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org\"/>
    </mc:Choice>
  </mc:AlternateContent>
  <bookViews>
    <workbookView xWindow="0" yWindow="0" windowWidth="28800" windowHeight="11835" tabRatio="623"/>
  </bookViews>
  <sheets>
    <sheet name="Vorrunde" sheetId="17" r:id="rId1"/>
    <sheet name="Playout" sheetId="18" r:id="rId2"/>
    <sheet name="Viertelfinal" sheetId="8" r:id="rId3"/>
    <sheet name="Halbfinal" sheetId="15" r:id="rId4"/>
    <sheet name="Final" sheetId="16" r:id="rId5"/>
    <sheet name="Auswertung" sheetId="10" r:id="rId6"/>
    <sheet name="Mölkkingsprofile" sheetId="20" r:id="rId7"/>
    <sheet name="Teams" sheetId="21" r:id="rId8"/>
    <sheet name="Einzelspieler" sheetId="22" r:id="rId9"/>
    <sheet name="Performance (8)" sheetId="23" r:id="rId10"/>
    <sheet name="Performance (5)" sheetId="24" r:id="rId11"/>
  </sheets>
  <definedNames>
    <definedName name="_xlnm._FilterDatabase" localSheetId="10" hidden="1">'Performance (5)'!$B$1:$C$1</definedName>
    <definedName name="_xlnm._FilterDatabase" localSheetId="9" hidden="1">'Performance (8)'!$B$1:$C$1</definedName>
  </definedNames>
  <calcPr calcId="152511"/>
</workbook>
</file>

<file path=xl/calcChain.xml><?xml version="1.0" encoding="utf-8"?>
<calcChain xmlns="http://schemas.openxmlformats.org/spreadsheetml/2006/main">
  <c r="DE305" i="17" l="1"/>
  <c r="DE303" i="17"/>
  <c r="DE301" i="17"/>
  <c r="DE297" i="17"/>
  <c r="DE298" i="17" s="1"/>
  <c r="DE291" i="17"/>
  <c r="DE290" i="17"/>
  <c r="DE287" i="17"/>
  <c r="DE286" i="17"/>
  <c r="DE285" i="17"/>
  <c r="DE283" i="17"/>
  <c r="DE293" i="17" s="1"/>
  <c r="DE282" i="17"/>
  <c r="DE281" i="17"/>
  <c r="DE280" i="17"/>
  <c r="DE308" i="17" s="1"/>
  <c r="DE277" i="17"/>
  <c r="DE276" i="17"/>
  <c r="DE274" i="17"/>
  <c r="DE288" i="17" s="1"/>
  <c r="DE289" i="17" s="1"/>
  <c r="CT305" i="17"/>
  <c r="CT303" i="17"/>
  <c r="CT301" i="17"/>
  <c r="CT298" i="17"/>
  <c r="CT297" i="17"/>
  <c r="CT291" i="17"/>
  <c r="CT290" i="17"/>
  <c r="CT287" i="17"/>
  <c r="CT286" i="17"/>
  <c r="CT285" i="17"/>
  <c r="CT280" i="17"/>
  <c r="CT277" i="17"/>
  <c r="CT276" i="17"/>
  <c r="CT274" i="17"/>
  <c r="CT288" i="17" s="1"/>
  <c r="CT289" i="17" s="1"/>
  <c r="CI305" i="17"/>
  <c r="CI306" i="17" s="1"/>
  <c r="CI303" i="17"/>
  <c r="CI301" i="17"/>
  <c r="CI297" i="17"/>
  <c r="CI298" i="17" s="1"/>
  <c r="CI291" i="17"/>
  <c r="CI290" i="17"/>
  <c r="CI287" i="17"/>
  <c r="CI286" i="17"/>
  <c r="CI285" i="17"/>
  <c r="CI283" i="17"/>
  <c r="CI293" i="17" s="1"/>
  <c r="CI282" i="17"/>
  <c r="CI281" i="17"/>
  <c r="CI280" i="17"/>
  <c r="CI308" i="17" s="1"/>
  <c r="CI277" i="17"/>
  <c r="CI276" i="17"/>
  <c r="CI274" i="17"/>
  <c r="CI288" i="17" s="1"/>
  <c r="CI289" i="17" s="1"/>
  <c r="BX305" i="17"/>
  <c r="BX303" i="17"/>
  <c r="BX301" i="17"/>
  <c r="BX297" i="17"/>
  <c r="BX298" i="17" s="1"/>
  <c r="BX291" i="17"/>
  <c r="BX290" i="17"/>
  <c r="BX287" i="17"/>
  <c r="BX286" i="17"/>
  <c r="BX285" i="17"/>
  <c r="BX283" i="17"/>
  <c r="BX293" i="17" s="1"/>
  <c r="BX282" i="17"/>
  <c r="BX281" i="17"/>
  <c r="BX280" i="17"/>
  <c r="BX308" i="17" s="1"/>
  <c r="BX277" i="17"/>
  <c r="BX276" i="17"/>
  <c r="BX274" i="17"/>
  <c r="BX288" i="17" s="1"/>
  <c r="BX289" i="17" s="1"/>
  <c r="BM305" i="17"/>
  <c r="BM303" i="17"/>
  <c r="BM301" i="17"/>
  <c r="BM297" i="17"/>
  <c r="BM298" i="17" s="1"/>
  <c r="BM291" i="17"/>
  <c r="BM290" i="17"/>
  <c r="BM287" i="17"/>
  <c r="BM286" i="17"/>
  <c r="BM285" i="17"/>
  <c r="BM283" i="17"/>
  <c r="BM293" i="17" s="1"/>
  <c r="BM282" i="17"/>
  <c r="BM281" i="17"/>
  <c r="BM280" i="17"/>
  <c r="BM308" i="17" s="1"/>
  <c r="BM277" i="17"/>
  <c r="BM276" i="17"/>
  <c r="BM274" i="17"/>
  <c r="BM288" i="17" s="1"/>
  <c r="BM289" i="17" s="1"/>
  <c r="BB305" i="17"/>
  <c r="BB303" i="17"/>
  <c r="BB301" i="17"/>
  <c r="BB297" i="17"/>
  <c r="BB298" i="17" s="1"/>
  <c r="BB290" i="17"/>
  <c r="BB287" i="17"/>
  <c r="BB288" i="17" s="1"/>
  <c r="BB289" i="17" s="1"/>
  <c r="BB286" i="17"/>
  <c r="BB285" i="17"/>
  <c r="BB283" i="17"/>
  <c r="BB293" i="17" s="1"/>
  <c r="BB281" i="17"/>
  <c r="BB280" i="17"/>
  <c r="BB277" i="17"/>
  <c r="BB276" i="17"/>
  <c r="BB274" i="17"/>
  <c r="BB278" i="17" s="1"/>
  <c r="AQ305" i="17"/>
  <c r="AQ303" i="17"/>
  <c r="AQ301" i="17"/>
  <c r="AQ297" i="17"/>
  <c r="AQ298" i="17" s="1"/>
  <c r="AQ291" i="17"/>
  <c r="AQ290" i="17"/>
  <c r="AQ287" i="17"/>
  <c r="AQ286" i="17"/>
  <c r="AQ285" i="17"/>
  <c r="AQ283" i="17"/>
  <c r="AQ293" i="17" s="1"/>
  <c r="AQ282" i="17"/>
  <c r="AQ281" i="17"/>
  <c r="AQ280" i="17"/>
  <c r="AQ308" i="17" s="1"/>
  <c r="AQ277" i="17"/>
  <c r="AQ276" i="17"/>
  <c r="AQ274" i="17"/>
  <c r="AQ288" i="17" s="1"/>
  <c r="AQ289" i="17" s="1"/>
  <c r="AF305" i="17"/>
  <c r="AF306" i="17" s="1"/>
  <c r="AF303" i="17"/>
  <c r="AF304" i="17" s="1"/>
  <c r="AF301" i="17"/>
  <c r="AF297" i="17"/>
  <c r="AF298" i="17" s="1"/>
  <c r="AF291" i="17"/>
  <c r="AF290" i="17"/>
  <c r="AF287" i="17"/>
  <c r="AF285" i="17"/>
  <c r="AF286" i="17" s="1"/>
  <c r="AF283" i="17"/>
  <c r="AF293" i="17" s="1"/>
  <c r="AF282" i="17"/>
  <c r="AF281" i="17"/>
  <c r="AF280" i="17"/>
  <c r="AF308" i="17" s="1"/>
  <c r="AF277" i="17"/>
  <c r="AF276" i="17"/>
  <c r="AF274" i="17"/>
  <c r="AF288" i="17" s="1"/>
  <c r="AF289" i="17" s="1"/>
  <c r="U305" i="17"/>
  <c r="U303" i="17"/>
  <c r="U301" i="17"/>
  <c r="U297" i="17"/>
  <c r="U298" i="17" s="1"/>
  <c r="U290" i="17"/>
  <c r="U287" i="17"/>
  <c r="U291" i="17" s="1"/>
  <c r="U285" i="17"/>
  <c r="U286" i="17" s="1"/>
  <c r="U283" i="17"/>
  <c r="U293" i="17" s="1"/>
  <c r="U281" i="17"/>
  <c r="U280" i="17"/>
  <c r="U277" i="17"/>
  <c r="U276" i="17"/>
  <c r="U274" i="17"/>
  <c r="U288" i="17" s="1"/>
  <c r="U289" i="17" s="1"/>
  <c r="DV268" i="17"/>
  <c r="DV241" i="17"/>
  <c r="DV214" i="17"/>
  <c r="DV187" i="17"/>
  <c r="DV160" i="17"/>
  <c r="DV133" i="17"/>
  <c r="DV106" i="17"/>
  <c r="DV25" i="17"/>
  <c r="DV52" i="17"/>
  <c r="DV79" i="17"/>
  <c r="DV267" i="17"/>
  <c r="DP267" i="17"/>
  <c r="DP264" i="17"/>
  <c r="DP268" i="17" s="1"/>
  <c r="DV262" i="17"/>
  <c r="DP262" i="17"/>
  <c r="DP263" i="17" s="1"/>
  <c r="DV260" i="17"/>
  <c r="DV258" i="17"/>
  <c r="DP258" i="17"/>
  <c r="DP257" i="17"/>
  <c r="DP259" i="17" s="1"/>
  <c r="DV255" i="17"/>
  <c r="DV254" i="17"/>
  <c r="DP254" i="17"/>
  <c r="DP253" i="17"/>
  <c r="DP251" i="17"/>
  <c r="DP255" i="17" s="1"/>
  <c r="DP241" i="17"/>
  <c r="DV240" i="17"/>
  <c r="DP240" i="17"/>
  <c r="DP237" i="17"/>
  <c r="DP236" i="17"/>
  <c r="DV235" i="17"/>
  <c r="DP235" i="17"/>
  <c r="DV233" i="17"/>
  <c r="DV234" i="17" s="1"/>
  <c r="DP233" i="17"/>
  <c r="DP232" i="17"/>
  <c r="DV231" i="17"/>
  <c r="DP231" i="17"/>
  <c r="DP230" i="17"/>
  <c r="DV238" i="17" s="1"/>
  <c r="DV227" i="17"/>
  <c r="DV228" i="17" s="1"/>
  <c r="DP227" i="17"/>
  <c r="DP226" i="17"/>
  <c r="DP224" i="17"/>
  <c r="DP225" i="17" s="1"/>
  <c r="DV223" i="17"/>
  <c r="DV213" i="17"/>
  <c r="DP213" i="17"/>
  <c r="DP210" i="17"/>
  <c r="DP214" i="17" s="1"/>
  <c r="DV208" i="17"/>
  <c r="DP208" i="17"/>
  <c r="DP209" i="17" s="1"/>
  <c r="DV206" i="17"/>
  <c r="DV204" i="17"/>
  <c r="DP203" i="17"/>
  <c r="DP205" i="17" s="1"/>
  <c r="DV201" i="17"/>
  <c r="DV200" i="17"/>
  <c r="DP200" i="17"/>
  <c r="DP199" i="17"/>
  <c r="DP197" i="17"/>
  <c r="DP211" i="17" s="1"/>
  <c r="DP212" i="17" s="1"/>
  <c r="DV186" i="17"/>
  <c r="DP186" i="17"/>
  <c r="DP183" i="17"/>
  <c r="DP187" i="17" s="1"/>
  <c r="DV181" i="17"/>
  <c r="DP181" i="17"/>
  <c r="DP182" i="17" s="1"/>
  <c r="DV179" i="17"/>
  <c r="DV177" i="17"/>
  <c r="DP177" i="17"/>
  <c r="DP176" i="17"/>
  <c r="DP178" i="17" s="1"/>
  <c r="DV174" i="17"/>
  <c r="DV173" i="17"/>
  <c r="DP173" i="17"/>
  <c r="DP172" i="17"/>
  <c r="DP170" i="17"/>
  <c r="DP171" i="17" s="1"/>
  <c r="DP160" i="17"/>
  <c r="DV159" i="17"/>
  <c r="DP159" i="17"/>
  <c r="DP156" i="17"/>
  <c r="DV154" i="17"/>
  <c r="DP154" i="17"/>
  <c r="DP155" i="17" s="1"/>
  <c r="DV152" i="17"/>
  <c r="DP152" i="17"/>
  <c r="DV150" i="17"/>
  <c r="DP149" i="17"/>
  <c r="DP151" i="17" s="1"/>
  <c r="DV146" i="17"/>
  <c r="DV147" i="17" s="1"/>
  <c r="DP146" i="17"/>
  <c r="DP145" i="17"/>
  <c r="DP143" i="17"/>
  <c r="DP147" i="17" s="1"/>
  <c r="DV142" i="17"/>
  <c r="DV132" i="17"/>
  <c r="DP132" i="17"/>
  <c r="DP129" i="17"/>
  <c r="DP133" i="17" s="1"/>
  <c r="DV127" i="17"/>
  <c r="DP127" i="17"/>
  <c r="DP128" i="17" s="1"/>
  <c r="DV125" i="17"/>
  <c r="DV123" i="17"/>
  <c r="DP122" i="17"/>
  <c r="DP124" i="17" s="1"/>
  <c r="DV119" i="17"/>
  <c r="DV120" i="17" s="1"/>
  <c r="DP119" i="17"/>
  <c r="DP118" i="17"/>
  <c r="DP116" i="17"/>
  <c r="DP117" i="17" s="1"/>
  <c r="DV105" i="17"/>
  <c r="DP105" i="17"/>
  <c r="DP102" i="17"/>
  <c r="DP106" i="17" s="1"/>
  <c r="DV100" i="17"/>
  <c r="DP100" i="17"/>
  <c r="DP101" i="17" s="1"/>
  <c r="DV98" i="17"/>
  <c r="DP98" i="17"/>
  <c r="DV96" i="17"/>
  <c r="DP95" i="17"/>
  <c r="DP97" i="17" s="1"/>
  <c r="DV92" i="17"/>
  <c r="DV93" i="17" s="1"/>
  <c r="DP92" i="17"/>
  <c r="DP91" i="17"/>
  <c r="DP89" i="17"/>
  <c r="DP90" i="17" s="1"/>
  <c r="DV88" i="17"/>
  <c r="DV78" i="17"/>
  <c r="DV73" i="17"/>
  <c r="DV71" i="17"/>
  <c r="DV69" i="17"/>
  <c r="DV51" i="17"/>
  <c r="DP51" i="17"/>
  <c r="DP48" i="17"/>
  <c r="DP52" i="17" s="1"/>
  <c r="DV46" i="17"/>
  <c r="DP46" i="17"/>
  <c r="DP47" i="17" s="1"/>
  <c r="DV44" i="17"/>
  <c r="DV42" i="17"/>
  <c r="DP41" i="17"/>
  <c r="DP43" i="17" s="1"/>
  <c r="DV38" i="17"/>
  <c r="DV39" i="17" s="1"/>
  <c r="DP38" i="17"/>
  <c r="DP37" i="17"/>
  <c r="DP35" i="17"/>
  <c r="DP36" i="17" s="1"/>
  <c r="DV24" i="17"/>
  <c r="DV19" i="17"/>
  <c r="DV17" i="17"/>
  <c r="DV15" i="17"/>
  <c r="DV11" i="17"/>
  <c r="DV12" i="17" s="1"/>
  <c r="DP24" i="17"/>
  <c r="DP21" i="17"/>
  <c r="DP25" i="17"/>
  <c r="DP19" i="17"/>
  <c r="DP20" i="17" s="1"/>
  <c r="DP17" i="17"/>
  <c r="DP16" i="17"/>
  <c r="DP14" i="17"/>
  <c r="DP11" i="17"/>
  <c r="DP12" i="17"/>
  <c r="DP10" i="17"/>
  <c r="DP8" i="17"/>
  <c r="J274" i="17"/>
  <c r="J285" i="17"/>
  <c r="J305" i="17"/>
  <c r="J303" i="17"/>
  <c r="J301" i="17"/>
  <c r="DE302" i="17" l="1"/>
  <c r="DE304" i="17"/>
  <c r="DE306" i="17"/>
  <c r="DE275" i="17"/>
  <c r="DE294" i="17"/>
  <c r="DE278" i="17"/>
  <c r="CT282" i="17"/>
  <c r="CT308" i="17" s="1"/>
  <c r="CT283" i="17"/>
  <c r="CT293" i="17"/>
  <c r="CT275" i="17"/>
  <c r="CT281" i="17"/>
  <c r="CT278" i="17"/>
  <c r="CI302" i="17"/>
  <c r="CI307" i="17" s="1"/>
  <c r="CI304" i="17"/>
  <c r="CI275" i="17"/>
  <c r="CI294" i="17"/>
  <c r="CI278" i="17"/>
  <c r="BX302" i="17"/>
  <c r="BX307" i="17" s="1"/>
  <c r="BX304" i="17"/>
  <c r="BX306" i="17"/>
  <c r="BX275" i="17"/>
  <c r="BX294" i="17"/>
  <c r="BX278" i="17"/>
  <c r="BM302" i="17"/>
  <c r="BM307" i="17" s="1"/>
  <c r="BM304" i="17"/>
  <c r="BM306" i="17"/>
  <c r="BM275" i="17"/>
  <c r="BM294" i="17"/>
  <c r="BM278" i="17"/>
  <c r="BB304" i="17"/>
  <c r="BB302" i="17"/>
  <c r="BB308" i="17"/>
  <c r="BB306" i="17" s="1"/>
  <c r="BB282" i="17"/>
  <c r="BB291" i="17"/>
  <c r="BB275" i="17"/>
  <c r="BB294" i="17"/>
  <c r="AQ302" i="17"/>
  <c r="AQ304" i="17"/>
  <c r="AQ306" i="17"/>
  <c r="AQ275" i="17"/>
  <c r="AQ294" i="17"/>
  <c r="AQ278" i="17"/>
  <c r="AF302" i="17"/>
  <c r="AF307" i="17" s="1"/>
  <c r="AF275" i="17"/>
  <c r="AF294" i="17"/>
  <c r="AF278" i="17"/>
  <c r="U306" i="17"/>
  <c r="U308" i="17"/>
  <c r="U302" i="17" s="1"/>
  <c r="U307" i="17" s="1"/>
  <c r="U304" i="17"/>
  <c r="U282" i="17"/>
  <c r="U294" i="17" s="1"/>
  <c r="U275" i="17"/>
  <c r="U278" i="17"/>
  <c r="DV265" i="17"/>
  <c r="DV259" i="17" s="1"/>
  <c r="DP260" i="17"/>
  <c r="DV250" i="17" s="1"/>
  <c r="DV251" i="17" s="1"/>
  <c r="DP265" i="17"/>
  <c r="DP266" i="17" s="1"/>
  <c r="DP252" i="17"/>
  <c r="DV236" i="17"/>
  <c r="DV232" i="17"/>
  <c r="DV237" i="17" s="1"/>
  <c r="DP228" i="17"/>
  <c r="DV224" i="17"/>
  <c r="DP238" i="17"/>
  <c r="DP239" i="17" s="1"/>
  <c r="DV211" i="17"/>
  <c r="DV205" i="17" s="1"/>
  <c r="DV209" i="17"/>
  <c r="DP201" i="17"/>
  <c r="DV196" i="17"/>
  <c r="DV197" i="17" s="1"/>
  <c r="DP206" i="17"/>
  <c r="DP198" i="17"/>
  <c r="DP204" i="17"/>
  <c r="DV184" i="17"/>
  <c r="DV178" i="17" s="1"/>
  <c r="DP184" i="17"/>
  <c r="DP185" i="17" s="1"/>
  <c r="DP179" i="17"/>
  <c r="DV169" i="17" s="1"/>
  <c r="DV170" i="17" s="1"/>
  <c r="DP174" i="17"/>
  <c r="DV143" i="17"/>
  <c r="DV157" i="17"/>
  <c r="DV153" i="17" s="1"/>
  <c r="DP157" i="17"/>
  <c r="DP158" i="17" s="1"/>
  <c r="DP144" i="17"/>
  <c r="DP150" i="17"/>
  <c r="DV130" i="17"/>
  <c r="DV126" i="17" s="1"/>
  <c r="DV116" i="17"/>
  <c r="DP125" i="17"/>
  <c r="DV115" i="17" s="1"/>
  <c r="DP123" i="17"/>
  <c r="DP120" i="17"/>
  <c r="DP130" i="17"/>
  <c r="DP131" i="17" s="1"/>
  <c r="DP103" i="17"/>
  <c r="DP104" i="17" s="1"/>
  <c r="DV89" i="17"/>
  <c r="DV103" i="17"/>
  <c r="DV101" i="17" s="1"/>
  <c r="DP96" i="17"/>
  <c r="DP93" i="17"/>
  <c r="DV47" i="17"/>
  <c r="DV49" i="17"/>
  <c r="DV43" i="17" s="1"/>
  <c r="DP44" i="17"/>
  <c r="DV34" i="17" s="1"/>
  <c r="DV35" i="17" s="1"/>
  <c r="DP39" i="17"/>
  <c r="DP49" i="17"/>
  <c r="DP50" i="17" s="1"/>
  <c r="DP42" i="17"/>
  <c r="DP15" i="17"/>
  <c r="DV7" i="17"/>
  <c r="DV8" i="17" s="1"/>
  <c r="DV22" i="17"/>
  <c r="DP22" i="17"/>
  <c r="DP23" i="17" s="1"/>
  <c r="DP9" i="17"/>
  <c r="BK27" i="22"/>
  <c r="BE27" i="22"/>
  <c r="AY27" i="22"/>
  <c r="AG27" i="22"/>
  <c r="AC27" i="22"/>
  <c r="AA27" i="22"/>
  <c r="K27" i="22"/>
  <c r="I27" i="22"/>
  <c r="G27" i="22"/>
  <c r="C26" i="22"/>
  <c r="B26" i="22"/>
  <c r="AU27" i="22" s="1"/>
  <c r="BK25" i="22"/>
  <c r="BI25" i="22"/>
  <c r="BG25" i="22"/>
  <c r="BC25" i="22"/>
  <c r="BA25" i="22"/>
  <c r="AU25" i="22"/>
  <c r="AS25" i="22"/>
  <c r="AQ25" i="22"/>
  <c r="AM25" i="22"/>
  <c r="AK25" i="22"/>
  <c r="AE25" i="22"/>
  <c r="AC25" i="22"/>
  <c r="AA25" i="22"/>
  <c r="W25" i="22"/>
  <c r="U25" i="22"/>
  <c r="O25" i="22"/>
  <c r="M25" i="22"/>
  <c r="K25" i="22"/>
  <c r="G25" i="22"/>
  <c r="E25" i="22"/>
  <c r="C24" i="22"/>
  <c r="B24" i="22"/>
  <c r="BE25" i="22" s="1"/>
  <c r="BO23" i="22"/>
  <c r="BK23" i="22"/>
  <c r="AY23" i="22"/>
  <c r="AU23" i="22"/>
  <c r="AI23" i="22"/>
  <c r="AE23" i="22"/>
  <c r="S23" i="22"/>
  <c r="O23" i="22"/>
  <c r="C22" i="22"/>
  <c r="B22" i="22"/>
  <c r="BM23" i="22" s="1"/>
  <c r="BO21" i="22"/>
  <c r="BK21" i="22"/>
  <c r="BI21" i="22"/>
  <c r="BG21" i="22"/>
  <c r="BE21" i="22"/>
  <c r="BC21" i="22"/>
  <c r="BA21" i="22"/>
  <c r="AY21" i="22"/>
  <c r="AU21" i="22"/>
  <c r="AS21" i="22"/>
  <c r="AQ21" i="22"/>
  <c r="AO21" i="22"/>
  <c r="AM21" i="22"/>
  <c r="AK21" i="22"/>
  <c r="AI21" i="22"/>
  <c r="AE21" i="22"/>
  <c r="AC21" i="22"/>
  <c r="AA21" i="22"/>
  <c r="Y21" i="22"/>
  <c r="W21" i="22"/>
  <c r="U21" i="22"/>
  <c r="S21" i="22"/>
  <c r="O21" i="22"/>
  <c r="M21" i="22"/>
  <c r="K21" i="22"/>
  <c r="I21" i="22"/>
  <c r="G21" i="22"/>
  <c r="E21" i="22"/>
  <c r="C20" i="22"/>
  <c r="B20" i="22"/>
  <c r="BM21" i="22" s="1"/>
  <c r="BG19" i="22"/>
  <c r="BE19" i="22"/>
  <c r="BC19" i="22"/>
  <c r="AQ19" i="22"/>
  <c r="AO19" i="22"/>
  <c r="AM19" i="22"/>
  <c r="AI19" i="22"/>
  <c r="AA19" i="22"/>
  <c r="Y19" i="22"/>
  <c r="W19" i="22"/>
  <c r="S19" i="22"/>
  <c r="K19" i="22"/>
  <c r="I19" i="22"/>
  <c r="G19" i="22"/>
  <c r="C18" i="22"/>
  <c r="B18" i="22"/>
  <c r="BA19" i="22" s="1"/>
  <c r="BK17" i="22"/>
  <c r="BI17" i="22"/>
  <c r="BG17" i="22"/>
  <c r="BC17" i="22"/>
  <c r="AU17" i="22"/>
  <c r="AS17" i="22"/>
  <c r="AQ17" i="22"/>
  <c r="AM17" i="22"/>
  <c r="AK17" i="22"/>
  <c r="AE17" i="22"/>
  <c r="AC17" i="22"/>
  <c r="AA17" i="22"/>
  <c r="W17" i="22"/>
  <c r="U17" i="22"/>
  <c r="O17" i="22"/>
  <c r="M17" i="22"/>
  <c r="K17" i="22"/>
  <c r="G17" i="22"/>
  <c r="E17" i="22"/>
  <c r="C16" i="22"/>
  <c r="B16" i="22"/>
  <c r="BE17" i="22" s="1"/>
  <c r="BO15" i="22"/>
  <c r="BK15" i="22"/>
  <c r="AY15" i="22"/>
  <c r="AU15" i="22"/>
  <c r="AI15" i="22"/>
  <c r="AE15" i="22"/>
  <c r="S15" i="22"/>
  <c r="O15" i="22"/>
  <c r="C14" i="22"/>
  <c r="B14" i="22"/>
  <c r="BM15" i="22" s="1"/>
  <c r="BO13" i="22"/>
  <c r="BK13" i="22"/>
  <c r="BI13" i="22"/>
  <c r="BC13" i="22"/>
  <c r="BA13" i="22"/>
  <c r="AY13" i="22"/>
  <c r="AU13" i="22"/>
  <c r="AS13" i="22"/>
  <c r="AM13" i="22"/>
  <c r="AK13" i="22"/>
  <c r="AI13" i="22"/>
  <c r="AE13" i="22"/>
  <c r="AC13" i="22"/>
  <c r="Y13" i="22"/>
  <c r="W13" i="22"/>
  <c r="U13" i="22"/>
  <c r="S13" i="22"/>
  <c r="O13" i="22"/>
  <c r="M13" i="22"/>
  <c r="I13" i="22"/>
  <c r="G13" i="22"/>
  <c r="E13" i="22"/>
  <c r="C12" i="22"/>
  <c r="B12" i="22"/>
  <c r="BM13" i="22" s="1"/>
  <c r="BG11" i="22"/>
  <c r="BE11" i="22"/>
  <c r="BC11" i="22"/>
  <c r="AQ11" i="22"/>
  <c r="AO11" i="22"/>
  <c r="AM11" i="22"/>
  <c r="AA11" i="22"/>
  <c r="Y11" i="22"/>
  <c r="W11" i="22"/>
  <c r="S11" i="22"/>
  <c r="K11" i="22"/>
  <c r="I11" i="22"/>
  <c r="G11" i="22"/>
  <c r="C10" i="22"/>
  <c r="B10" i="22"/>
  <c r="BA11" i="22" s="1"/>
  <c r="BK9" i="22"/>
  <c r="BK28" i="22" s="1"/>
  <c r="BI9" i="22"/>
  <c r="BI28" i="22" s="1"/>
  <c r="BG9" i="22"/>
  <c r="BC9" i="22"/>
  <c r="BC28" i="22" s="1"/>
  <c r="BA9" i="22"/>
  <c r="BA28" i="22" s="1"/>
  <c r="AU9" i="22"/>
  <c r="AU28" i="22" s="1"/>
  <c r="AS9" i="22"/>
  <c r="AQ9" i="22"/>
  <c r="AM9" i="22"/>
  <c r="AK9" i="22"/>
  <c r="AE9" i="22"/>
  <c r="AE28" i="22" s="1"/>
  <c r="AC9" i="22"/>
  <c r="AC28" i="22" s="1"/>
  <c r="AA9" i="22"/>
  <c r="W9" i="22"/>
  <c r="W28" i="22" s="1"/>
  <c r="U9" i="22"/>
  <c r="O9" i="22"/>
  <c r="O28" i="22" s="1"/>
  <c r="M9" i="22"/>
  <c r="K9" i="22"/>
  <c r="G9" i="22"/>
  <c r="G28" i="22" s="1"/>
  <c r="E9" i="22"/>
  <c r="C8" i="22"/>
  <c r="B8" i="22"/>
  <c r="BE9" i="22" s="1"/>
  <c r="S7" i="22"/>
  <c r="C6" i="22"/>
  <c r="B6" i="22"/>
  <c r="BM7" i="22" s="1"/>
  <c r="BO5" i="22"/>
  <c r="BA5" i="22"/>
  <c r="AU5" i="22"/>
  <c r="AS5" i="22"/>
  <c r="AM5" i="22"/>
  <c r="AC5" i="22"/>
  <c r="U5" i="22"/>
  <c r="S5" i="22"/>
  <c r="O5" i="22"/>
  <c r="C4" i="22"/>
  <c r="B4" i="22"/>
  <c r="BM5" i="22" s="1"/>
  <c r="BG3" i="22"/>
  <c r="BE3" i="22"/>
  <c r="BC3" i="22"/>
  <c r="AA3" i="22"/>
  <c r="Y3" i="22"/>
  <c r="W3" i="22"/>
  <c r="K3" i="22"/>
  <c r="I3" i="22"/>
  <c r="C2" i="22"/>
  <c r="B2" i="22"/>
  <c r="BA3" i="22" s="1"/>
  <c r="AG14" i="21"/>
  <c r="AD14" i="21"/>
  <c r="AA14" i="21"/>
  <c r="U14" i="21"/>
  <c r="R14" i="21"/>
  <c r="I14" i="21"/>
  <c r="F14" i="21"/>
  <c r="C14" i="21"/>
  <c r="B14" i="21"/>
  <c r="X14" i="21" s="1"/>
  <c r="AG13" i="21"/>
  <c r="AD13" i="21"/>
  <c r="U13" i="21"/>
  <c r="R13" i="21"/>
  <c r="O13" i="21"/>
  <c r="L13" i="21"/>
  <c r="I13" i="21"/>
  <c r="F13" i="21"/>
  <c r="C13" i="21"/>
  <c r="B13" i="21"/>
  <c r="AA13" i="21" s="1"/>
  <c r="AG12" i="21"/>
  <c r="AF12" i="21"/>
  <c r="AD12" i="21"/>
  <c r="AC12" i="21"/>
  <c r="Z12" i="21"/>
  <c r="AA12" i="21" s="1"/>
  <c r="W12" i="21"/>
  <c r="X12" i="21" s="1"/>
  <c r="U12" i="21"/>
  <c r="T12" i="21"/>
  <c r="R12" i="21"/>
  <c r="Q12" i="21"/>
  <c r="N12" i="21"/>
  <c r="O12" i="21" s="1"/>
  <c r="K12" i="21"/>
  <c r="L12" i="21" s="1"/>
  <c r="I12" i="21"/>
  <c r="H12" i="21"/>
  <c r="F12" i="21"/>
  <c r="E12" i="21"/>
  <c r="C12" i="21"/>
  <c r="B12" i="21"/>
  <c r="AF11" i="21"/>
  <c r="AD11" i="21"/>
  <c r="AC11" i="21"/>
  <c r="Z11" i="21"/>
  <c r="W11" i="21"/>
  <c r="T11" i="21"/>
  <c r="R11" i="21"/>
  <c r="Q11" i="21"/>
  <c r="N11" i="21"/>
  <c r="K11" i="21"/>
  <c r="H11" i="21"/>
  <c r="E11" i="21"/>
  <c r="B11" i="21" s="1"/>
  <c r="C11" i="21"/>
  <c r="AG10" i="21"/>
  <c r="AD10" i="21"/>
  <c r="U10" i="21"/>
  <c r="R10" i="21"/>
  <c r="O10" i="21"/>
  <c r="L10" i="21"/>
  <c r="I10" i="21"/>
  <c r="F10" i="21"/>
  <c r="C10" i="21"/>
  <c r="B10" i="21"/>
  <c r="AA10" i="21" s="1"/>
  <c r="AG9" i="21"/>
  <c r="AA9" i="21"/>
  <c r="U9" i="21"/>
  <c r="R9" i="21"/>
  <c r="I9" i="21"/>
  <c r="C9" i="21"/>
  <c r="B9" i="21"/>
  <c r="AD9" i="21" s="1"/>
  <c r="AG8" i="21"/>
  <c r="AD8" i="21"/>
  <c r="U8" i="21"/>
  <c r="R8" i="21"/>
  <c r="O8" i="21"/>
  <c r="L8" i="21"/>
  <c r="I8" i="21"/>
  <c r="F8" i="21"/>
  <c r="C8" i="21"/>
  <c r="B8" i="21"/>
  <c r="AA8" i="21" s="1"/>
  <c r="AG7" i="21"/>
  <c r="AA7" i="21"/>
  <c r="U7" i="21"/>
  <c r="R7" i="21"/>
  <c r="I7" i="21"/>
  <c r="C7" i="21"/>
  <c r="B7" i="21"/>
  <c r="AD7" i="21" s="1"/>
  <c r="AG6" i="21"/>
  <c r="AD6" i="21"/>
  <c r="U6" i="21"/>
  <c r="O6" i="21"/>
  <c r="L6" i="21"/>
  <c r="I6" i="21"/>
  <c r="F6" i="21"/>
  <c r="C6" i="21"/>
  <c r="B6" i="21"/>
  <c r="R6" i="21" s="1"/>
  <c r="AG5" i="21"/>
  <c r="AA5" i="21"/>
  <c r="U5" i="21"/>
  <c r="R5" i="21"/>
  <c r="I5" i="21"/>
  <c r="C5" i="21"/>
  <c r="B5" i="21"/>
  <c r="AD5" i="21" s="1"/>
  <c r="AG4" i="21"/>
  <c r="AD4" i="21"/>
  <c r="U4" i="21"/>
  <c r="O4" i="21"/>
  <c r="L4" i="21"/>
  <c r="I4" i="21"/>
  <c r="F4" i="21"/>
  <c r="C4" i="21"/>
  <c r="B4" i="21"/>
  <c r="R4" i="21" s="1"/>
  <c r="AG3" i="21"/>
  <c r="AA3" i="21"/>
  <c r="U3" i="21"/>
  <c r="R3" i="21"/>
  <c r="I3" i="21"/>
  <c r="C3" i="21"/>
  <c r="B3" i="21"/>
  <c r="AD3" i="21" s="1"/>
  <c r="AG2" i="21"/>
  <c r="AD2" i="21"/>
  <c r="AD15" i="21" s="1"/>
  <c r="U2" i="21"/>
  <c r="O2" i="21"/>
  <c r="L2" i="21"/>
  <c r="I2" i="21"/>
  <c r="F2" i="21"/>
  <c r="C2" i="21"/>
  <c r="B2" i="21"/>
  <c r="R2" i="21" s="1"/>
  <c r="AZ40" i="20"/>
  <c r="AY40" i="20"/>
  <c r="AT40" i="20"/>
  <c r="AO40" i="20"/>
  <c r="AK40" i="20"/>
  <c r="AJ40" i="20"/>
  <c r="Y40" i="20"/>
  <c r="V40" i="20"/>
  <c r="U40" i="20"/>
  <c r="T40" i="20"/>
  <c r="P40" i="20"/>
  <c r="O40" i="20"/>
  <c r="N40" i="20"/>
  <c r="J40" i="20"/>
  <c r="I40" i="20"/>
  <c r="H40" i="20"/>
  <c r="D40" i="20"/>
  <c r="C40" i="20"/>
  <c r="AG40" i="20"/>
  <c r="AF40" i="20"/>
  <c r="AE40" i="20"/>
  <c r="AX39" i="20"/>
  <c r="AS39" i="20"/>
  <c r="AN39" i="20"/>
  <c r="AI39" i="20"/>
  <c r="X39" i="20"/>
  <c r="S39" i="20"/>
  <c r="L39" i="20"/>
  <c r="G39" i="20"/>
  <c r="B39" i="20"/>
  <c r="AD39" i="20"/>
  <c r="AX37" i="20"/>
  <c r="AS37" i="20"/>
  <c r="AN37" i="20"/>
  <c r="AI37" i="20"/>
  <c r="X37" i="20"/>
  <c r="S37" i="20"/>
  <c r="L37" i="20"/>
  <c r="G37" i="20"/>
  <c r="B37" i="20"/>
  <c r="AD37" i="20"/>
  <c r="BA35" i="20"/>
  <c r="AZ35" i="20"/>
  <c r="AY35" i="20"/>
  <c r="AV35" i="20"/>
  <c r="AU35" i="20"/>
  <c r="AT35" i="20"/>
  <c r="AQ35" i="20"/>
  <c r="AP35" i="20"/>
  <c r="AO35" i="20"/>
  <c r="AL35" i="20"/>
  <c r="AK35" i="20"/>
  <c r="AJ35" i="20"/>
  <c r="AB35" i="20"/>
  <c r="AA35" i="20"/>
  <c r="Z35" i="20"/>
  <c r="Y35" i="20"/>
  <c r="V35" i="20"/>
  <c r="U35" i="20"/>
  <c r="T35" i="20"/>
  <c r="Q35" i="20"/>
  <c r="P35" i="20"/>
  <c r="O35" i="20"/>
  <c r="N35" i="20"/>
  <c r="M35" i="20"/>
  <c r="J35" i="20"/>
  <c r="I35" i="20"/>
  <c r="H35" i="20"/>
  <c r="E35" i="20"/>
  <c r="D35" i="20"/>
  <c r="C35" i="20"/>
  <c r="AG35" i="20"/>
  <c r="AF35" i="20"/>
  <c r="AE35" i="20"/>
  <c r="AX34" i="20"/>
  <c r="AS34" i="20"/>
  <c r="AN34" i="20"/>
  <c r="AN35" i="20" s="1"/>
  <c r="AI34" i="20"/>
  <c r="X34" i="20"/>
  <c r="X35" i="20" s="1"/>
  <c r="S34" i="20"/>
  <c r="S35" i="20" s="1"/>
  <c r="L34" i="20"/>
  <c r="L35" i="20" s="1"/>
  <c r="G34" i="20"/>
  <c r="B34" i="20"/>
  <c r="AD34" i="20"/>
  <c r="BA33" i="20"/>
  <c r="AZ33" i="20"/>
  <c r="AY33" i="20"/>
  <c r="AV33" i="20"/>
  <c r="AU33" i="20"/>
  <c r="AT33" i="20"/>
  <c r="AQ33" i="20"/>
  <c r="AP33" i="20"/>
  <c r="AO33" i="20"/>
  <c r="AL33" i="20"/>
  <c r="AK33" i="20"/>
  <c r="AJ33" i="20"/>
  <c r="AB33" i="20"/>
  <c r="AA33" i="20"/>
  <c r="Z33" i="20"/>
  <c r="Y33" i="20"/>
  <c r="V33" i="20"/>
  <c r="U33" i="20"/>
  <c r="T33" i="20"/>
  <c r="S33" i="20"/>
  <c r="Q33" i="20"/>
  <c r="P33" i="20"/>
  <c r="O33" i="20"/>
  <c r="N33" i="20"/>
  <c r="M33" i="20"/>
  <c r="J33" i="20"/>
  <c r="I33" i="20"/>
  <c r="H33" i="20"/>
  <c r="E33" i="20"/>
  <c r="D33" i="20"/>
  <c r="C33" i="20"/>
  <c r="AG33" i="20"/>
  <c r="AF33" i="20"/>
  <c r="AE33" i="20"/>
  <c r="AX32" i="20"/>
  <c r="AX33" i="20" s="1"/>
  <c r="AS32" i="20"/>
  <c r="AS33" i="20" s="1"/>
  <c r="AN32" i="20"/>
  <c r="AN33" i="20" s="1"/>
  <c r="AI32" i="20"/>
  <c r="AI33" i="20" s="1"/>
  <c r="X32" i="20"/>
  <c r="X33" i="20" s="1"/>
  <c r="S32" i="20"/>
  <c r="L32" i="20"/>
  <c r="L33" i="20" s="1"/>
  <c r="G32" i="20"/>
  <c r="B32" i="20"/>
  <c r="B33" i="20" s="1"/>
  <c r="AD32" i="20"/>
  <c r="AD33" i="20" s="1"/>
  <c r="BA31" i="20"/>
  <c r="BA36" i="20" s="1"/>
  <c r="AZ31" i="20"/>
  <c r="AY31" i="20"/>
  <c r="AV31" i="20"/>
  <c r="AU31" i="20"/>
  <c r="AT31" i="20"/>
  <c r="AQ31" i="20"/>
  <c r="AQ36" i="20" s="1"/>
  <c r="AP31" i="20"/>
  <c r="AP36" i="20" s="1"/>
  <c r="AO31" i="20"/>
  <c r="AL31" i="20"/>
  <c r="AK31" i="20"/>
  <c r="AJ31" i="20"/>
  <c r="AB31" i="20"/>
  <c r="AA31" i="20"/>
  <c r="Z31" i="20"/>
  <c r="Z36" i="20" s="1"/>
  <c r="Y31" i="20"/>
  <c r="V31" i="20"/>
  <c r="U31" i="20"/>
  <c r="T31" i="20"/>
  <c r="Q31" i="20"/>
  <c r="P31" i="20"/>
  <c r="O31" i="20"/>
  <c r="N31" i="20"/>
  <c r="N36" i="20" s="1"/>
  <c r="M31" i="20"/>
  <c r="J31" i="20"/>
  <c r="I31" i="20"/>
  <c r="H31" i="20"/>
  <c r="H36" i="20" s="1"/>
  <c r="E31" i="20"/>
  <c r="D31" i="20"/>
  <c r="C31" i="20"/>
  <c r="AG31" i="20"/>
  <c r="AF31" i="20"/>
  <c r="AE31" i="20"/>
  <c r="AX30" i="20"/>
  <c r="AS30" i="20"/>
  <c r="AS31" i="20" s="1"/>
  <c r="AN30" i="20"/>
  <c r="AI30" i="20"/>
  <c r="X30" i="20"/>
  <c r="S30" i="20"/>
  <c r="S31" i="20" s="1"/>
  <c r="L30" i="20"/>
  <c r="G30" i="20"/>
  <c r="B30" i="20"/>
  <c r="AD30" i="20"/>
  <c r="AD31" i="20" s="1"/>
  <c r="AX29" i="20"/>
  <c r="AS29" i="20"/>
  <c r="AN29" i="20"/>
  <c r="AI29" i="20"/>
  <c r="X29" i="20"/>
  <c r="S29" i="20"/>
  <c r="L29" i="20"/>
  <c r="G29" i="20"/>
  <c r="B29" i="20"/>
  <c r="AD29" i="20"/>
  <c r="AX28" i="20"/>
  <c r="AS28" i="20"/>
  <c r="AN28" i="20"/>
  <c r="AI28" i="20"/>
  <c r="X28" i="20"/>
  <c r="S28" i="20"/>
  <c r="L28" i="20"/>
  <c r="G28" i="20"/>
  <c r="B28" i="20"/>
  <c r="AD28" i="20"/>
  <c r="BA27" i="20"/>
  <c r="AZ27" i="20"/>
  <c r="AY27" i="20"/>
  <c r="AV27" i="20"/>
  <c r="AU27" i="20"/>
  <c r="AT27" i="20"/>
  <c r="AQ27" i="20"/>
  <c r="AP27" i="20"/>
  <c r="AO27" i="20"/>
  <c r="AL27" i="20"/>
  <c r="AK27" i="20"/>
  <c r="AJ27" i="20"/>
  <c r="AB27" i="20"/>
  <c r="AA27" i="20"/>
  <c r="Z27" i="20"/>
  <c r="Y27" i="20"/>
  <c r="V27" i="20"/>
  <c r="U27" i="20"/>
  <c r="T27" i="20"/>
  <c r="Q27" i="20"/>
  <c r="P27" i="20"/>
  <c r="O27" i="20"/>
  <c r="N27" i="20"/>
  <c r="M27" i="20"/>
  <c r="J27" i="20"/>
  <c r="I27" i="20"/>
  <c r="H27" i="20"/>
  <c r="E27" i="20"/>
  <c r="D27" i="20"/>
  <c r="C27" i="20"/>
  <c r="AG27" i="20"/>
  <c r="AF27" i="20"/>
  <c r="AE27" i="20"/>
  <c r="AD27" i="20"/>
  <c r="BA25" i="20"/>
  <c r="AZ25" i="20"/>
  <c r="AY25" i="20"/>
  <c r="AV25" i="20"/>
  <c r="AU25" i="20"/>
  <c r="AT25" i="20"/>
  <c r="AQ25" i="20"/>
  <c r="AP25" i="20"/>
  <c r="AO25" i="20"/>
  <c r="AL25" i="20"/>
  <c r="AK25" i="20"/>
  <c r="AJ25" i="20"/>
  <c r="AB25" i="20"/>
  <c r="AA25" i="20"/>
  <c r="Z25" i="20"/>
  <c r="Y25" i="20"/>
  <c r="V25" i="20"/>
  <c r="U25" i="20"/>
  <c r="T25" i="20"/>
  <c r="Q25" i="20"/>
  <c r="P25" i="20"/>
  <c r="O25" i="20"/>
  <c r="N25" i="20"/>
  <c r="M25" i="20"/>
  <c r="J25" i="20"/>
  <c r="I25" i="20"/>
  <c r="H25" i="20"/>
  <c r="E25" i="20"/>
  <c r="D25" i="20"/>
  <c r="C25" i="20"/>
  <c r="AG25" i="20"/>
  <c r="AF25" i="20"/>
  <c r="AE25" i="20"/>
  <c r="BA24" i="20"/>
  <c r="AZ24" i="20"/>
  <c r="AY24" i="20"/>
  <c r="AV24" i="20"/>
  <c r="AU24" i="20"/>
  <c r="AT24" i="20"/>
  <c r="AQ24" i="20"/>
  <c r="AP24" i="20"/>
  <c r="AO24" i="20"/>
  <c r="AL24" i="20"/>
  <c r="AK24" i="20"/>
  <c r="AJ24" i="20"/>
  <c r="AB24" i="20"/>
  <c r="AA24" i="20"/>
  <c r="Z24" i="20"/>
  <c r="Y24" i="20"/>
  <c r="V24" i="20"/>
  <c r="U24" i="20"/>
  <c r="T24" i="20"/>
  <c r="Q24" i="20"/>
  <c r="P24" i="20"/>
  <c r="O24" i="20"/>
  <c r="N24" i="20"/>
  <c r="M24" i="20"/>
  <c r="J24" i="20"/>
  <c r="I24" i="20"/>
  <c r="H24" i="20"/>
  <c r="E24" i="20"/>
  <c r="D24" i="20"/>
  <c r="C24" i="20"/>
  <c r="AG24" i="20"/>
  <c r="AF24" i="20"/>
  <c r="AE24" i="20"/>
  <c r="AX23" i="20"/>
  <c r="AS23" i="20"/>
  <c r="AS24" i="20" s="1"/>
  <c r="AN23" i="20"/>
  <c r="AI23" i="20"/>
  <c r="X23" i="20"/>
  <c r="S23" i="20"/>
  <c r="S24" i="20" s="1"/>
  <c r="L23" i="20"/>
  <c r="L24" i="20" s="1"/>
  <c r="G23" i="20"/>
  <c r="B23" i="20"/>
  <c r="AD23" i="20"/>
  <c r="AD24" i="20" s="1"/>
  <c r="BA22" i="20"/>
  <c r="BA12" i="20" s="1"/>
  <c r="AZ22" i="20"/>
  <c r="AZ12" i="20" s="1"/>
  <c r="AY22" i="20"/>
  <c r="AY12" i="20" s="1"/>
  <c r="AV22" i="20"/>
  <c r="AV12" i="20" s="1"/>
  <c r="AU22" i="20"/>
  <c r="AU12" i="20" s="1"/>
  <c r="AT22" i="20"/>
  <c r="AT12" i="20" s="1"/>
  <c r="AQ22" i="20"/>
  <c r="AP22" i="20"/>
  <c r="AO22" i="20"/>
  <c r="AO12" i="20" s="1"/>
  <c r="AL22" i="20"/>
  <c r="AL12" i="20" s="1"/>
  <c r="AK22" i="20"/>
  <c r="AK12" i="20" s="1"/>
  <c r="AJ22" i="20"/>
  <c r="AJ12" i="20" s="1"/>
  <c r="AB22" i="20"/>
  <c r="AA22" i="20"/>
  <c r="Z22" i="20"/>
  <c r="Z12" i="20" s="1"/>
  <c r="Y22" i="20"/>
  <c r="V22" i="20"/>
  <c r="V12" i="20" s="1"/>
  <c r="U22" i="20"/>
  <c r="U12" i="20" s="1"/>
  <c r="T22" i="20"/>
  <c r="T12" i="20" s="1"/>
  <c r="Q22" i="20"/>
  <c r="Q12" i="20" s="1"/>
  <c r="P22" i="20"/>
  <c r="P12" i="20" s="1"/>
  <c r="O22" i="20"/>
  <c r="N22" i="20"/>
  <c r="M22" i="20"/>
  <c r="M12" i="20" s="1"/>
  <c r="J22" i="20"/>
  <c r="J12" i="20" s="1"/>
  <c r="I22" i="20"/>
  <c r="I12" i="20" s="1"/>
  <c r="H22" i="20"/>
  <c r="E22" i="20"/>
  <c r="E12" i="20" s="1"/>
  <c r="D22" i="20"/>
  <c r="C22" i="20"/>
  <c r="C12" i="20" s="1"/>
  <c r="AG22" i="20"/>
  <c r="AG12" i="20" s="1"/>
  <c r="AF22" i="20"/>
  <c r="AF12" i="20" s="1"/>
  <c r="AE22" i="20"/>
  <c r="AE12" i="20" s="1"/>
  <c r="AD22" i="20"/>
  <c r="BA20" i="20"/>
  <c r="AZ20" i="20"/>
  <c r="AY20" i="20"/>
  <c r="AV20" i="20"/>
  <c r="AU20" i="20"/>
  <c r="AT20" i="20"/>
  <c r="AQ20" i="20"/>
  <c r="AP20" i="20"/>
  <c r="AO20" i="20"/>
  <c r="AL20" i="20"/>
  <c r="AK20" i="20"/>
  <c r="AJ20" i="20"/>
  <c r="AB20" i="20"/>
  <c r="AA20" i="20"/>
  <c r="Z20" i="20"/>
  <c r="Y20" i="20"/>
  <c r="V20" i="20"/>
  <c r="U20" i="20"/>
  <c r="T20" i="20"/>
  <c r="Q20" i="20"/>
  <c r="P20" i="20"/>
  <c r="O20" i="20"/>
  <c r="N20" i="20"/>
  <c r="M20" i="20"/>
  <c r="J20" i="20"/>
  <c r="I20" i="20"/>
  <c r="H20" i="20"/>
  <c r="E20" i="20"/>
  <c r="D20" i="20"/>
  <c r="C20" i="20"/>
  <c r="AG20" i="20"/>
  <c r="AF20" i="20"/>
  <c r="AE20" i="20"/>
  <c r="BA18" i="20"/>
  <c r="AZ18" i="20"/>
  <c r="AY18" i="20"/>
  <c r="AV18" i="20"/>
  <c r="AU18" i="20"/>
  <c r="AT18" i="20"/>
  <c r="AQ18" i="20"/>
  <c r="AP18" i="20"/>
  <c r="AO18" i="20"/>
  <c r="AL18" i="20"/>
  <c r="AK18" i="20"/>
  <c r="AJ18" i="20"/>
  <c r="AB18" i="20"/>
  <c r="AA18" i="20"/>
  <c r="Z18" i="20"/>
  <c r="Y18" i="20"/>
  <c r="V18" i="20"/>
  <c r="U18" i="20"/>
  <c r="T18" i="20"/>
  <c r="Q18" i="20"/>
  <c r="P18" i="20"/>
  <c r="O18" i="20"/>
  <c r="N18" i="20"/>
  <c r="M18" i="20"/>
  <c r="J18" i="20"/>
  <c r="I18" i="20"/>
  <c r="H18" i="20"/>
  <c r="E18" i="20"/>
  <c r="D18" i="20"/>
  <c r="C18" i="20"/>
  <c r="AG18" i="20"/>
  <c r="AF18" i="20"/>
  <c r="AE18" i="20"/>
  <c r="BA17" i="20"/>
  <c r="AZ17" i="20"/>
  <c r="AY17" i="20"/>
  <c r="AV17" i="20"/>
  <c r="AU17" i="20"/>
  <c r="AT17" i="20"/>
  <c r="AQ17" i="20"/>
  <c r="AP17" i="20"/>
  <c r="AO17" i="20"/>
  <c r="AL17" i="20"/>
  <c r="AK17" i="20"/>
  <c r="AJ17" i="20"/>
  <c r="AB17" i="20"/>
  <c r="AA17" i="20"/>
  <c r="Z17" i="20"/>
  <c r="Y17" i="20"/>
  <c r="V17" i="20"/>
  <c r="U17" i="20"/>
  <c r="T17" i="20"/>
  <c r="Q17" i="20"/>
  <c r="P17" i="20"/>
  <c r="O17" i="20"/>
  <c r="N17" i="20"/>
  <c r="M17" i="20"/>
  <c r="J17" i="20"/>
  <c r="I17" i="20"/>
  <c r="H17" i="20"/>
  <c r="E17" i="20"/>
  <c r="D17" i="20"/>
  <c r="C17" i="20"/>
  <c r="AG17" i="20"/>
  <c r="AF17" i="20"/>
  <c r="AE17" i="20"/>
  <c r="AX16" i="20"/>
  <c r="AS16" i="20"/>
  <c r="AN16" i="20"/>
  <c r="AI16" i="20"/>
  <c r="X16" i="20"/>
  <c r="S16" i="20"/>
  <c r="L16" i="20"/>
  <c r="G16" i="20"/>
  <c r="B16" i="20"/>
  <c r="AD16" i="20"/>
  <c r="AD17" i="20" s="1"/>
  <c r="BA15" i="20"/>
  <c r="AZ15" i="20"/>
  <c r="AY15" i="20"/>
  <c r="AV15" i="20"/>
  <c r="AU15" i="20"/>
  <c r="AT15" i="20"/>
  <c r="AQ15" i="20"/>
  <c r="AP15" i="20"/>
  <c r="AO15" i="20"/>
  <c r="AL15" i="20"/>
  <c r="AK15" i="20"/>
  <c r="AJ15" i="20"/>
  <c r="AB15" i="20"/>
  <c r="AA15" i="20"/>
  <c r="Z15" i="20"/>
  <c r="Y15" i="20"/>
  <c r="V15" i="20"/>
  <c r="U15" i="20"/>
  <c r="T15" i="20"/>
  <c r="Q15" i="20"/>
  <c r="P15" i="20"/>
  <c r="O15" i="20"/>
  <c r="N15" i="20"/>
  <c r="M15" i="20"/>
  <c r="J15" i="20"/>
  <c r="I15" i="20"/>
  <c r="H15" i="20"/>
  <c r="E15" i="20"/>
  <c r="D15" i="20"/>
  <c r="C15" i="20"/>
  <c r="AG15" i="20"/>
  <c r="AF15" i="20"/>
  <c r="AE15" i="20"/>
  <c r="AD15" i="20"/>
  <c r="AQ12" i="20"/>
  <c r="AP12" i="20"/>
  <c r="AB12" i="20"/>
  <c r="AA12" i="20"/>
  <c r="Y12" i="20"/>
  <c r="O12" i="20"/>
  <c r="N12" i="20"/>
  <c r="H12" i="20"/>
  <c r="D12" i="20"/>
  <c r="BA11" i="20"/>
  <c r="AZ11" i="20"/>
  <c r="AY11" i="20"/>
  <c r="AV11" i="20"/>
  <c r="AU11" i="20"/>
  <c r="AT11" i="20"/>
  <c r="AQ11" i="20"/>
  <c r="AP11" i="20"/>
  <c r="AO11" i="20"/>
  <c r="AL11" i="20"/>
  <c r="AK11" i="20"/>
  <c r="AJ11" i="20"/>
  <c r="AB11" i="20"/>
  <c r="AA11" i="20"/>
  <c r="Z11" i="20"/>
  <c r="Y11" i="20"/>
  <c r="V11" i="20"/>
  <c r="U11" i="20"/>
  <c r="T11" i="20"/>
  <c r="Q11" i="20"/>
  <c r="P11" i="20"/>
  <c r="O11" i="20"/>
  <c r="N11" i="20"/>
  <c r="M11" i="20"/>
  <c r="J11" i="20"/>
  <c r="I11" i="20"/>
  <c r="H11" i="20"/>
  <c r="E11" i="20"/>
  <c r="D11" i="20"/>
  <c r="C11" i="20"/>
  <c r="AG11" i="20"/>
  <c r="AF11" i="20"/>
  <c r="AE11" i="20"/>
  <c r="BA10" i="20"/>
  <c r="AZ10" i="20"/>
  <c r="AY10" i="20"/>
  <c r="AV10" i="20"/>
  <c r="AU10" i="20"/>
  <c r="AT10" i="20"/>
  <c r="AQ10" i="20"/>
  <c r="AP10" i="20"/>
  <c r="AO10" i="20"/>
  <c r="AL10" i="20"/>
  <c r="AK10" i="20"/>
  <c r="AJ10" i="20"/>
  <c r="AB10" i="20"/>
  <c r="AA10" i="20"/>
  <c r="Z10" i="20"/>
  <c r="Y10" i="20"/>
  <c r="V10" i="20"/>
  <c r="U10" i="20"/>
  <c r="T10" i="20"/>
  <c r="Q10" i="20"/>
  <c r="P10" i="20"/>
  <c r="O10" i="20"/>
  <c r="N10" i="20"/>
  <c r="M10" i="20"/>
  <c r="J10" i="20"/>
  <c r="I10" i="20"/>
  <c r="H10" i="20"/>
  <c r="E10" i="20"/>
  <c r="D10" i="20"/>
  <c r="C10" i="20"/>
  <c r="AG10" i="20"/>
  <c r="AF10" i="20"/>
  <c r="AE10" i="20"/>
  <c r="AX9" i="20"/>
  <c r="AS9" i="20"/>
  <c r="AN9" i="20"/>
  <c r="AI9" i="20"/>
  <c r="X9" i="20"/>
  <c r="S9" i="20"/>
  <c r="L9" i="20"/>
  <c r="L11" i="20" s="1"/>
  <c r="G9" i="20"/>
  <c r="B9" i="20"/>
  <c r="B11" i="20" s="1"/>
  <c r="AD9" i="20"/>
  <c r="AD11" i="20" s="1"/>
  <c r="BA7" i="20"/>
  <c r="AZ7" i="20"/>
  <c r="AY7" i="20"/>
  <c r="AV7" i="20"/>
  <c r="AU7" i="20"/>
  <c r="AT7" i="20"/>
  <c r="AQ7" i="20"/>
  <c r="AP7" i="20"/>
  <c r="AO7" i="20"/>
  <c r="AL7" i="20"/>
  <c r="AK7" i="20"/>
  <c r="AJ7" i="20"/>
  <c r="AA7" i="20"/>
  <c r="Z7" i="20"/>
  <c r="Y7" i="20"/>
  <c r="V7" i="20"/>
  <c r="U7" i="20"/>
  <c r="T7" i="20"/>
  <c r="Q7" i="20"/>
  <c r="P7" i="20"/>
  <c r="O7" i="20"/>
  <c r="N7" i="20"/>
  <c r="M7" i="20"/>
  <c r="J7" i="20"/>
  <c r="I7" i="20"/>
  <c r="H7" i="20"/>
  <c r="E7" i="20"/>
  <c r="D7" i="20"/>
  <c r="C7" i="20"/>
  <c r="AF7" i="20"/>
  <c r="AE7" i="20"/>
  <c r="AD7" i="20"/>
  <c r="AX6" i="20"/>
  <c r="AS6" i="20"/>
  <c r="AN6" i="20"/>
  <c r="AI6" i="20"/>
  <c r="X6" i="20"/>
  <c r="S6" i="20"/>
  <c r="L6" i="20"/>
  <c r="G6" i="20"/>
  <c r="B6" i="20"/>
  <c r="AX5" i="20"/>
  <c r="AS5" i="20"/>
  <c r="AN5" i="20"/>
  <c r="AI5" i="20"/>
  <c r="X5" i="20"/>
  <c r="S5" i="20"/>
  <c r="L5" i="20"/>
  <c r="G5" i="20"/>
  <c r="B5" i="20"/>
  <c r="BA4" i="20"/>
  <c r="AZ4" i="20"/>
  <c r="AY4" i="20"/>
  <c r="AV4" i="20"/>
  <c r="AU4" i="20"/>
  <c r="AT4" i="20"/>
  <c r="AQ4" i="20"/>
  <c r="AP4" i="20"/>
  <c r="AO4" i="20"/>
  <c r="AL4" i="20"/>
  <c r="AK4" i="20"/>
  <c r="AJ4" i="20"/>
  <c r="AB4" i="20"/>
  <c r="AA4" i="20"/>
  <c r="Z4" i="20"/>
  <c r="Y4" i="20"/>
  <c r="V4" i="20"/>
  <c r="U4" i="20"/>
  <c r="T4" i="20"/>
  <c r="Q4" i="20"/>
  <c r="P4" i="20"/>
  <c r="O4" i="20"/>
  <c r="N4" i="20"/>
  <c r="M4" i="20"/>
  <c r="J4" i="20"/>
  <c r="I4" i="20"/>
  <c r="H4" i="20"/>
  <c r="E4" i="20"/>
  <c r="D4" i="20"/>
  <c r="C4" i="20"/>
  <c r="AG4" i="20"/>
  <c r="AF4" i="20"/>
  <c r="AE4" i="20"/>
  <c r="AD4" i="20"/>
  <c r="AX3" i="20"/>
  <c r="AS3" i="20"/>
  <c r="AN3" i="20"/>
  <c r="AN17" i="20" s="1"/>
  <c r="AI3" i="20"/>
  <c r="X3" i="20"/>
  <c r="X18" i="20" s="1"/>
  <c r="S3" i="20"/>
  <c r="L3" i="20"/>
  <c r="G3" i="20"/>
  <c r="B3" i="20"/>
  <c r="AX2" i="20"/>
  <c r="AX27" i="20" s="1"/>
  <c r="AS2" i="20"/>
  <c r="AS27" i="20" s="1"/>
  <c r="AN2" i="20"/>
  <c r="AN27" i="20" s="1"/>
  <c r="AI2" i="20"/>
  <c r="AI27" i="20" s="1"/>
  <c r="X2" i="20"/>
  <c r="X27" i="20" s="1"/>
  <c r="S2" i="20"/>
  <c r="S15" i="20" s="1"/>
  <c r="L2" i="20"/>
  <c r="L15" i="20" s="1"/>
  <c r="G2" i="20"/>
  <c r="G27" i="20" s="1"/>
  <c r="B2" i="20"/>
  <c r="B27" i="20" s="1"/>
  <c r="W5" i="22" l="1"/>
  <c r="AY5" i="22"/>
  <c r="O7" i="22"/>
  <c r="AM3" i="22"/>
  <c r="E5" i="22"/>
  <c r="AE5" i="22"/>
  <c r="BC5" i="22"/>
  <c r="AE7" i="22"/>
  <c r="AO3" i="22"/>
  <c r="G5" i="22"/>
  <c r="AI5" i="22"/>
  <c r="BI5" i="22"/>
  <c r="AI7" i="22"/>
  <c r="G3" i="22"/>
  <c r="AQ3" i="22"/>
  <c r="M5" i="22"/>
  <c r="AK5" i="22"/>
  <c r="BK5" i="22"/>
  <c r="AU7" i="22"/>
  <c r="AY7" i="22"/>
  <c r="BK7" i="22"/>
  <c r="BO7" i="22"/>
  <c r="DE296" i="17"/>
  <c r="DE295" i="17"/>
  <c r="DE307" i="17"/>
  <c r="CT302" i="17"/>
  <c r="CT306" i="17"/>
  <c r="CT304" i="17"/>
  <c r="CT294" i="17"/>
  <c r="CI296" i="17"/>
  <c r="CI295" i="17"/>
  <c r="BX296" i="17"/>
  <c r="BX295" i="17"/>
  <c r="BM296" i="17"/>
  <c r="BM295" i="17"/>
  <c r="BB296" i="17"/>
  <c r="BB295" i="17"/>
  <c r="BB307" i="17"/>
  <c r="AQ296" i="17"/>
  <c r="AQ295" i="17"/>
  <c r="AQ307" i="17"/>
  <c r="AF295" i="17"/>
  <c r="AF296" i="17"/>
  <c r="U296" i="17"/>
  <c r="U295" i="17"/>
  <c r="DV252" i="17"/>
  <c r="DV253" i="17"/>
  <c r="DV263" i="17"/>
  <c r="DV261" i="17"/>
  <c r="DV264" i="17" s="1"/>
  <c r="DV226" i="17"/>
  <c r="DV225" i="17"/>
  <c r="DV199" i="17"/>
  <c r="DV198" i="17"/>
  <c r="DV207" i="17"/>
  <c r="DV210" i="17" s="1"/>
  <c r="DV171" i="17"/>
  <c r="DV172" i="17"/>
  <c r="DV183" i="17"/>
  <c r="DV182" i="17"/>
  <c r="DV180" i="17"/>
  <c r="DV151" i="17"/>
  <c r="DV156" i="17" s="1"/>
  <c r="DV145" i="17"/>
  <c r="DV144" i="17"/>
  <c r="DV155" i="17"/>
  <c r="DV118" i="17"/>
  <c r="DV117" i="17"/>
  <c r="DV128" i="17"/>
  <c r="DV124" i="17"/>
  <c r="DV129" i="17" s="1"/>
  <c r="DV90" i="17"/>
  <c r="DV91" i="17"/>
  <c r="DV97" i="17"/>
  <c r="DV102" i="17" s="1"/>
  <c r="DV99" i="17"/>
  <c r="DV37" i="17"/>
  <c r="DV36" i="17"/>
  <c r="DV45" i="17"/>
  <c r="DV48" i="17" s="1"/>
  <c r="DV16" i="17"/>
  <c r="DV18" i="17"/>
  <c r="DV20" i="17"/>
  <c r="DV10" i="17"/>
  <c r="DV9" i="17"/>
  <c r="X31" i="20"/>
  <c r="X36" i="20" s="1"/>
  <c r="AS22" i="20"/>
  <c r="S22" i="20"/>
  <c r="U36" i="20"/>
  <c r="AL36" i="20"/>
  <c r="AN24" i="20"/>
  <c r="C36" i="20"/>
  <c r="B4" i="20"/>
  <c r="B24" i="20"/>
  <c r="AX24" i="20"/>
  <c r="AN31" i="20"/>
  <c r="AN36" i="20" s="1"/>
  <c r="E36" i="20"/>
  <c r="Q36" i="20"/>
  <c r="AJ36" i="20"/>
  <c r="AV36" i="20"/>
  <c r="AD35" i="20"/>
  <c r="AD36" i="20" s="1"/>
  <c r="AS35" i="20"/>
  <c r="AS36" i="20"/>
  <c r="T36" i="20"/>
  <c r="AK36" i="20"/>
  <c r="AY36" i="20"/>
  <c r="AX35" i="20"/>
  <c r="B31" i="20"/>
  <c r="AX31" i="20"/>
  <c r="AZ36" i="20"/>
  <c r="AI22" i="20"/>
  <c r="L22" i="20"/>
  <c r="M36" i="20"/>
  <c r="B40" i="20"/>
  <c r="L17" i="20"/>
  <c r="AN18" i="20"/>
  <c r="AI24" i="20"/>
  <c r="AA36" i="20"/>
  <c r="AI35" i="20"/>
  <c r="G22" i="20"/>
  <c r="AS40" i="20"/>
  <c r="AX7" i="20"/>
  <c r="G7" i="20"/>
  <c r="AI31" i="20"/>
  <c r="P36" i="20"/>
  <c r="AB36" i="20"/>
  <c r="AI11" i="20"/>
  <c r="AE36" i="20"/>
  <c r="V36" i="20"/>
  <c r="AN22" i="20"/>
  <c r="AN12" i="20" s="1"/>
  <c r="AX40" i="20"/>
  <c r="G10" i="20"/>
  <c r="AX25" i="20"/>
  <c r="B7" i="20"/>
  <c r="AS7" i="20"/>
  <c r="AD10" i="20"/>
  <c r="S17" i="20"/>
  <c r="B22" i="20"/>
  <c r="G24" i="20"/>
  <c r="AU36" i="20"/>
  <c r="G33" i="20"/>
  <c r="AG36" i="20"/>
  <c r="L31" i="20"/>
  <c r="X40" i="20"/>
  <c r="L4" i="20"/>
  <c r="AI7" i="20"/>
  <c r="S10" i="20"/>
  <c r="X17" i="20"/>
  <c r="S4" i="20"/>
  <c r="X4" i="20"/>
  <c r="AI17" i="20"/>
  <c r="AX22" i="20"/>
  <c r="AX12" i="20" s="1"/>
  <c r="I36" i="20"/>
  <c r="S7" i="20"/>
  <c r="X15" i="20"/>
  <c r="AN20" i="20"/>
  <c r="X20" i="20"/>
  <c r="X25" i="20"/>
  <c r="G31" i="20"/>
  <c r="AN40" i="20"/>
  <c r="AI4" i="20"/>
  <c r="AN10" i="20"/>
  <c r="AI10" i="20"/>
  <c r="AS17" i="20"/>
  <c r="AF36" i="20"/>
  <c r="AO36" i="20"/>
  <c r="AS10" i="20"/>
  <c r="B17" i="20"/>
  <c r="AX17" i="20"/>
  <c r="S36" i="20"/>
  <c r="B35" i="20"/>
  <c r="B36" i="20" s="1"/>
  <c r="AS4" i="20"/>
  <c r="L7" i="20"/>
  <c r="AX10" i="20"/>
  <c r="G17" i="20"/>
  <c r="AX18" i="20"/>
  <c r="G35" i="20"/>
  <c r="J36" i="20"/>
  <c r="AN4" i="20"/>
  <c r="AX4" i="20"/>
  <c r="X7" i="20"/>
  <c r="AN7" i="20"/>
  <c r="B10" i="20"/>
  <c r="L10" i="20"/>
  <c r="X11" i="20"/>
  <c r="AD12" i="20"/>
  <c r="G12" i="20"/>
  <c r="AN15" i="20"/>
  <c r="AX15" i="20"/>
  <c r="AD18" i="20"/>
  <c r="G18" i="20"/>
  <c r="AX20" i="20"/>
  <c r="X24" i="20"/>
  <c r="AD25" i="20"/>
  <c r="G25" i="20"/>
  <c r="S40" i="20"/>
  <c r="AA11" i="21"/>
  <c r="O11" i="21"/>
  <c r="U11" i="21"/>
  <c r="AN25" i="20"/>
  <c r="G4" i="20"/>
  <c r="AN11" i="20"/>
  <c r="AX11" i="20"/>
  <c r="G15" i="20"/>
  <c r="AD20" i="20"/>
  <c r="G20" i="20"/>
  <c r="Y36" i="20"/>
  <c r="F11" i="21"/>
  <c r="X10" i="20"/>
  <c r="G11" i="20"/>
  <c r="S12" i="20"/>
  <c r="S18" i="20"/>
  <c r="S25" i="20"/>
  <c r="S27" i="20"/>
  <c r="G40" i="20"/>
  <c r="U15" i="21"/>
  <c r="I11" i="21"/>
  <c r="X11" i="21"/>
  <c r="AI12" i="20"/>
  <c r="AS12" i="20"/>
  <c r="AI18" i="20"/>
  <c r="AS18" i="20"/>
  <c r="S20" i="20"/>
  <c r="AI25" i="20"/>
  <c r="AS25" i="20"/>
  <c r="O36" i="20"/>
  <c r="M28" i="22"/>
  <c r="S11" i="20"/>
  <c r="B12" i="20"/>
  <c r="L12" i="20"/>
  <c r="AI15" i="20"/>
  <c r="AS15" i="20"/>
  <c r="B18" i="20"/>
  <c r="L18" i="20"/>
  <c r="AI20" i="20"/>
  <c r="AS20" i="20"/>
  <c r="B25" i="20"/>
  <c r="L25" i="20"/>
  <c r="L27" i="20"/>
  <c r="D36" i="20"/>
  <c r="AT36" i="20"/>
  <c r="AD40" i="20"/>
  <c r="AI40" i="20"/>
  <c r="R15" i="21"/>
  <c r="L11" i="21"/>
  <c r="AS11" i="20"/>
  <c r="B15" i="20"/>
  <c r="B20" i="20"/>
  <c r="L20" i="20"/>
  <c r="X22" i="20"/>
  <c r="X12" i="20" s="1"/>
  <c r="L40" i="20"/>
  <c r="BG28" i="22"/>
  <c r="I15" i="21"/>
  <c r="L36" i="20"/>
  <c r="AG11" i="21"/>
  <c r="AG15" i="21" s="1"/>
  <c r="X2" i="21"/>
  <c r="L3" i="21"/>
  <c r="L15" i="21" s="1"/>
  <c r="X4" i="21"/>
  <c r="L5" i="21"/>
  <c r="X6" i="21"/>
  <c r="L7" i="21"/>
  <c r="X8" i="21"/>
  <c r="L9" i="21"/>
  <c r="X10" i="21"/>
  <c r="X13" i="21"/>
  <c r="L14" i="21"/>
  <c r="M3" i="22"/>
  <c r="AC3" i="22"/>
  <c r="AS3" i="22"/>
  <c r="BI3" i="22"/>
  <c r="I5" i="22"/>
  <c r="Y5" i="22"/>
  <c r="AO5" i="22"/>
  <c r="BE5" i="22"/>
  <c r="E7" i="22"/>
  <c r="U7" i="22"/>
  <c r="AK7" i="22"/>
  <c r="BA7" i="22"/>
  <c r="Q9" i="22"/>
  <c r="AG9" i="22"/>
  <c r="AG28" i="22" s="1"/>
  <c r="AW9" i="22"/>
  <c r="BM9" i="22"/>
  <c r="M11" i="22"/>
  <c r="AC11" i="22"/>
  <c r="AS11" i="22"/>
  <c r="BI11" i="22"/>
  <c r="AO13" i="22"/>
  <c r="BE13" i="22"/>
  <c r="BE28" i="22" s="1"/>
  <c r="E15" i="22"/>
  <c r="U15" i="22"/>
  <c r="AK15" i="22"/>
  <c r="BA15" i="22"/>
  <c r="Q17" i="22"/>
  <c r="AG17" i="22"/>
  <c r="AW17" i="22"/>
  <c r="BM17" i="22"/>
  <c r="M19" i="22"/>
  <c r="AC19" i="22"/>
  <c r="AS19" i="22"/>
  <c r="BI19" i="22"/>
  <c r="E23" i="22"/>
  <c r="U23" i="22"/>
  <c r="AK23" i="22"/>
  <c r="BA23" i="22"/>
  <c r="Q25" i="22"/>
  <c r="AG25" i="22"/>
  <c r="AW25" i="22"/>
  <c r="BM25" i="22"/>
  <c r="M27" i="22"/>
  <c r="AI27" i="22"/>
  <c r="AA2" i="21"/>
  <c r="AA15" i="21" s="1"/>
  <c r="O3" i="21"/>
  <c r="O15" i="21" s="1"/>
  <c r="AA4" i="21"/>
  <c r="O5" i="21"/>
  <c r="AA6" i="21"/>
  <c r="O7" i="21"/>
  <c r="O9" i="21"/>
  <c r="O14" i="21"/>
  <c r="O3" i="22"/>
  <c r="AE3" i="22"/>
  <c r="AU3" i="22"/>
  <c r="BK3" i="22"/>
  <c r="K5" i="22"/>
  <c r="AA5" i="22"/>
  <c r="AQ5" i="22"/>
  <c r="BG5" i="22"/>
  <c r="G7" i="22"/>
  <c r="W7" i="22"/>
  <c r="AM7" i="22"/>
  <c r="BC7" i="22"/>
  <c r="S9" i="22"/>
  <c r="AI9" i="22"/>
  <c r="AY9" i="22"/>
  <c r="AY28" i="22" s="1"/>
  <c r="BO9" i="22"/>
  <c r="BO28" i="22" s="1"/>
  <c r="O11" i="22"/>
  <c r="AE11" i="22"/>
  <c r="AU11" i="22"/>
  <c r="BK11" i="22"/>
  <c r="K13" i="22"/>
  <c r="K28" i="22" s="1"/>
  <c r="AA13" i="22"/>
  <c r="AA28" i="22" s="1"/>
  <c r="AQ13" i="22"/>
  <c r="AQ28" i="22" s="1"/>
  <c r="BG13" i="22"/>
  <c r="G15" i="22"/>
  <c r="W15" i="22"/>
  <c r="AM15" i="22"/>
  <c r="BC15" i="22"/>
  <c r="S17" i="22"/>
  <c r="AI17" i="22"/>
  <c r="AY17" i="22"/>
  <c r="BO17" i="22"/>
  <c r="O19" i="22"/>
  <c r="AE19" i="22"/>
  <c r="AU19" i="22"/>
  <c r="BK19" i="22"/>
  <c r="G23" i="22"/>
  <c r="W23" i="22"/>
  <c r="AM23" i="22"/>
  <c r="BC23" i="22"/>
  <c r="S25" i="22"/>
  <c r="AI25" i="22"/>
  <c r="AY25" i="22"/>
  <c r="BO25" i="22"/>
  <c r="Q27" i="22"/>
  <c r="AK27" i="22"/>
  <c r="AK28" i="22" s="1"/>
  <c r="Q3" i="22"/>
  <c r="AG3" i="22"/>
  <c r="AW3" i="22"/>
  <c r="BM3" i="22"/>
  <c r="I7" i="22"/>
  <c r="Y7" i="22"/>
  <c r="AO7" i="22"/>
  <c r="BE7" i="22"/>
  <c r="Q11" i="22"/>
  <c r="AG11" i="22"/>
  <c r="AW11" i="22"/>
  <c r="BM11" i="22"/>
  <c r="I15" i="22"/>
  <c r="Y15" i="22"/>
  <c r="AO15" i="22"/>
  <c r="BE15" i="22"/>
  <c r="BA17" i="22"/>
  <c r="Q19" i="22"/>
  <c r="AG19" i="22"/>
  <c r="AW19" i="22"/>
  <c r="BM19" i="22"/>
  <c r="I23" i="22"/>
  <c r="Y23" i="22"/>
  <c r="AO23" i="22"/>
  <c r="BE23" i="22"/>
  <c r="S27" i="22"/>
  <c r="AM27" i="22"/>
  <c r="AM28" i="22" s="1"/>
  <c r="S3" i="22"/>
  <c r="AI3" i="22"/>
  <c r="AY3" i="22"/>
  <c r="BO3" i="22"/>
  <c r="K7" i="22"/>
  <c r="AA7" i="22"/>
  <c r="AQ7" i="22"/>
  <c r="BG7" i="22"/>
  <c r="AI11" i="22"/>
  <c r="AY11" i="22"/>
  <c r="BO11" i="22"/>
  <c r="K15" i="22"/>
  <c r="AA15" i="22"/>
  <c r="AQ15" i="22"/>
  <c r="BG15" i="22"/>
  <c r="AY19" i="22"/>
  <c r="BO19" i="22"/>
  <c r="K23" i="22"/>
  <c r="AA23" i="22"/>
  <c r="AQ23" i="22"/>
  <c r="BG23" i="22"/>
  <c r="U27" i="22"/>
  <c r="U28" i="22" s="1"/>
  <c r="AS27" i="22"/>
  <c r="AS28" i="22" s="1"/>
  <c r="X3" i="21"/>
  <c r="X5" i="21"/>
  <c r="X7" i="21"/>
  <c r="X9" i="21"/>
  <c r="E3" i="22"/>
  <c r="U3" i="22"/>
  <c r="AK3" i="22"/>
  <c r="Q5" i="22"/>
  <c r="AG5" i="22"/>
  <c r="AW5" i="22"/>
  <c r="M7" i="22"/>
  <c r="AC7" i="22"/>
  <c r="AS7" i="22"/>
  <c r="BI7" i="22"/>
  <c r="I9" i="22"/>
  <c r="Y9" i="22"/>
  <c r="AO9" i="22"/>
  <c r="AO28" i="22" s="1"/>
  <c r="E11" i="22"/>
  <c r="U11" i="22"/>
  <c r="AK11" i="22"/>
  <c r="Q13" i="22"/>
  <c r="AG13" i="22"/>
  <c r="AW13" i="22"/>
  <c r="M15" i="22"/>
  <c r="AC15" i="22"/>
  <c r="AS15" i="22"/>
  <c r="BI15" i="22"/>
  <c r="I17" i="22"/>
  <c r="Y17" i="22"/>
  <c r="AO17" i="22"/>
  <c r="E19" i="22"/>
  <c r="U19" i="22"/>
  <c r="AK19" i="22"/>
  <c r="Q21" i="22"/>
  <c r="AG21" i="22"/>
  <c r="AW21" i="22"/>
  <c r="M23" i="22"/>
  <c r="AC23" i="22"/>
  <c r="AS23" i="22"/>
  <c r="BI23" i="22"/>
  <c r="I25" i="22"/>
  <c r="Y25" i="22"/>
  <c r="AO25" i="22"/>
  <c r="E27" i="22"/>
  <c r="E28" i="22" s="1"/>
  <c r="Y27" i="22"/>
  <c r="F3" i="21"/>
  <c r="F15" i="21" s="1"/>
  <c r="F5" i="21"/>
  <c r="F7" i="21"/>
  <c r="F9" i="21"/>
  <c r="Q7" i="22"/>
  <c r="AG7" i="22"/>
  <c r="AW7" i="22"/>
  <c r="Q15" i="22"/>
  <c r="AG15" i="22"/>
  <c r="AW15" i="22"/>
  <c r="Q23" i="22"/>
  <c r="AG23" i="22"/>
  <c r="AW23" i="22"/>
  <c r="E46" i="16"/>
  <c r="G46" i="16"/>
  <c r="P46" i="16"/>
  <c r="R46" i="16"/>
  <c r="P19" i="16"/>
  <c r="R19" i="16"/>
  <c r="E19" i="16"/>
  <c r="G19" i="16"/>
  <c r="E46" i="15"/>
  <c r="G46" i="15"/>
  <c r="P46" i="15"/>
  <c r="R46" i="15"/>
  <c r="P19" i="15"/>
  <c r="R19" i="15"/>
  <c r="E19" i="15"/>
  <c r="G19" i="15"/>
  <c r="E100" i="8"/>
  <c r="G100" i="8"/>
  <c r="P100" i="8"/>
  <c r="R100" i="8"/>
  <c r="AA100" i="8"/>
  <c r="AC100" i="8"/>
  <c r="AA73" i="8"/>
  <c r="AC73" i="8"/>
  <c r="P73" i="8"/>
  <c r="R73" i="8"/>
  <c r="E73" i="8"/>
  <c r="G73" i="8"/>
  <c r="P46" i="8"/>
  <c r="R46" i="8"/>
  <c r="E46" i="8"/>
  <c r="G46" i="8"/>
  <c r="P19" i="8"/>
  <c r="R19" i="8"/>
  <c r="E19" i="8"/>
  <c r="G19" i="8"/>
  <c r="P19" i="18"/>
  <c r="R19" i="18"/>
  <c r="E19" i="18"/>
  <c r="G19" i="18"/>
  <c r="BT141" i="17"/>
  <c r="BV141" i="17"/>
  <c r="BT142" i="17"/>
  <c r="BV142" i="17"/>
  <c r="BT143" i="17"/>
  <c r="BV143" i="17"/>
  <c r="BT144" i="17"/>
  <c r="BV144" i="17"/>
  <c r="BT145" i="17"/>
  <c r="BV145" i="17"/>
  <c r="BT146" i="17"/>
  <c r="BV146" i="17"/>
  <c r="BT147" i="17"/>
  <c r="BV147" i="17"/>
  <c r="BT148" i="17"/>
  <c r="BV148" i="17"/>
  <c r="BT149" i="17"/>
  <c r="BV149" i="17"/>
  <c r="BT150" i="17"/>
  <c r="BV150" i="17"/>
  <c r="BT151" i="17"/>
  <c r="BV151" i="17"/>
  <c r="BT152" i="17"/>
  <c r="BV152" i="17"/>
  <c r="BV140" i="17"/>
  <c r="BV138" i="17" s="1"/>
  <c r="BT140" i="17"/>
  <c r="BI172" i="17"/>
  <c r="BI168" i="17"/>
  <c r="BK168" i="17"/>
  <c r="BI169" i="17"/>
  <c r="BK169" i="17"/>
  <c r="BI170" i="17"/>
  <c r="BK170" i="17"/>
  <c r="BI171" i="17"/>
  <c r="BK171" i="17"/>
  <c r="BK167" i="17"/>
  <c r="BI167" i="17"/>
  <c r="BN184" i="17"/>
  <c r="BN185" i="17" s="1"/>
  <c r="BN186" i="17" s="1"/>
  <c r="BM184" i="17"/>
  <c r="BM185" i="17" s="1"/>
  <c r="BM186" i="17" s="1"/>
  <c r="BL184" i="17"/>
  <c r="BL185" i="17" s="1"/>
  <c r="BH184" i="17"/>
  <c r="BH185" i="17" s="1"/>
  <c r="BH186" i="17" s="1"/>
  <c r="BG184" i="17"/>
  <c r="BG185" i="17" s="1"/>
  <c r="BG186" i="17" s="1"/>
  <c r="BF184" i="17"/>
  <c r="BN183" i="17"/>
  <c r="BM183" i="17"/>
  <c r="BL183" i="17"/>
  <c r="BK183" i="17" s="1"/>
  <c r="BH183" i="17"/>
  <c r="BG183" i="17"/>
  <c r="BF183" i="17"/>
  <c r="BY157" i="17"/>
  <c r="BY158" i="17" s="1"/>
  <c r="BY159" i="17" s="1"/>
  <c r="BX157" i="17"/>
  <c r="BX158" i="17" s="1"/>
  <c r="BX159" i="17" s="1"/>
  <c r="BW157" i="17"/>
  <c r="BW158" i="17" s="1"/>
  <c r="BS157" i="17"/>
  <c r="BS158" i="17" s="1"/>
  <c r="BS159" i="17" s="1"/>
  <c r="BR157" i="17"/>
  <c r="BR158" i="17" s="1"/>
  <c r="BR159" i="17" s="1"/>
  <c r="BQ157" i="17"/>
  <c r="BY156" i="17"/>
  <c r="BX156" i="17"/>
  <c r="BW156" i="17"/>
  <c r="BS156" i="17"/>
  <c r="BR156" i="17"/>
  <c r="BQ156" i="17"/>
  <c r="CE140" i="17"/>
  <c r="CG140" i="17"/>
  <c r="CE141" i="17"/>
  <c r="CG141" i="17"/>
  <c r="CE142" i="17"/>
  <c r="CG142" i="17"/>
  <c r="CE143" i="17"/>
  <c r="CG143" i="17"/>
  <c r="CE144" i="17"/>
  <c r="CG144" i="17"/>
  <c r="CE145" i="17"/>
  <c r="CG145" i="17"/>
  <c r="CE146" i="17"/>
  <c r="CG146" i="17"/>
  <c r="CE147" i="17"/>
  <c r="CG147" i="17"/>
  <c r="BI249" i="17"/>
  <c r="BK249" i="17"/>
  <c r="BI250" i="17"/>
  <c r="BK250" i="17"/>
  <c r="BI251" i="17"/>
  <c r="BK251" i="17"/>
  <c r="BI252" i="17"/>
  <c r="BK252" i="17"/>
  <c r="BI253" i="17"/>
  <c r="BK253" i="17"/>
  <c r="BI254" i="17"/>
  <c r="BK254" i="17"/>
  <c r="BI255" i="17"/>
  <c r="BK255" i="17"/>
  <c r="BK248" i="17"/>
  <c r="BI248" i="17"/>
  <c r="BF266" i="17"/>
  <c r="BF267" i="17" s="1"/>
  <c r="BN265" i="17"/>
  <c r="BN266" i="17" s="1"/>
  <c r="BN267" i="17" s="1"/>
  <c r="BM265" i="17"/>
  <c r="BM266" i="17" s="1"/>
  <c r="BM267" i="17" s="1"/>
  <c r="BL265" i="17"/>
  <c r="BL266" i="17" s="1"/>
  <c r="BH265" i="17"/>
  <c r="BH266" i="17" s="1"/>
  <c r="BH267" i="17" s="1"/>
  <c r="BG265" i="17"/>
  <c r="BG266" i="17" s="1"/>
  <c r="BG267" i="17" s="1"/>
  <c r="BF265" i="17"/>
  <c r="BN264" i="17"/>
  <c r="BN269" i="17" s="1"/>
  <c r="BM264" i="17"/>
  <c r="BL264" i="17"/>
  <c r="BH264" i="17"/>
  <c r="BG264" i="17"/>
  <c r="BF264" i="17"/>
  <c r="BF268" i="17" s="1"/>
  <c r="DA147" i="17"/>
  <c r="DA141" i="17"/>
  <c r="DC141" i="17"/>
  <c r="DA142" i="17"/>
  <c r="DC142" i="17"/>
  <c r="DA143" i="17"/>
  <c r="DC143" i="17"/>
  <c r="DA144" i="17"/>
  <c r="DC144" i="17"/>
  <c r="DA145" i="17"/>
  <c r="DC145" i="17"/>
  <c r="DA146" i="17"/>
  <c r="DC146" i="17"/>
  <c r="DC140" i="17"/>
  <c r="DA140" i="17"/>
  <c r="DF157" i="17"/>
  <c r="DF158" i="17" s="1"/>
  <c r="DF159" i="17" s="1"/>
  <c r="DE157" i="17"/>
  <c r="DE158" i="17" s="1"/>
  <c r="DE159" i="17" s="1"/>
  <c r="DD157" i="17"/>
  <c r="DD158" i="17" s="1"/>
  <c r="CZ157" i="17"/>
  <c r="CZ158" i="17" s="1"/>
  <c r="CZ159" i="17" s="1"/>
  <c r="CY157" i="17"/>
  <c r="CY158" i="17" s="1"/>
  <c r="CY159" i="17" s="1"/>
  <c r="CX157" i="17"/>
  <c r="CX158" i="17" s="1"/>
  <c r="DF156" i="17"/>
  <c r="DE156" i="17"/>
  <c r="DD156" i="17"/>
  <c r="CZ156" i="17"/>
  <c r="CZ161" i="17" s="1"/>
  <c r="CY156" i="17"/>
  <c r="CX156" i="17"/>
  <c r="DA156" i="17" s="1"/>
  <c r="CP147" i="17"/>
  <c r="CP141" i="17"/>
  <c r="CR141" i="17"/>
  <c r="CP142" i="17"/>
  <c r="CR142" i="17"/>
  <c r="CP143" i="17"/>
  <c r="CR143" i="17"/>
  <c r="CP144" i="17"/>
  <c r="CR144" i="17"/>
  <c r="CP145" i="17"/>
  <c r="CR145" i="17"/>
  <c r="CP146" i="17"/>
  <c r="CR146" i="17"/>
  <c r="CR140" i="17"/>
  <c r="CP140" i="17"/>
  <c r="CU157" i="17"/>
  <c r="CU158" i="17" s="1"/>
  <c r="CU159" i="17" s="1"/>
  <c r="CT157" i="17"/>
  <c r="CT158" i="17" s="1"/>
  <c r="CT159" i="17" s="1"/>
  <c r="CS157" i="17"/>
  <c r="CS158" i="17" s="1"/>
  <c r="CO157" i="17"/>
  <c r="CO158" i="17" s="1"/>
  <c r="CO159" i="17" s="1"/>
  <c r="CN157" i="17"/>
  <c r="CM157" i="17"/>
  <c r="CM158" i="17" s="1"/>
  <c r="CU156" i="17"/>
  <c r="CT156" i="17"/>
  <c r="CS156" i="17"/>
  <c r="CS161" i="17" s="1"/>
  <c r="CO156" i="17"/>
  <c r="CN156" i="17"/>
  <c r="CM156" i="17"/>
  <c r="BI228" i="17"/>
  <c r="BI222" i="17"/>
  <c r="BK222" i="17"/>
  <c r="BI223" i="17"/>
  <c r="BK223" i="17"/>
  <c r="BI224" i="17"/>
  <c r="BK224" i="17"/>
  <c r="BI225" i="17"/>
  <c r="BK225" i="17"/>
  <c r="BI226" i="17"/>
  <c r="BK226" i="17"/>
  <c r="BI227" i="17"/>
  <c r="BK227" i="17"/>
  <c r="BK221" i="17"/>
  <c r="BI221" i="17"/>
  <c r="BN238" i="17"/>
  <c r="BN239" i="17" s="1"/>
  <c r="BN240" i="17" s="1"/>
  <c r="BM238" i="17"/>
  <c r="BM239" i="17" s="1"/>
  <c r="BM240" i="17" s="1"/>
  <c r="BL238" i="17"/>
  <c r="BL239" i="17" s="1"/>
  <c r="BH238" i="17"/>
  <c r="BH239" i="17" s="1"/>
  <c r="BH240" i="17" s="1"/>
  <c r="BG238" i="17"/>
  <c r="BG239" i="17" s="1"/>
  <c r="BG240" i="17" s="1"/>
  <c r="BF238" i="17"/>
  <c r="BN237" i="17"/>
  <c r="BM237" i="17"/>
  <c r="BL237" i="17"/>
  <c r="BH237" i="17"/>
  <c r="BG237" i="17"/>
  <c r="BF237" i="17"/>
  <c r="BI87" i="17"/>
  <c r="BK87" i="17"/>
  <c r="BI88" i="17"/>
  <c r="BK88" i="17"/>
  <c r="BI89" i="17"/>
  <c r="BK89" i="17"/>
  <c r="BI90" i="17"/>
  <c r="BK90" i="17"/>
  <c r="BI91" i="17"/>
  <c r="BK91" i="17"/>
  <c r="BI92" i="17"/>
  <c r="BK92" i="17"/>
  <c r="BI93" i="17"/>
  <c r="BK93" i="17"/>
  <c r="BI94" i="17"/>
  <c r="BK94" i="17"/>
  <c r="BI95" i="17"/>
  <c r="BK95" i="17"/>
  <c r="BK86" i="17"/>
  <c r="BI86" i="17"/>
  <c r="BN103" i="17"/>
  <c r="BN104" i="17" s="1"/>
  <c r="BN105" i="17" s="1"/>
  <c r="BM103" i="17"/>
  <c r="BM104" i="17" s="1"/>
  <c r="BM105" i="17" s="1"/>
  <c r="BL103" i="17"/>
  <c r="BL104" i="17" s="1"/>
  <c r="BH103" i="17"/>
  <c r="BH104" i="17" s="1"/>
  <c r="BH105" i="17" s="1"/>
  <c r="BG103" i="17"/>
  <c r="BG104" i="17" s="1"/>
  <c r="BG105" i="17" s="1"/>
  <c r="BF103" i="17"/>
  <c r="BN102" i="17"/>
  <c r="BM102" i="17"/>
  <c r="BL102" i="17"/>
  <c r="BH102" i="17"/>
  <c r="BG102" i="17"/>
  <c r="BF102" i="17"/>
  <c r="AM148" i="17"/>
  <c r="AM141" i="17"/>
  <c r="AO141" i="17"/>
  <c r="AM142" i="17"/>
  <c r="AO142" i="17"/>
  <c r="AM143" i="17"/>
  <c r="AO143" i="17"/>
  <c r="AM144" i="17"/>
  <c r="AO144" i="17"/>
  <c r="AM145" i="17"/>
  <c r="AO145" i="17"/>
  <c r="AM146" i="17"/>
  <c r="AO146" i="17"/>
  <c r="AM147" i="17"/>
  <c r="AO147" i="17"/>
  <c r="AO140" i="17"/>
  <c r="AM140" i="17"/>
  <c r="AR157" i="17"/>
  <c r="AR158" i="17" s="1"/>
  <c r="AR159" i="17" s="1"/>
  <c r="AQ157" i="17"/>
  <c r="AQ158" i="17" s="1"/>
  <c r="AQ159" i="17" s="1"/>
  <c r="AP157" i="17"/>
  <c r="AP158" i="17" s="1"/>
  <c r="AL157" i="17"/>
  <c r="AL158" i="17" s="1"/>
  <c r="AL159" i="17" s="1"/>
  <c r="AK157" i="17"/>
  <c r="AK158" i="17" s="1"/>
  <c r="AK159" i="17" s="1"/>
  <c r="AJ157" i="17"/>
  <c r="AR156" i="17"/>
  <c r="AQ156" i="17"/>
  <c r="AP156" i="17"/>
  <c r="AL156" i="17"/>
  <c r="AK156" i="17"/>
  <c r="AJ156" i="17"/>
  <c r="CE153" i="17"/>
  <c r="CE148" i="17"/>
  <c r="CG148" i="17"/>
  <c r="CE149" i="17"/>
  <c r="CG149" i="17"/>
  <c r="CE150" i="17"/>
  <c r="CG150" i="17"/>
  <c r="CE151" i="17"/>
  <c r="CG151" i="17"/>
  <c r="CE152" i="17"/>
  <c r="CG152" i="17"/>
  <c r="CJ157" i="17"/>
  <c r="CJ158" i="17" s="1"/>
  <c r="CJ159" i="17" s="1"/>
  <c r="CI157" i="17"/>
  <c r="CI158" i="17" s="1"/>
  <c r="CI159" i="17" s="1"/>
  <c r="CH157" i="17"/>
  <c r="CH158" i="17" s="1"/>
  <c r="CD157" i="17"/>
  <c r="CD158" i="17" s="1"/>
  <c r="CD159" i="17" s="1"/>
  <c r="CC157" i="17"/>
  <c r="CC158" i="17" s="1"/>
  <c r="CC159" i="17" s="1"/>
  <c r="CB157" i="17"/>
  <c r="CJ156" i="17"/>
  <c r="CI156" i="17"/>
  <c r="CH156" i="17"/>
  <c r="CD156" i="17"/>
  <c r="CC156" i="17"/>
  <c r="CB156" i="17"/>
  <c r="BI205" i="17"/>
  <c r="BI195" i="17"/>
  <c r="BK195" i="17"/>
  <c r="BI196" i="17"/>
  <c r="BK196" i="17"/>
  <c r="BI197" i="17"/>
  <c r="BK197" i="17"/>
  <c r="BI198" i="17"/>
  <c r="BK198" i="17"/>
  <c r="BI199" i="17"/>
  <c r="BK199" i="17"/>
  <c r="BI200" i="17"/>
  <c r="BK200" i="17"/>
  <c r="BI201" i="17"/>
  <c r="BK201" i="17"/>
  <c r="BI202" i="17"/>
  <c r="BK202" i="17"/>
  <c r="BI203" i="17"/>
  <c r="BK203" i="17"/>
  <c r="BI204" i="17"/>
  <c r="BK204" i="17"/>
  <c r="BK194" i="17"/>
  <c r="BI194" i="17"/>
  <c r="BN211" i="17"/>
  <c r="BN212" i="17" s="1"/>
  <c r="BN213" i="17" s="1"/>
  <c r="BM211" i="17"/>
  <c r="BM212" i="17" s="1"/>
  <c r="BM213" i="17" s="1"/>
  <c r="BL211" i="17"/>
  <c r="BL212" i="17" s="1"/>
  <c r="BH211" i="17"/>
  <c r="BH212" i="17" s="1"/>
  <c r="BH213" i="17" s="1"/>
  <c r="BG211" i="17"/>
  <c r="BG212" i="17" s="1"/>
  <c r="BG213" i="17" s="1"/>
  <c r="BF211" i="17"/>
  <c r="BN210" i="17"/>
  <c r="BM210" i="17"/>
  <c r="BL210" i="17"/>
  <c r="BH210" i="17"/>
  <c r="BG210" i="17"/>
  <c r="BF210" i="17"/>
  <c r="BT194" i="17"/>
  <c r="BV194" i="17"/>
  <c r="BT195" i="17"/>
  <c r="BV195" i="17"/>
  <c r="BT196" i="17"/>
  <c r="BV196" i="17"/>
  <c r="BT197" i="17"/>
  <c r="BV197" i="17"/>
  <c r="BT198" i="17"/>
  <c r="BV198" i="17"/>
  <c r="BT199" i="17"/>
  <c r="BV199" i="17"/>
  <c r="BT200" i="17"/>
  <c r="BV200" i="17"/>
  <c r="BT201" i="17"/>
  <c r="BV201" i="17"/>
  <c r="F149" i="17"/>
  <c r="F141" i="17"/>
  <c r="H141" i="17"/>
  <c r="F142" i="17"/>
  <c r="H142" i="17"/>
  <c r="F143" i="17"/>
  <c r="H143" i="17"/>
  <c r="F144" i="17"/>
  <c r="H144" i="17"/>
  <c r="F145" i="17"/>
  <c r="H145" i="17"/>
  <c r="F146" i="17"/>
  <c r="H146" i="17"/>
  <c r="F147" i="17"/>
  <c r="H147" i="17"/>
  <c r="F148" i="17"/>
  <c r="H148" i="17"/>
  <c r="H140" i="17"/>
  <c r="F140" i="17"/>
  <c r="K157" i="17"/>
  <c r="K158" i="17" s="1"/>
  <c r="K159" i="17" s="1"/>
  <c r="J157" i="17"/>
  <c r="J158" i="17" s="1"/>
  <c r="J159" i="17" s="1"/>
  <c r="I157" i="17"/>
  <c r="I158" i="17" s="1"/>
  <c r="E157" i="17"/>
  <c r="E158" i="17" s="1"/>
  <c r="E159" i="17" s="1"/>
  <c r="D157" i="17"/>
  <c r="D158" i="17" s="1"/>
  <c r="D159" i="17" s="1"/>
  <c r="C157" i="17"/>
  <c r="K156" i="17"/>
  <c r="K161" i="17" s="1"/>
  <c r="J156" i="17"/>
  <c r="I156" i="17"/>
  <c r="E156" i="17"/>
  <c r="D156" i="17"/>
  <c r="C156" i="17"/>
  <c r="BI6" i="17"/>
  <c r="BK6" i="17"/>
  <c r="BI7" i="17"/>
  <c r="BK7" i="17"/>
  <c r="BI8" i="17"/>
  <c r="BK8" i="17"/>
  <c r="BI9" i="17"/>
  <c r="BK9" i="17"/>
  <c r="BI10" i="17"/>
  <c r="BK10" i="17"/>
  <c r="BI11" i="17"/>
  <c r="BK11" i="17"/>
  <c r="BI12" i="17"/>
  <c r="BK12" i="17"/>
  <c r="BI13" i="17"/>
  <c r="BK13" i="17"/>
  <c r="BI14" i="17"/>
  <c r="BK14" i="17"/>
  <c r="BI15" i="17"/>
  <c r="BK15" i="17"/>
  <c r="BI16" i="17"/>
  <c r="BK16" i="17"/>
  <c r="BK5" i="17"/>
  <c r="BI5" i="17"/>
  <c r="BN22" i="17"/>
  <c r="BN23" i="17" s="1"/>
  <c r="BN24" i="17" s="1"/>
  <c r="BM22" i="17"/>
  <c r="BM23" i="17" s="1"/>
  <c r="BM24" i="17" s="1"/>
  <c r="BL22" i="17"/>
  <c r="BL23" i="17" s="1"/>
  <c r="BH22" i="17"/>
  <c r="BH23" i="17" s="1"/>
  <c r="BH24" i="17" s="1"/>
  <c r="BG22" i="17"/>
  <c r="BG23" i="17" s="1"/>
  <c r="BG24" i="17" s="1"/>
  <c r="BF22" i="17"/>
  <c r="BN21" i="17"/>
  <c r="BM21" i="17"/>
  <c r="BL21" i="17"/>
  <c r="BH21" i="17"/>
  <c r="BG21" i="17"/>
  <c r="BF21" i="17"/>
  <c r="BI114" i="17"/>
  <c r="BK114" i="17"/>
  <c r="BI115" i="17"/>
  <c r="BK115" i="17"/>
  <c r="BI116" i="17"/>
  <c r="BK116" i="17"/>
  <c r="BI117" i="17"/>
  <c r="BK117" i="17"/>
  <c r="BI118" i="17"/>
  <c r="BK118" i="17"/>
  <c r="BI119" i="17"/>
  <c r="BK119" i="17"/>
  <c r="BI120" i="17"/>
  <c r="BK120" i="17"/>
  <c r="BI121" i="17"/>
  <c r="BK121" i="17"/>
  <c r="BI122" i="17"/>
  <c r="BK122" i="17"/>
  <c r="BI123" i="17"/>
  <c r="BK123" i="17"/>
  <c r="BI113" i="17"/>
  <c r="BK113" i="17"/>
  <c r="BN130" i="17"/>
  <c r="BN131" i="17" s="1"/>
  <c r="BN132" i="17" s="1"/>
  <c r="BM130" i="17"/>
  <c r="BL130" i="17"/>
  <c r="BL131" i="17" s="1"/>
  <c r="BH130" i="17"/>
  <c r="BH131" i="17" s="1"/>
  <c r="BH132" i="17" s="1"/>
  <c r="BG130" i="17"/>
  <c r="BG131" i="17" s="1"/>
  <c r="BG132" i="17" s="1"/>
  <c r="BF130" i="17"/>
  <c r="BN129" i="17"/>
  <c r="BM129" i="17"/>
  <c r="BL129" i="17"/>
  <c r="BK129" i="17" s="1"/>
  <c r="BH129" i="17"/>
  <c r="BG129" i="17"/>
  <c r="BF129" i="17"/>
  <c r="AZ141" i="17"/>
  <c r="AZ142" i="17"/>
  <c r="AZ143" i="17"/>
  <c r="AZ144" i="17"/>
  <c r="AZ145" i="17"/>
  <c r="AZ146" i="17"/>
  <c r="AZ147" i="17"/>
  <c r="AZ148" i="17"/>
  <c r="AZ149" i="17"/>
  <c r="AZ150" i="17"/>
  <c r="AZ140" i="17"/>
  <c r="AX141" i="17"/>
  <c r="AX142" i="17"/>
  <c r="AX143" i="17"/>
  <c r="AX144" i="17"/>
  <c r="AX145" i="17"/>
  <c r="AX146" i="17"/>
  <c r="AX147" i="17"/>
  <c r="AX148" i="17"/>
  <c r="AX149" i="17"/>
  <c r="AX150" i="17"/>
  <c r="AX151" i="17"/>
  <c r="AX140" i="17"/>
  <c r="BC157" i="17"/>
  <c r="BC158" i="17" s="1"/>
  <c r="BC159" i="17" s="1"/>
  <c r="BB157" i="17"/>
  <c r="BB158" i="17" s="1"/>
  <c r="BB159" i="17" s="1"/>
  <c r="BA157" i="17"/>
  <c r="AW157" i="17"/>
  <c r="AW158" i="17" s="1"/>
  <c r="AW159" i="17" s="1"/>
  <c r="AV157" i="17"/>
  <c r="AV158" i="17" s="1"/>
  <c r="AV159" i="17" s="1"/>
  <c r="AU157" i="17"/>
  <c r="BC156" i="17"/>
  <c r="BB156" i="17"/>
  <c r="BA156" i="17"/>
  <c r="AW156" i="17"/>
  <c r="AV156" i="17"/>
  <c r="AU156" i="17"/>
  <c r="AB141" i="17"/>
  <c r="AB142" i="17"/>
  <c r="AB143" i="17"/>
  <c r="AB144" i="17"/>
  <c r="AB145" i="17"/>
  <c r="AB146" i="17"/>
  <c r="AB147" i="17"/>
  <c r="AB148" i="17"/>
  <c r="AB149" i="17"/>
  <c r="AB150" i="17"/>
  <c r="AB151" i="17"/>
  <c r="AB140" i="17"/>
  <c r="AD141" i="17"/>
  <c r="AD142" i="17"/>
  <c r="AD143" i="17"/>
  <c r="AD144" i="17"/>
  <c r="AD145" i="17"/>
  <c r="AD146" i="17"/>
  <c r="AD147" i="17"/>
  <c r="AD148" i="17"/>
  <c r="AD149" i="17"/>
  <c r="AD150" i="17"/>
  <c r="AD140" i="17"/>
  <c r="AG157" i="17"/>
  <c r="AG158" i="17" s="1"/>
  <c r="AG159" i="17" s="1"/>
  <c r="AF157" i="17"/>
  <c r="AF158" i="17" s="1"/>
  <c r="AF159" i="17" s="1"/>
  <c r="AE157" i="17"/>
  <c r="AE158" i="17" s="1"/>
  <c r="AA157" i="17"/>
  <c r="AA158" i="17" s="1"/>
  <c r="AA159" i="17" s="1"/>
  <c r="Z157" i="17"/>
  <c r="Z158" i="17" s="1"/>
  <c r="Z159" i="17" s="1"/>
  <c r="Y157" i="17"/>
  <c r="AG156" i="17"/>
  <c r="AF156" i="17"/>
  <c r="AE156" i="17"/>
  <c r="AA156" i="17"/>
  <c r="Z156" i="17"/>
  <c r="Y156" i="17"/>
  <c r="BI60" i="17"/>
  <c r="BI61" i="17"/>
  <c r="DP73" i="17" s="1"/>
  <c r="DP74" i="17" s="1"/>
  <c r="BI62" i="17"/>
  <c r="BI63" i="17"/>
  <c r="BI64" i="17"/>
  <c r="BI65" i="17"/>
  <c r="BI66" i="17"/>
  <c r="BI67" i="17"/>
  <c r="BI68" i="17"/>
  <c r="BI69" i="17"/>
  <c r="BI70" i="17"/>
  <c r="BI59" i="17"/>
  <c r="BK60" i="17"/>
  <c r="BK61" i="17"/>
  <c r="BK62" i="17"/>
  <c r="BK63" i="17"/>
  <c r="BK64" i="17"/>
  <c r="BK65" i="17"/>
  <c r="BK66" i="17"/>
  <c r="BK67" i="17"/>
  <c r="BK68" i="17"/>
  <c r="BK69" i="17"/>
  <c r="BK59" i="17"/>
  <c r="BN76" i="17"/>
  <c r="BN77" i="17" s="1"/>
  <c r="BN78" i="17" s="1"/>
  <c r="BM76" i="17"/>
  <c r="BM77" i="17" s="1"/>
  <c r="BM78" i="17" s="1"/>
  <c r="BL76" i="17"/>
  <c r="BL77" i="17" s="1"/>
  <c r="BH76" i="17"/>
  <c r="BH77" i="17" s="1"/>
  <c r="BH78" i="17" s="1"/>
  <c r="BG76" i="17"/>
  <c r="BG77" i="17" s="1"/>
  <c r="BG78" i="17" s="1"/>
  <c r="BF76" i="17"/>
  <c r="BN75" i="17"/>
  <c r="BM75" i="17"/>
  <c r="BL75" i="17"/>
  <c r="BH75" i="17"/>
  <c r="BG75" i="17"/>
  <c r="BF75" i="17"/>
  <c r="BI33" i="17"/>
  <c r="BI34" i="17"/>
  <c r="BI35" i="17"/>
  <c r="BI36" i="17"/>
  <c r="BI37" i="17"/>
  <c r="BI38" i="17"/>
  <c r="BI39" i="17"/>
  <c r="BI40" i="17"/>
  <c r="BI41" i="17"/>
  <c r="BI32" i="17"/>
  <c r="BK33" i="17"/>
  <c r="BK34" i="17"/>
  <c r="BK35" i="17"/>
  <c r="BK36" i="17"/>
  <c r="BK37" i="17"/>
  <c r="BK38" i="17"/>
  <c r="BK39" i="17"/>
  <c r="BK40" i="17"/>
  <c r="BK32" i="17"/>
  <c r="BN49" i="17"/>
  <c r="BN50" i="17" s="1"/>
  <c r="BN51" i="17" s="1"/>
  <c r="BM49" i="17"/>
  <c r="BM50" i="17" s="1"/>
  <c r="BM51" i="17" s="1"/>
  <c r="BL49" i="17"/>
  <c r="BL50" i="17" s="1"/>
  <c r="BH49" i="17"/>
  <c r="BH50" i="17" s="1"/>
  <c r="BH51" i="17" s="1"/>
  <c r="BG49" i="17"/>
  <c r="BG50" i="17" s="1"/>
  <c r="BG51" i="17" s="1"/>
  <c r="BF49" i="17"/>
  <c r="BN48" i="17"/>
  <c r="BM48" i="17"/>
  <c r="BL48" i="17"/>
  <c r="BK48" i="17" s="1"/>
  <c r="BH48" i="17"/>
  <c r="BH53" i="17" s="1"/>
  <c r="BG48" i="17"/>
  <c r="BF48" i="17"/>
  <c r="V157" i="17"/>
  <c r="V158" i="17" s="1"/>
  <c r="V159" i="17" s="1"/>
  <c r="U157" i="17"/>
  <c r="U158" i="17" s="1"/>
  <c r="U159" i="17" s="1"/>
  <c r="T157" i="17"/>
  <c r="T158" i="17" s="1"/>
  <c r="P157" i="17"/>
  <c r="P158" i="17" s="1"/>
  <c r="P159" i="17" s="1"/>
  <c r="O157" i="17"/>
  <c r="O158" i="17" s="1"/>
  <c r="O159" i="17" s="1"/>
  <c r="N157" i="17"/>
  <c r="N158" i="17" s="1"/>
  <c r="V156" i="17"/>
  <c r="U156" i="17"/>
  <c r="T156" i="17"/>
  <c r="P156" i="17"/>
  <c r="O156" i="17"/>
  <c r="N156" i="17"/>
  <c r="Q141" i="17"/>
  <c r="Q142" i="17"/>
  <c r="Q143" i="17"/>
  <c r="Q144" i="17"/>
  <c r="Q145" i="17"/>
  <c r="Q146" i="17"/>
  <c r="Q147" i="17"/>
  <c r="Q148" i="17"/>
  <c r="Q149" i="17"/>
  <c r="Q150" i="17"/>
  <c r="Q140" i="17"/>
  <c r="S141" i="17"/>
  <c r="S142" i="17"/>
  <c r="S143" i="17"/>
  <c r="S144" i="17"/>
  <c r="S145" i="17"/>
  <c r="S146" i="17"/>
  <c r="S147" i="17"/>
  <c r="S148" i="17"/>
  <c r="S149" i="17"/>
  <c r="S150" i="17"/>
  <c r="S140" i="17"/>
  <c r="CT295" i="17" l="1"/>
  <c r="CT296" i="17"/>
  <c r="CT307" i="17"/>
  <c r="DV21" i="17"/>
  <c r="BH80" i="17"/>
  <c r="AB156" i="17"/>
  <c r="BT156" i="17"/>
  <c r="CG156" i="17"/>
  <c r="Q156" i="17"/>
  <c r="BI102" i="17"/>
  <c r="BI106" i="17" s="1"/>
  <c r="BI237" i="17"/>
  <c r="CR138" i="17"/>
  <c r="AD156" i="17"/>
  <c r="AX156" i="17"/>
  <c r="BI210" i="17"/>
  <c r="AM157" i="17"/>
  <c r="DC156" i="17"/>
  <c r="BW161" i="17"/>
  <c r="BI111" i="17"/>
  <c r="BL26" i="17"/>
  <c r="CJ161" i="17"/>
  <c r="BG107" i="17"/>
  <c r="BT138" i="17"/>
  <c r="AV161" i="17"/>
  <c r="BG215" i="17"/>
  <c r="BH107" i="17"/>
  <c r="DA138" i="17"/>
  <c r="BG268" i="17"/>
  <c r="BI75" i="17"/>
  <c r="AM156" i="17"/>
  <c r="BK102" i="17"/>
  <c r="BK237" i="17"/>
  <c r="CP156" i="17"/>
  <c r="DF161" i="17"/>
  <c r="DC138" i="17"/>
  <c r="BH269" i="17"/>
  <c r="BI183" i="17"/>
  <c r="T161" i="17"/>
  <c r="AZ156" i="17"/>
  <c r="BI129" i="17"/>
  <c r="BI22" i="17"/>
  <c r="BI25" i="17" s="1"/>
  <c r="E161" i="17"/>
  <c r="BL215" i="17"/>
  <c r="CE156" i="17"/>
  <c r="AK161" i="17"/>
  <c r="BI84" i="17"/>
  <c r="BM242" i="17"/>
  <c r="BK264" i="17"/>
  <c r="CG138" i="17"/>
  <c r="CE138" i="17"/>
  <c r="BK75" i="17"/>
  <c r="BK130" i="17"/>
  <c r="BI21" i="17"/>
  <c r="AO156" i="17"/>
  <c r="BI103" i="17"/>
  <c r="BI238" i="17"/>
  <c r="CP138" i="17"/>
  <c r="BS161" i="17"/>
  <c r="AB138" i="17"/>
  <c r="AX138" i="17"/>
  <c r="BG134" i="17"/>
  <c r="I161" i="17"/>
  <c r="BM215" i="17"/>
  <c r="BI192" i="17"/>
  <c r="CC161" i="17"/>
  <c r="AL161" i="17"/>
  <c r="BK84" i="17"/>
  <c r="BN242" i="17"/>
  <c r="BI219" i="17"/>
  <c r="BT157" i="17"/>
  <c r="BH188" i="17"/>
  <c r="H156" i="17"/>
  <c r="BK57" i="17"/>
  <c r="AD157" i="17"/>
  <c r="BC161" i="17"/>
  <c r="BH134" i="17"/>
  <c r="F138" i="17"/>
  <c r="BK192" i="17"/>
  <c r="CD161" i="17"/>
  <c r="BK219" i="17"/>
  <c r="CO161" i="17"/>
  <c r="BM269" i="17"/>
  <c r="BI264" i="17"/>
  <c r="F156" i="17"/>
  <c r="O161" i="17"/>
  <c r="BN52" i="17"/>
  <c r="BK30" i="17"/>
  <c r="BN80" i="17"/>
  <c r="AX157" i="17"/>
  <c r="AX160" i="17" s="1"/>
  <c r="H138" i="17"/>
  <c r="BI211" i="17"/>
  <c r="BI214" i="17" s="1"/>
  <c r="AM138" i="17"/>
  <c r="BI246" i="17"/>
  <c r="BI165" i="17"/>
  <c r="S156" i="17"/>
  <c r="BK210" i="17"/>
  <c r="BV156" i="17"/>
  <c r="BK21" i="17"/>
  <c r="S138" i="17"/>
  <c r="P161" i="17"/>
  <c r="BI49" i="17"/>
  <c r="BI30" i="17"/>
  <c r="BI76" i="17"/>
  <c r="BI79" i="17" s="1"/>
  <c r="AE161" i="17"/>
  <c r="BK111" i="17"/>
  <c r="BH26" i="17"/>
  <c r="F157" i="17"/>
  <c r="CI161" i="17"/>
  <c r="AR160" i="17"/>
  <c r="AO138" i="17"/>
  <c r="CY161" i="17"/>
  <c r="BI265" i="17"/>
  <c r="BK246" i="17"/>
  <c r="BR160" i="17"/>
  <c r="BK165" i="17"/>
  <c r="AZ138" i="17"/>
  <c r="BK238" i="17"/>
  <c r="BI184" i="17"/>
  <c r="BI187" i="17" s="1"/>
  <c r="BI48" i="17"/>
  <c r="BI57" i="17"/>
  <c r="AG161" i="17"/>
  <c r="AD138" i="17"/>
  <c r="AZ157" i="17"/>
  <c r="BI130" i="17"/>
  <c r="BI3" i="17"/>
  <c r="CE157" i="17"/>
  <c r="Q138" i="17"/>
  <c r="V161" i="17"/>
  <c r="BK49" i="17"/>
  <c r="BG80" i="17"/>
  <c r="AB157" i="17"/>
  <c r="AB160" i="17" s="1"/>
  <c r="AW161" i="17"/>
  <c r="BK3" i="17"/>
  <c r="CP157" i="17"/>
  <c r="CR156" i="17"/>
  <c r="AX36" i="20"/>
  <c r="G36" i="20"/>
  <c r="AI36" i="20"/>
  <c r="Q28" i="22"/>
  <c r="Y28" i="22"/>
  <c r="X15" i="21"/>
  <c r="I28" i="22"/>
  <c r="AI28" i="22"/>
  <c r="S28" i="22"/>
  <c r="BM28" i="22"/>
  <c r="AW28" i="22"/>
  <c r="BM188" i="17"/>
  <c r="BN188" i="17"/>
  <c r="BG188" i="17"/>
  <c r="BL186" i="17"/>
  <c r="BK185" i="17"/>
  <c r="BL188" i="17"/>
  <c r="BF187" i="17"/>
  <c r="BG187" i="17"/>
  <c r="BF185" i="17"/>
  <c r="BF188" i="17" s="1"/>
  <c r="BH187" i="17"/>
  <c r="BK184" i="17"/>
  <c r="BL187" i="17"/>
  <c r="BM187" i="17"/>
  <c r="BN187" i="17"/>
  <c r="BX161" i="17"/>
  <c r="BY161" i="17"/>
  <c r="BW159" i="17"/>
  <c r="BV158" i="17"/>
  <c r="BQ158" i="17"/>
  <c r="BQ160" i="17"/>
  <c r="BS160" i="17"/>
  <c r="BR161" i="17"/>
  <c r="BV157" i="17"/>
  <c r="BW160" i="17"/>
  <c r="BX160" i="17"/>
  <c r="BY160" i="17"/>
  <c r="BL267" i="17"/>
  <c r="BK266" i="17"/>
  <c r="BL269" i="17"/>
  <c r="BG269" i="17"/>
  <c r="BH268" i="17"/>
  <c r="BI266" i="17"/>
  <c r="BK265" i="17"/>
  <c r="BL268" i="17"/>
  <c r="BF269" i="17"/>
  <c r="BM268" i="17"/>
  <c r="BN268" i="17"/>
  <c r="DD161" i="17"/>
  <c r="DE161" i="17"/>
  <c r="CX159" i="17"/>
  <c r="DA158" i="17"/>
  <c r="CX161" i="17"/>
  <c r="DD159" i="17"/>
  <c r="DC158" i="17"/>
  <c r="CX160" i="17"/>
  <c r="CY160" i="17"/>
  <c r="CZ160" i="17"/>
  <c r="DA157" i="17"/>
  <c r="DC157" i="17"/>
  <c r="DD160" i="17"/>
  <c r="DE160" i="17"/>
  <c r="DF160" i="17"/>
  <c r="CT161" i="17"/>
  <c r="CU161" i="17"/>
  <c r="CM161" i="17"/>
  <c r="CM159" i="17"/>
  <c r="CS159" i="17"/>
  <c r="CR158" i="17"/>
  <c r="CN158" i="17"/>
  <c r="CN159" i="17" s="1"/>
  <c r="CN160" i="17"/>
  <c r="CM160" i="17"/>
  <c r="CO160" i="17"/>
  <c r="CR157" i="17"/>
  <c r="CS160" i="17"/>
  <c r="CT160" i="17"/>
  <c r="CU160" i="17"/>
  <c r="BG242" i="17"/>
  <c r="BH242" i="17"/>
  <c r="BL240" i="17"/>
  <c r="BK239" i="17"/>
  <c r="BL242" i="17"/>
  <c r="BG241" i="17"/>
  <c r="BF239" i="17"/>
  <c r="BF241" i="17"/>
  <c r="BH241" i="17"/>
  <c r="BL241" i="17"/>
  <c r="BM241" i="17"/>
  <c r="BN241" i="17"/>
  <c r="BL107" i="17"/>
  <c r="BM107" i="17"/>
  <c r="BN107" i="17"/>
  <c r="BL105" i="17"/>
  <c r="BK104" i="17"/>
  <c r="BF104" i="17"/>
  <c r="BF106" i="17"/>
  <c r="BG106" i="17"/>
  <c r="BH106" i="17"/>
  <c r="BK103" i="17"/>
  <c r="BL106" i="17"/>
  <c r="BM106" i="17"/>
  <c r="BN106" i="17"/>
  <c r="AP161" i="17"/>
  <c r="AQ161" i="17"/>
  <c r="AP159" i="17"/>
  <c r="AO158" i="17"/>
  <c r="AJ158" i="17"/>
  <c r="AJ161" i="17" s="1"/>
  <c r="AJ160" i="17"/>
  <c r="AK160" i="17"/>
  <c r="AL160" i="17"/>
  <c r="AO157" i="17"/>
  <c r="AP160" i="17"/>
  <c r="AQ160" i="17"/>
  <c r="CH159" i="17"/>
  <c r="CG158" i="17"/>
  <c r="CH161" i="17"/>
  <c r="CC160" i="17"/>
  <c r="CB158" i="17"/>
  <c r="CB160" i="17"/>
  <c r="CD160" i="17"/>
  <c r="CG157" i="17"/>
  <c r="CH160" i="17"/>
  <c r="CJ160" i="17"/>
  <c r="CI160" i="17"/>
  <c r="BN215" i="17"/>
  <c r="BL213" i="17"/>
  <c r="BK212" i="17"/>
  <c r="BH215" i="17"/>
  <c r="BF212" i="17"/>
  <c r="BF215" i="17" s="1"/>
  <c r="BF214" i="17"/>
  <c r="BG214" i="17"/>
  <c r="BH214" i="17"/>
  <c r="BK211" i="17"/>
  <c r="BL214" i="17"/>
  <c r="BM214" i="17"/>
  <c r="BN214" i="17"/>
  <c r="J161" i="17"/>
  <c r="D161" i="17"/>
  <c r="I159" i="17"/>
  <c r="H158" i="17"/>
  <c r="C160" i="17"/>
  <c r="D160" i="17"/>
  <c r="C158" i="17"/>
  <c r="E160" i="17"/>
  <c r="H157" i="17"/>
  <c r="I160" i="17"/>
  <c r="J160" i="17"/>
  <c r="K160" i="17"/>
  <c r="BM26" i="17"/>
  <c r="BN26" i="17"/>
  <c r="BG26" i="17"/>
  <c r="BL24" i="17"/>
  <c r="BK23" i="17"/>
  <c r="BF23" i="17"/>
  <c r="BF26" i="17" s="1"/>
  <c r="BF25" i="17"/>
  <c r="BG25" i="17"/>
  <c r="BH25" i="17"/>
  <c r="BK22" i="17"/>
  <c r="BL25" i="17"/>
  <c r="BM25" i="17"/>
  <c r="BN25" i="17"/>
  <c r="BL134" i="17"/>
  <c r="BL132" i="17"/>
  <c r="BN134" i="17"/>
  <c r="BM131" i="17"/>
  <c r="BM132" i="17" s="1"/>
  <c r="BM133" i="17"/>
  <c r="BF131" i="17"/>
  <c r="BF134" i="17" s="1"/>
  <c r="BF133" i="17"/>
  <c r="BG133" i="17"/>
  <c r="BH133" i="17"/>
  <c r="BL133" i="17"/>
  <c r="BN133" i="17"/>
  <c r="BB161" i="17"/>
  <c r="BA158" i="17"/>
  <c r="BA161" i="17" s="1"/>
  <c r="BA160" i="17"/>
  <c r="AU158" i="17"/>
  <c r="AU161" i="17" s="1"/>
  <c r="AU160" i="17"/>
  <c r="AV160" i="17"/>
  <c r="AW160" i="17"/>
  <c r="BB160" i="17"/>
  <c r="BC160" i="17"/>
  <c r="Z161" i="17"/>
  <c r="AA161" i="17"/>
  <c r="AE159" i="17"/>
  <c r="AD158" i="17"/>
  <c r="AF161" i="17"/>
  <c r="Y158" i="17"/>
  <c r="Y160" i="17"/>
  <c r="Z160" i="17"/>
  <c r="AA160" i="17"/>
  <c r="AE160" i="17"/>
  <c r="AF160" i="17"/>
  <c r="AG160" i="17"/>
  <c r="BL80" i="17"/>
  <c r="BM80" i="17"/>
  <c r="BL78" i="17"/>
  <c r="BK77" i="17"/>
  <c r="BN79" i="17"/>
  <c r="BF77" i="17"/>
  <c r="BF80" i="17" s="1"/>
  <c r="BF79" i="17"/>
  <c r="BG79" i="17"/>
  <c r="BH79" i="17"/>
  <c r="BK76" i="17"/>
  <c r="BL79" i="17"/>
  <c r="BM79" i="17"/>
  <c r="BL51" i="17"/>
  <c r="BK50" i="17"/>
  <c r="BK51" i="17" s="1"/>
  <c r="BM53" i="17"/>
  <c r="BL53" i="17"/>
  <c r="BG53" i="17"/>
  <c r="BN53" i="17"/>
  <c r="BF50" i="17"/>
  <c r="BF53" i="17" s="1"/>
  <c r="BF52" i="17"/>
  <c r="BG52" i="17"/>
  <c r="BH52" i="17"/>
  <c r="BL52" i="17"/>
  <c r="BM52" i="17"/>
  <c r="N161" i="17"/>
  <c r="U161" i="17"/>
  <c r="Q158" i="17"/>
  <c r="N159" i="17"/>
  <c r="T159" i="17"/>
  <c r="S158" i="17"/>
  <c r="U160" i="17"/>
  <c r="V160" i="17"/>
  <c r="N160" i="17"/>
  <c r="Q157" i="17"/>
  <c r="S157" i="17"/>
  <c r="O160" i="17"/>
  <c r="P160" i="17"/>
  <c r="T160" i="17"/>
  <c r="G28" i="16"/>
  <c r="E28" i="16"/>
  <c r="R28" i="16"/>
  <c r="P28" i="16"/>
  <c r="R1" i="16"/>
  <c r="P1" i="16"/>
  <c r="G1" i="16"/>
  <c r="E1" i="16"/>
  <c r="R28" i="15"/>
  <c r="P28" i="15"/>
  <c r="G28" i="15"/>
  <c r="E28" i="15"/>
  <c r="R1" i="15"/>
  <c r="P1" i="15"/>
  <c r="G1" i="15"/>
  <c r="E1" i="15"/>
  <c r="G82" i="8"/>
  <c r="E82" i="8"/>
  <c r="R82" i="8"/>
  <c r="P82" i="8"/>
  <c r="AC82" i="8"/>
  <c r="AA82" i="8"/>
  <c r="AC55" i="8"/>
  <c r="AA55" i="8"/>
  <c r="R55" i="8"/>
  <c r="P55" i="8"/>
  <c r="G55" i="8"/>
  <c r="E55" i="8"/>
  <c r="G28" i="8"/>
  <c r="E28" i="8"/>
  <c r="R28" i="8"/>
  <c r="P28" i="8"/>
  <c r="R1" i="8"/>
  <c r="P1" i="8"/>
  <c r="G1" i="8"/>
  <c r="E1" i="8"/>
  <c r="R1" i="18"/>
  <c r="P1" i="18"/>
  <c r="G1" i="18"/>
  <c r="E1" i="18"/>
  <c r="DP78" i="17" l="1"/>
  <c r="DP75" i="17"/>
  <c r="DP68" i="17"/>
  <c r="DP64" i="17"/>
  <c r="DP62" i="17"/>
  <c r="DP63" i="17" s="1"/>
  <c r="DP65" i="17"/>
  <c r="BI241" i="17"/>
  <c r="CP160" i="17"/>
  <c r="BK186" i="17"/>
  <c r="BI52" i="17"/>
  <c r="BI133" i="17"/>
  <c r="AD159" i="17"/>
  <c r="BK213" i="17"/>
  <c r="CN161" i="17"/>
  <c r="Q161" i="17"/>
  <c r="S160" i="17"/>
  <c r="BI267" i="17"/>
  <c r="BK240" i="17"/>
  <c r="S161" i="17"/>
  <c r="Q160" i="17"/>
  <c r="BM134" i="17"/>
  <c r="H159" i="17"/>
  <c r="BK105" i="17"/>
  <c r="CP158" i="17"/>
  <c r="CP159" i="17" s="1"/>
  <c r="BK24" i="17"/>
  <c r="H161" i="17"/>
  <c r="BI185" i="17"/>
  <c r="BF186" i="17"/>
  <c r="BT160" i="17"/>
  <c r="BV159" i="17"/>
  <c r="BT158" i="17"/>
  <c r="BT159" i="17" s="1"/>
  <c r="BQ159" i="17"/>
  <c r="BQ161" i="17"/>
  <c r="BI269" i="17"/>
  <c r="BI268" i="17"/>
  <c r="BK267" i="17"/>
  <c r="DA161" i="17"/>
  <c r="DA160" i="17"/>
  <c r="DA159" i="17"/>
  <c r="DC159" i="17"/>
  <c r="CR159" i="17"/>
  <c r="BI239" i="17"/>
  <c r="BF240" i="17"/>
  <c r="BF242" i="17"/>
  <c r="BI104" i="17"/>
  <c r="BF105" i="17"/>
  <c r="BF107" i="17"/>
  <c r="AM160" i="17"/>
  <c r="AM158" i="17"/>
  <c r="AM159" i="17" s="1"/>
  <c r="AJ159" i="17"/>
  <c r="AO159" i="17"/>
  <c r="CE158" i="17"/>
  <c r="CE159" i="17" s="1"/>
  <c r="CB159" i="17"/>
  <c r="CG159" i="17"/>
  <c r="CE160" i="17"/>
  <c r="CB161" i="17"/>
  <c r="BI212" i="17"/>
  <c r="BF213" i="17"/>
  <c r="H160" i="17"/>
  <c r="F158" i="17"/>
  <c r="F159" i="17" s="1"/>
  <c r="C159" i="17"/>
  <c r="C161" i="17"/>
  <c r="BI23" i="17"/>
  <c r="BF24" i="17"/>
  <c r="BI131" i="17"/>
  <c r="BF132" i="17"/>
  <c r="BK131" i="17"/>
  <c r="BK132" i="17" s="1"/>
  <c r="AZ158" i="17"/>
  <c r="AZ159" i="17" s="1"/>
  <c r="BA159" i="17"/>
  <c r="AX158" i="17"/>
  <c r="AU159" i="17"/>
  <c r="AB158" i="17"/>
  <c r="Y159" i="17"/>
  <c r="Y161" i="17"/>
  <c r="BI77" i="17"/>
  <c r="DV65" i="17" s="1"/>
  <c r="DV66" i="17" s="1"/>
  <c r="BF78" i="17"/>
  <c r="BK78" i="17"/>
  <c r="BI50" i="17"/>
  <c r="BF51" i="17"/>
  <c r="S159" i="17"/>
  <c r="Q159" i="17"/>
  <c r="S261" i="10"/>
  <c r="R261" i="10"/>
  <c r="S260" i="10"/>
  <c r="R260" i="10"/>
  <c r="S259" i="10"/>
  <c r="R259" i="10"/>
  <c r="S258" i="10"/>
  <c r="R258" i="10"/>
  <c r="S257" i="10"/>
  <c r="R257" i="10"/>
  <c r="S253" i="10"/>
  <c r="R253" i="10"/>
  <c r="S252" i="10"/>
  <c r="R252" i="10"/>
  <c r="S251" i="10"/>
  <c r="R251" i="10"/>
  <c r="S250" i="10"/>
  <c r="R250" i="10"/>
  <c r="S249" i="10"/>
  <c r="R249" i="10"/>
  <c r="S245" i="10"/>
  <c r="R245" i="10"/>
  <c r="S244" i="10"/>
  <c r="S236" i="10" s="1"/>
  <c r="R244" i="10"/>
  <c r="S243" i="10"/>
  <c r="R243" i="10"/>
  <c r="S242" i="10"/>
  <c r="R242" i="10"/>
  <c r="S241" i="10"/>
  <c r="R241" i="10"/>
  <c r="U363" i="10"/>
  <c r="T363" i="10"/>
  <c r="R363" i="10"/>
  <c r="Q363" i="10"/>
  <c r="P363" i="10"/>
  <c r="U362" i="10"/>
  <c r="T362" i="10"/>
  <c r="Q362" i="10"/>
  <c r="P362" i="10"/>
  <c r="U361" i="10"/>
  <c r="T361" i="10"/>
  <c r="Q361" i="10"/>
  <c r="P361" i="10"/>
  <c r="U360" i="10"/>
  <c r="T360" i="10"/>
  <c r="Q360" i="10"/>
  <c r="P360" i="10"/>
  <c r="U359" i="10"/>
  <c r="T359" i="10"/>
  <c r="Q359" i="10"/>
  <c r="P359" i="10"/>
  <c r="U355" i="10"/>
  <c r="T355" i="10"/>
  <c r="Q355" i="10"/>
  <c r="P355" i="10"/>
  <c r="U354" i="10"/>
  <c r="U338" i="10" s="1"/>
  <c r="T354" i="10"/>
  <c r="Q354" i="10"/>
  <c r="P354" i="10"/>
  <c r="U353" i="10"/>
  <c r="T353" i="10"/>
  <c r="Q353" i="10"/>
  <c r="P353" i="10"/>
  <c r="U352" i="10"/>
  <c r="T352" i="10"/>
  <c r="Q352" i="10"/>
  <c r="P352" i="10"/>
  <c r="U351" i="10"/>
  <c r="T351" i="10"/>
  <c r="T335" i="10" s="1"/>
  <c r="Q351" i="10"/>
  <c r="P351" i="10"/>
  <c r="U347" i="10"/>
  <c r="U339" i="10" s="1"/>
  <c r="T347" i="10"/>
  <c r="Q347" i="10"/>
  <c r="P347" i="10"/>
  <c r="U346" i="10"/>
  <c r="T346" i="10"/>
  <c r="Q346" i="10"/>
  <c r="P346" i="10"/>
  <c r="U345" i="10"/>
  <c r="T345" i="10"/>
  <c r="Q345" i="10"/>
  <c r="P345" i="10"/>
  <c r="U344" i="10"/>
  <c r="T344" i="10"/>
  <c r="Q344" i="10"/>
  <c r="P344" i="10"/>
  <c r="U343" i="10"/>
  <c r="T343" i="10"/>
  <c r="Q343" i="10"/>
  <c r="P343" i="10"/>
  <c r="U358" i="10"/>
  <c r="U350" i="10"/>
  <c r="U342" i="10"/>
  <c r="T358" i="10"/>
  <c r="T350" i="10"/>
  <c r="T342" i="10"/>
  <c r="Q358" i="10"/>
  <c r="Q350" i="10"/>
  <c r="Q342" i="10"/>
  <c r="P358" i="10"/>
  <c r="P350" i="10"/>
  <c r="P342" i="10"/>
  <c r="T338" i="10"/>
  <c r="T336" i="10"/>
  <c r="T339" i="10"/>
  <c r="U336" i="10"/>
  <c r="U335" i="10"/>
  <c r="U329" i="10"/>
  <c r="T329" i="10"/>
  <c r="O329" i="10"/>
  <c r="N329" i="10"/>
  <c r="U328" i="10"/>
  <c r="T328" i="10"/>
  <c r="O328" i="10"/>
  <c r="N328" i="10"/>
  <c r="U327" i="10"/>
  <c r="T327" i="10"/>
  <c r="O327" i="10"/>
  <c r="N327" i="10"/>
  <c r="U326" i="10"/>
  <c r="T326" i="10"/>
  <c r="O326" i="10"/>
  <c r="N326" i="10"/>
  <c r="U325" i="10"/>
  <c r="T325" i="10"/>
  <c r="O325" i="10"/>
  <c r="N325" i="10"/>
  <c r="U321" i="10"/>
  <c r="T321" i="10"/>
  <c r="O321" i="10"/>
  <c r="N321" i="10"/>
  <c r="U320" i="10"/>
  <c r="T320" i="10"/>
  <c r="O320" i="10"/>
  <c r="N320" i="10"/>
  <c r="U319" i="10"/>
  <c r="T319" i="10"/>
  <c r="O319" i="10"/>
  <c r="N319" i="10"/>
  <c r="U318" i="10"/>
  <c r="T318" i="10"/>
  <c r="T302" i="10" s="1"/>
  <c r="O318" i="10"/>
  <c r="N318" i="10"/>
  <c r="U317" i="10"/>
  <c r="U301" i="10" s="1"/>
  <c r="T317" i="10"/>
  <c r="O317" i="10"/>
  <c r="N317" i="10"/>
  <c r="U313" i="10"/>
  <c r="T313" i="10"/>
  <c r="T305" i="10" s="1"/>
  <c r="O313" i="10"/>
  <c r="N313" i="10"/>
  <c r="U312" i="10"/>
  <c r="T312" i="10"/>
  <c r="O312" i="10"/>
  <c r="N312" i="10"/>
  <c r="U311" i="10"/>
  <c r="T311" i="10"/>
  <c r="O311" i="10"/>
  <c r="N311" i="10"/>
  <c r="U310" i="10"/>
  <c r="U302" i="10" s="1"/>
  <c r="T310" i="10"/>
  <c r="O310" i="10"/>
  <c r="N310" i="10"/>
  <c r="U309" i="10"/>
  <c r="T309" i="10"/>
  <c r="O309" i="10"/>
  <c r="N309" i="10"/>
  <c r="U324" i="10"/>
  <c r="U316" i="10"/>
  <c r="U308" i="10"/>
  <c r="U300" i="10" s="1"/>
  <c r="T324" i="10"/>
  <c r="T316" i="10"/>
  <c r="T308" i="10"/>
  <c r="O324" i="10"/>
  <c r="O316" i="10"/>
  <c r="O308" i="10"/>
  <c r="N324" i="10"/>
  <c r="N316" i="10"/>
  <c r="N308" i="10"/>
  <c r="T304" i="10"/>
  <c r="U305" i="10"/>
  <c r="U304" i="10"/>
  <c r="U295" i="10"/>
  <c r="T295" i="10"/>
  <c r="K295" i="10"/>
  <c r="J295" i="10"/>
  <c r="B295" i="10"/>
  <c r="U294" i="10"/>
  <c r="T294" i="10"/>
  <c r="K294" i="10"/>
  <c r="J294" i="10"/>
  <c r="U293" i="10"/>
  <c r="T293" i="10"/>
  <c r="K293" i="10"/>
  <c r="J293" i="10"/>
  <c r="U292" i="10"/>
  <c r="T292" i="10"/>
  <c r="K292" i="10"/>
  <c r="J292" i="10"/>
  <c r="U291" i="10"/>
  <c r="T291" i="10"/>
  <c r="K291" i="10"/>
  <c r="J291" i="10"/>
  <c r="U287" i="10"/>
  <c r="U271" i="10" s="1"/>
  <c r="T287" i="10"/>
  <c r="N287" i="10"/>
  <c r="K287" i="10"/>
  <c r="J287" i="10"/>
  <c r="F287" i="10"/>
  <c r="U286" i="10"/>
  <c r="T286" i="10"/>
  <c r="K286" i="10"/>
  <c r="J286" i="10"/>
  <c r="U285" i="10"/>
  <c r="T285" i="10"/>
  <c r="K285" i="10"/>
  <c r="J285" i="10"/>
  <c r="U284" i="10"/>
  <c r="T284" i="10"/>
  <c r="K284" i="10"/>
  <c r="J284" i="10"/>
  <c r="U283" i="10"/>
  <c r="T283" i="10"/>
  <c r="K283" i="10"/>
  <c r="J283" i="10"/>
  <c r="U279" i="10"/>
  <c r="T279" i="10"/>
  <c r="K279" i="10"/>
  <c r="J279" i="10"/>
  <c r="U278" i="10"/>
  <c r="T278" i="10"/>
  <c r="K278" i="10"/>
  <c r="J278" i="10"/>
  <c r="U277" i="10"/>
  <c r="T277" i="10"/>
  <c r="K277" i="10"/>
  <c r="J277" i="10"/>
  <c r="U276" i="10"/>
  <c r="T276" i="10"/>
  <c r="K276" i="10"/>
  <c r="J276" i="10"/>
  <c r="U275" i="10"/>
  <c r="T275" i="10"/>
  <c r="K275" i="10"/>
  <c r="J275" i="10"/>
  <c r="U290" i="10"/>
  <c r="U282" i="10"/>
  <c r="U274" i="10"/>
  <c r="U266" i="10" s="1"/>
  <c r="T290" i="10"/>
  <c r="T282" i="10"/>
  <c r="T274" i="10"/>
  <c r="K290" i="10"/>
  <c r="K282" i="10"/>
  <c r="K274" i="10"/>
  <c r="J290" i="10"/>
  <c r="J282" i="10"/>
  <c r="J274" i="10"/>
  <c r="T271" i="10"/>
  <c r="U267" i="10"/>
  <c r="V261" i="10"/>
  <c r="U261" i="10"/>
  <c r="T261" i="10"/>
  <c r="V260" i="10"/>
  <c r="U260" i="10"/>
  <c r="T260" i="10"/>
  <c r="V259" i="10"/>
  <c r="U259" i="10"/>
  <c r="T259" i="10"/>
  <c r="V258" i="10"/>
  <c r="U258" i="10"/>
  <c r="T258" i="10"/>
  <c r="V257" i="10"/>
  <c r="U257" i="10"/>
  <c r="T257" i="10"/>
  <c r="V253" i="10"/>
  <c r="U253" i="10"/>
  <c r="T253" i="10"/>
  <c r="V252" i="10"/>
  <c r="U252" i="10"/>
  <c r="T252" i="10"/>
  <c r="V251" i="10"/>
  <c r="U251" i="10"/>
  <c r="T251" i="10"/>
  <c r="V250" i="10"/>
  <c r="U250" i="10"/>
  <c r="T250" i="10"/>
  <c r="T234" i="10" s="1"/>
  <c r="V249" i="10"/>
  <c r="U249" i="10"/>
  <c r="T249" i="10"/>
  <c r="V245" i="10"/>
  <c r="U245" i="10"/>
  <c r="T245" i="10"/>
  <c r="V244" i="10"/>
  <c r="U244" i="10"/>
  <c r="T244" i="10"/>
  <c r="V243" i="10"/>
  <c r="U243" i="10"/>
  <c r="T243" i="10"/>
  <c r="V242" i="10"/>
  <c r="U242" i="10"/>
  <c r="T242" i="10"/>
  <c r="V241" i="10"/>
  <c r="U241" i="10"/>
  <c r="T241" i="10"/>
  <c r="V256" i="10"/>
  <c r="U256" i="10"/>
  <c r="T256" i="10"/>
  <c r="V248" i="10"/>
  <c r="V232" i="10" s="1"/>
  <c r="U248" i="10"/>
  <c r="T248" i="10"/>
  <c r="V240" i="10"/>
  <c r="U240" i="10"/>
  <c r="T240" i="10"/>
  <c r="T237" i="10"/>
  <c r="V236" i="10"/>
  <c r="U234" i="10"/>
  <c r="L261" i="10"/>
  <c r="S256" i="10"/>
  <c r="R256" i="10"/>
  <c r="S248" i="10"/>
  <c r="R248" i="10"/>
  <c r="S240" i="10"/>
  <c r="R240" i="10"/>
  <c r="S237" i="10"/>
  <c r="R237" i="10"/>
  <c r="R236" i="10"/>
  <c r="S233" i="10"/>
  <c r="R233" i="10"/>
  <c r="T267" i="10" l="1"/>
  <c r="T300" i="10"/>
  <c r="T268" i="10"/>
  <c r="T270" i="10"/>
  <c r="U237" i="10"/>
  <c r="U268" i="10"/>
  <c r="U270" i="10"/>
  <c r="T301" i="10"/>
  <c r="U232" i="10"/>
  <c r="T233" i="10"/>
  <c r="T235" i="10" s="1"/>
  <c r="T236" i="10"/>
  <c r="V233" i="10"/>
  <c r="DP66" i="17"/>
  <c r="DP70" i="17"/>
  <c r="DP71" i="17"/>
  <c r="DV61" i="17" s="1"/>
  <c r="DV62" i="17" s="1"/>
  <c r="DP69" i="17"/>
  <c r="DV76" i="17"/>
  <c r="DP79" i="17"/>
  <c r="DP76" i="17"/>
  <c r="DP77" i="17" s="1"/>
  <c r="CP161" i="17"/>
  <c r="BT161" i="17"/>
  <c r="CE161" i="17"/>
  <c r="BI186" i="17"/>
  <c r="BI188" i="17"/>
  <c r="BI240" i="17"/>
  <c r="BI242" i="17"/>
  <c r="BI105" i="17"/>
  <c r="BI107" i="17"/>
  <c r="AM161" i="17"/>
  <c r="BI213" i="17"/>
  <c r="BI215" i="17"/>
  <c r="BI24" i="17"/>
  <c r="BI26" i="17"/>
  <c r="BI132" i="17"/>
  <c r="BI134" i="17"/>
  <c r="AX159" i="17"/>
  <c r="AX161" i="17"/>
  <c r="AB159" i="17"/>
  <c r="AB161" i="17"/>
  <c r="BI78" i="17"/>
  <c r="BI80" i="17"/>
  <c r="BI51" i="17"/>
  <c r="BI53" i="17"/>
  <c r="Q335" i="10"/>
  <c r="Q339" i="10"/>
  <c r="K271" i="10"/>
  <c r="J271" i="10"/>
  <c r="P338" i="10"/>
  <c r="P335" i="10"/>
  <c r="O302" i="10"/>
  <c r="O304" i="10"/>
  <c r="K270" i="10"/>
  <c r="K267" i="10"/>
  <c r="P336" i="10"/>
  <c r="N300" i="10"/>
  <c r="N302" i="10"/>
  <c r="N304" i="10"/>
  <c r="K268" i="10"/>
  <c r="O301" i="10"/>
  <c r="O305" i="10"/>
  <c r="P339" i="10"/>
  <c r="Q336" i="10"/>
  <c r="Q338" i="10"/>
  <c r="J267" i="10"/>
  <c r="R234" i="10"/>
  <c r="S234" i="10"/>
  <c r="S235" i="10" s="1"/>
  <c r="T337" i="10"/>
  <c r="U334" i="10"/>
  <c r="T334" i="10"/>
  <c r="Q334" i="10"/>
  <c r="P334" i="10"/>
  <c r="U337" i="10"/>
  <c r="N301" i="10"/>
  <c r="N305" i="10"/>
  <c r="O300" i="10"/>
  <c r="T303" i="10"/>
  <c r="U303" i="10"/>
  <c r="J270" i="10"/>
  <c r="J268" i="10"/>
  <c r="T266" i="10"/>
  <c r="R235" i="10"/>
  <c r="T269" i="10"/>
  <c r="J266" i="10"/>
  <c r="V237" i="10"/>
  <c r="K266" i="10"/>
  <c r="U269" i="10"/>
  <c r="U236" i="10"/>
  <c r="U233" i="10"/>
  <c r="U235" i="10" s="1"/>
  <c r="V234" i="10"/>
  <c r="T232" i="10"/>
  <c r="S232" i="10"/>
  <c r="R232" i="10"/>
  <c r="V235" i="10" l="1"/>
  <c r="DV64" i="17"/>
  <c r="DV63" i="17"/>
  <c r="DV74" i="17"/>
  <c r="DV72" i="17"/>
  <c r="DV70" i="17"/>
  <c r="DV75" i="17" s="1"/>
  <c r="Q337" i="10"/>
  <c r="K269" i="10"/>
  <c r="P337" i="10"/>
  <c r="O303" i="10"/>
  <c r="N303" i="10"/>
  <c r="J269" i="10"/>
  <c r="V185" i="10" l="1"/>
  <c r="U185" i="10"/>
  <c r="T185" i="10"/>
  <c r="V184" i="10"/>
  <c r="U184" i="10"/>
  <c r="T184" i="10"/>
  <c r="V183" i="10"/>
  <c r="U183" i="10"/>
  <c r="T183" i="10"/>
  <c r="V182" i="10"/>
  <c r="U182" i="10"/>
  <c r="T182" i="10"/>
  <c r="V181" i="10"/>
  <c r="U181" i="10"/>
  <c r="T181" i="10"/>
  <c r="V177" i="10"/>
  <c r="U177" i="10"/>
  <c r="T177" i="10"/>
  <c r="V176" i="10"/>
  <c r="U176" i="10"/>
  <c r="T176" i="10"/>
  <c r="V175" i="10"/>
  <c r="U175" i="10"/>
  <c r="T175" i="10"/>
  <c r="V174" i="10"/>
  <c r="U174" i="10"/>
  <c r="T174" i="10"/>
  <c r="V173" i="10"/>
  <c r="U173" i="10"/>
  <c r="T173" i="10"/>
  <c r="V169" i="10"/>
  <c r="U169" i="10"/>
  <c r="T169" i="10"/>
  <c r="V168" i="10"/>
  <c r="U168" i="10"/>
  <c r="U160" i="10" s="1"/>
  <c r="T168" i="10"/>
  <c r="V167" i="10"/>
  <c r="U167" i="10"/>
  <c r="T167" i="10"/>
  <c r="V166" i="10"/>
  <c r="U166" i="10"/>
  <c r="T166" i="10"/>
  <c r="V165" i="10"/>
  <c r="U165" i="10"/>
  <c r="T165" i="10"/>
  <c r="V180" i="10"/>
  <c r="U180" i="10"/>
  <c r="T180" i="10"/>
  <c r="V172" i="10"/>
  <c r="U172" i="10"/>
  <c r="T172" i="10"/>
  <c r="V164" i="10"/>
  <c r="U164" i="10"/>
  <c r="T164" i="10"/>
  <c r="V161" i="10"/>
  <c r="U158" i="10"/>
  <c r="G185" i="10"/>
  <c r="F185" i="10"/>
  <c r="G184" i="10"/>
  <c r="F184" i="10"/>
  <c r="G183" i="10"/>
  <c r="F183" i="10"/>
  <c r="G182" i="10"/>
  <c r="F182" i="10"/>
  <c r="G181" i="10"/>
  <c r="F181" i="10"/>
  <c r="G177" i="10"/>
  <c r="F177" i="10"/>
  <c r="G176" i="10"/>
  <c r="F176" i="10"/>
  <c r="G175" i="10"/>
  <c r="F175" i="10"/>
  <c r="G174" i="10"/>
  <c r="F174" i="10"/>
  <c r="G173" i="10"/>
  <c r="F173" i="10"/>
  <c r="G169" i="10"/>
  <c r="F169" i="10"/>
  <c r="G168" i="10"/>
  <c r="F168" i="10"/>
  <c r="G167" i="10"/>
  <c r="F167" i="10"/>
  <c r="G166" i="10"/>
  <c r="F166" i="10"/>
  <c r="G165" i="10"/>
  <c r="F165" i="10"/>
  <c r="G180" i="10"/>
  <c r="G172" i="10"/>
  <c r="G164" i="10"/>
  <c r="F180" i="10"/>
  <c r="F172" i="10"/>
  <c r="F164" i="10"/>
  <c r="V157" i="10" l="1"/>
  <c r="G160" i="10"/>
  <c r="F158" i="10"/>
  <c r="G158" i="10"/>
  <c r="G161" i="10"/>
  <c r="G156" i="10"/>
  <c r="F161" i="10"/>
  <c r="F156" i="10"/>
  <c r="G157" i="10"/>
  <c r="F160" i="10"/>
  <c r="F157" i="10"/>
  <c r="T157" i="10"/>
  <c r="V156" i="10"/>
  <c r="U157" i="10"/>
  <c r="V158" i="10"/>
  <c r="T158" i="10"/>
  <c r="T159" i="10" s="1"/>
  <c r="V160" i="10"/>
  <c r="T161" i="10"/>
  <c r="T160" i="10"/>
  <c r="U161" i="10"/>
  <c r="U159" i="10"/>
  <c r="U156" i="10"/>
  <c r="T156" i="10"/>
  <c r="Z151" i="10"/>
  <c r="Y151" i="10"/>
  <c r="X151" i="10"/>
  <c r="W151" i="10"/>
  <c r="V151" i="10"/>
  <c r="U151" i="10"/>
  <c r="T151" i="10"/>
  <c r="M151" i="10"/>
  <c r="Z150" i="10"/>
  <c r="Y150" i="10"/>
  <c r="X150" i="10"/>
  <c r="W150" i="10"/>
  <c r="V150" i="10"/>
  <c r="U150" i="10"/>
  <c r="T150" i="10"/>
  <c r="M150" i="10"/>
  <c r="L150" i="10"/>
  <c r="Z149" i="10"/>
  <c r="Y149" i="10"/>
  <c r="X149" i="10"/>
  <c r="W149" i="10"/>
  <c r="V149" i="10"/>
  <c r="U149" i="10"/>
  <c r="T149" i="10"/>
  <c r="M149" i="10"/>
  <c r="L149" i="10"/>
  <c r="Z148" i="10"/>
  <c r="Y148" i="10"/>
  <c r="X148" i="10"/>
  <c r="W148" i="10"/>
  <c r="V148" i="10"/>
  <c r="U148" i="10"/>
  <c r="T148" i="10"/>
  <c r="M148" i="10"/>
  <c r="L148" i="10"/>
  <c r="Z147" i="10"/>
  <c r="Y147" i="10"/>
  <c r="X147" i="10"/>
  <c r="W147" i="10"/>
  <c r="V147" i="10"/>
  <c r="U147" i="10"/>
  <c r="T147" i="10"/>
  <c r="M147" i="10"/>
  <c r="L147" i="10"/>
  <c r="Z143" i="10"/>
  <c r="Y143" i="10"/>
  <c r="X143" i="10"/>
  <c r="W143" i="10"/>
  <c r="V143" i="10"/>
  <c r="U143" i="10"/>
  <c r="T143" i="10"/>
  <c r="M143" i="10"/>
  <c r="L143" i="10"/>
  <c r="G143" i="10"/>
  <c r="Z142" i="10"/>
  <c r="Y142" i="10"/>
  <c r="X142" i="10"/>
  <c r="W142" i="10"/>
  <c r="V142" i="10"/>
  <c r="U142" i="10"/>
  <c r="T142" i="10"/>
  <c r="M142" i="10"/>
  <c r="L142" i="10"/>
  <c r="Z141" i="10"/>
  <c r="Y141" i="10"/>
  <c r="X141" i="10"/>
  <c r="W141" i="10"/>
  <c r="V141" i="10"/>
  <c r="U141" i="10"/>
  <c r="T141" i="10"/>
  <c r="M141" i="10"/>
  <c r="L141" i="10"/>
  <c r="Z140" i="10"/>
  <c r="Y140" i="10"/>
  <c r="X140" i="10"/>
  <c r="W140" i="10"/>
  <c r="V140" i="10"/>
  <c r="U140" i="10"/>
  <c r="T140" i="10"/>
  <c r="M140" i="10"/>
  <c r="L140" i="10"/>
  <c r="Z139" i="10"/>
  <c r="Y139" i="10"/>
  <c r="X139" i="10"/>
  <c r="W139" i="10"/>
  <c r="V139" i="10"/>
  <c r="U139" i="10"/>
  <c r="T139" i="10"/>
  <c r="M139" i="10"/>
  <c r="L139" i="10"/>
  <c r="Z135" i="10"/>
  <c r="Y135" i="10"/>
  <c r="X135" i="10"/>
  <c r="X127" i="10" s="1"/>
  <c r="W135" i="10"/>
  <c r="V135" i="10"/>
  <c r="U135" i="10"/>
  <c r="T135" i="10"/>
  <c r="M135" i="10"/>
  <c r="L135" i="10"/>
  <c r="Z134" i="10"/>
  <c r="Y134" i="10"/>
  <c r="X134" i="10"/>
  <c r="W134" i="10"/>
  <c r="V134" i="10"/>
  <c r="U134" i="10"/>
  <c r="T134" i="10"/>
  <c r="M134" i="10"/>
  <c r="L134" i="10"/>
  <c r="Z133" i="10"/>
  <c r="Y133" i="10"/>
  <c r="X133" i="10"/>
  <c r="W133" i="10"/>
  <c r="V133" i="10"/>
  <c r="U133" i="10"/>
  <c r="T133" i="10"/>
  <c r="M133" i="10"/>
  <c r="L133" i="10"/>
  <c r="Z132" i="10"/>
  <c r="Y132" i="10"/>
  <c r="X132" i="10"/>
  <c r="X124" i="10" s="1"/>
  <c r="W132" i="10"/>
  <c r="V132" i="10"/>
  <c r="U132" i="10"/>
  <c r="T132" i="10"/>
  <c r="M132" i="10"/>
  <c r="L132" i="10"/>
  <c r="Z131" i="10"/>
  <c r="Y131" i="10"/>
  <c r="X131" i="10"/>
  <c r="W131" i="10"/>
  <c r="V131" i="10"/>
  <c r="U131" i="10"/>
  <c r="T131" i="10"/>
  <c r="M131" i="10"/>
  <c r="L131" i="10"/>
  <c r="Z146" i="10"/>
  <c r="Y146" i="10"/>
  <c r="Z138" i="10"/>
  <c r="Y138" i="10"/>
  <c r="Z130" i="10"/>
  <c r="Y130" i="10"/>
  <c r="X146" i="10"/>
  <c r="X138" i="10"/>
  <c r="W146" i="10"/>
  <c r="W138" i="10"/>
  <c r="X130" i="10"/>
  <c r="W130" i="10"/>
  <c r="V146" i="10"/>
  <c r="U146" i="10"/>
  <c r="T146" i="10"/>
  <c r="T122" i="10" s="1"/>
  <c r="V138" i="10"/>
  <c r="U138" i="10"/>
  <c r="T138" i="10"/>
  <c r="V130" i="10"/>
  <c r="U130" i="10"/>
  <c r="T130" i="10"/>
  <c r="V127" i="10"/>
  <c r="M146" i="10"/>
  <c r="M138" i="10"/>
  <c r="L146" i="10"/>
  <c r="L138" i="10"/>
  <c r="M130" i="10"/>
  <c r="L130" i="10"/>
  <c r="Y123" i="10"/>
  <c r="Z126" i="10"/>
  <c r="Z127" i="10"/>
  <c r="V159" i="10" l="1"/>
  <c r="U122" i="10"/>
  <c r="T123" i="10"/>
  <c r="Y126" i="10"/>
  <c r="V123" i="10"/>
  <c r="Y127" i="10"/>
  <c r="F159" i="10"/>
  <c r="L123" i="10"/>
  <c r="M124" i="10"/>
  <c r="M127" i="10"/>
  <c r="G159" i="10"/>
  <c r="L124" i="10"/>
  <c r="X126" i="10"/>
  <c r="U127" i="10"/>
  <c r="M123" i="10"/>
  <c r="U123" i="10"/>
  <c r="Y122" i="10"/>
  <c r="U124" i="10"/>
  <c r="W126" i="10"/>
  <c r="V122" i="10"/>
  <c r="W123" i="10"/>
  <c r="W122" i="10"/>
  <c r="Y124" i="10"/>
  <c r="Y125" i="10" s="1"/>
  <c r="V126" i="10"/>
  <c r="M122" i="10"/>
  <c r="T124" i="10"/>
  <c r="T125" i="10" s="1"/>
  <c r="Z123" i="10"/>
  <c r="T126" i="10"/>
  <c r="W127" i="10"/>
  <c r="L126" i="10"/>
  <c r="V124" i="10"/>
  <c r="X123" i="10"/>
  <c r="X125" i="10" s="1"/>
  <c r="W124" i="10"/>
  <c r="W125" i="10" s="1"/>
  <c r="M126" i="10"/>
  <c r="U126" i="10"/>
  <c r="L127" i="10"/>
  <c r="T127" i="10"/>
  <c r="Z124" i="10"/>
  <c r="X122" i="10"/>
  <c r="Z122" i="10"/>
  <c r="L122" i="10"/>
  <c r="M48" i="8"/>
  <c r="T21" i="8"/>
  <c r="M21" i="8"/>
  <c r="M48" i="16"/>
  <c r="M21" i="16"/>
  <c r="Z72" i="10" s="1"/>
  <c r="M48" i="15"/>
  <c r="M21" i="15"/>
  <c r="T48" i="15"/>
  <c r="T21" i="15"/>
  <c r="X106" i="10" s="1"/>
  <c r="Z117" i="10"/>
  <c r="Y117" i="10"/>
  <c r="W117" i="10"/>
  <c r="U117" i="10"/>
  <c r="T117" i="10"/>
  <c r="Z116" i="10"/>
  <c r="Y116" i="10"/>
  <c r="X116" i="10"/>
  <c r="W116" i="10"/>
  <c r="U116" i="10"/>
  <c r="T116" i="10"/>
  <c r="Z115" i="10"/>
  <c r="Y115" i="10"/>
  <c r="X115" i="10"/>
  <c r="W115" i="10"/>
  <c r="U115" i="10"/>
  <c r="T115" i="10"/>
  <c r="Z114" i="10"/>
  <c r="Y114" i="10"/>
  <c r="X114" i="10"/>
  <c r="W114" i="10"/>
  <c r="U114" i="10"/>
  <c r="T114" i="10"/>
  <c r="Z113" i="10"/>
  <c r="Y113" i="10"/>
  <c r="X113" i="10"/>
  <c r="W113" i="10"/>
  <c r="U113" i="10"/>
  <c r="T113" i="10"/>
  <c r="Z109" i="10"/>
  <c r="Y109" i="10"/>
  <c r="W109" i="10"/>
  <c r="U109" i="10"/>
  <c r="T109" i="10"/>
  <c r="Z108" i="10"/>
  <c r="Y108" i="10"/>
  <c r="X108" i="10"/>
  <c r="W108" i="10"/>
  <c r="U108" i="10"/>
  <c r="T108" i="10"/>
  <c r="Z107" i="10"/>
  <c r="Y107" i="10"/>
  <c r="W107" i="10"/>
  <c r="U107" i="10"/>
  <c r="T107" i="10"/>
  <c r="Z106" i="10"/>
  <c r="Y106" i="10"/>
  <c r="W106" i="10"/>
  <c r="U106" i="10"/>
  <c r="T106" i="10"/>
  <c r="Z105" i="10"/>
  <c r="Y105" i="10"/>
  <c r="X105" i="10"/>
  <c r="W105" i="10"/>
  <c r="U105" i="10"/>
  <c r="T105" i="10"/>
  <c r="T48" i="8"/>
  <c r="U98" i="10" s="1"/>
  <c r="Z101" i="10"/>
  <c r="Y101" i="10"/>
  <c r="X101" i="10"/>
  <c r="W101" i="10"/>
  <c r="T101" i="10"/>
  <c r="T93" i="10" s="1"/>
  <c r="Z100" i="10"/>
  <c r="Y100" i="10"/>
  <c r="X100" i="10"/>
  <c r="W100" i="10"/>
  <c r="U100" i="10"/>
  <c r="T100" i="10"/>
  <c r="Z99" i="10"/>
  <c r="Y99" i="10"/>
  <c r="X99" i="10"/>
  <c r="W99" i="10"/>
  <c r="T99" i="10"/>
  <c r="Z98" i="10"/>
  <c r="Y98" i="10"/>
  <c r="X98" i="10"/>
  <c r="W98" i="10"/>
  <c r="T98" i="10"/>
  <c r="Z97" i="10"/>
  <c r="Y97" i="10"/>
  <c r="X97" i="10"/>
  <c r="W97" i="10"/>
  <c r="U97" i="10"/>
  <c r="U89" i="10" s="1"/>
  <c r="T97" i="10"/>
  <c r="Z112" i="10"/>
  <c r="Y112" i="10"/>
  <c r="Z104" i="10"/>
  <c r="Y104" i="10"/>
  <c r="Z96" i="10"/>
  <c r="Y96" i="10"/>
  <c r="Y88" i="10" s="1"/>
  <c r="X112" i="10"/>
  <c r="W112" i="10"/>
  <c r="W88" i="10" s="1"/>
  <c r="X104" i="10"/>
  <c r="W104" i="10"/>
  <c r="X96" i="10"/>
  <c r="W96" i="10"/>
  <c r="U112" i="10"/>
  <c r="T112" i="10"/>
  <c r="U104" i="10"/>
  <c r="T104" i="10"/>
  <c r="U96" i="10"/>
  <c r="T96" i="10"/>
  <c r="E117" i="10"/>
  <c r="D117" i="10"/>
  <c r="E116" i="10"/>
  <c r="D116" i="10"/>
  <c r="E115" i="10"/>
  <c r="D115" i="10"/>
  <c r="E114" i="10"/>
  <c r="D114" i="10"/>
  <c r="E113" i="10"/>
  <c r="D113" i="10"/>
  <c r="E109" i="10"/>
  <c r="D109" i="10"/>
  <c r="E108" i="10"/>
  <c r="D108" i="10"/>
  <c r="E107" i="10"/>
  <c r="D107" i="10"/>
  <c r="E106" i="10"/>
  <c r="D106" i="10"/>
  <c r="E105" i="10"/>
  <c r="D105" i="10"/>
  <c r="E101" i="10"/>
  <c r="D101" i="10"/>
  <c r="E100" i="10"/>
  <c r="D100" i="10"/>
  <c r="E99" i="10"/>
  <c r="D99" i="10"/>
  <c r="E98" i="10"/>
  <c r="D98" i="10"/>
  <c r="E97" i="10"/>
  <c r="D97" i="10"/>
  <c r="E112" i="10"/>
  <c r="D112" i="10"/>
  <c r="E104" i="10"/>
  <c r="D104" i="10"/>
  <c r="E96" i="10"/>
  <c r="D96" i="10"/>
  <c r="U92" i="10"/>
  <c r="Y90" i="10"/>
  <c r="Y89" i="10"/>
  <c r="W71" i="10"/>
  <c r="X71" i="10"/>
  <c r="Y71" i="10"/>
  <c r="Z71" i="10"/>
  <c r="W72" i="10"/>
  <c r="X72" i="10"/>
  <c r="Y72" i="10"/>
  <c r="W73" i="10"/>
  <c r="Y73" i="10"/>
  <c r="W74" i="10"/>
  <c r="X74" i="10"/>
  <c r="Y74" i="10"/>
  <c r="Z74" i="10"/>
  <c r="W75" i="10"/>
  <c r="Y75" i="10"/>
  <c r="B63" i="10"/>
  <c r="C63" i="10"/>
  <c r="T63" i="10"/>
  <c r="U63" i="10"/>
  <c r="V63" i="10"/>
  <c r="W63" i="10"/>
  <c r="X63" i="10"/>
  <c r="Y63" i="10"/>
  <c r="Z63" i="10"/>
  <c r="B64" i="10"/>
  <c r="C64" i="10"/>
  <c r="T64" i="10"/>
  <c r="U64" i="10"/>
  <c r="V64" i="10"/>
  <c r="W64" i="10"/>
  <c r="X64" i="10"/>
  <c r="Y64" i="10"/>
  <c r="Z64" i="10"/>
  <c r="B65" i="10"/>
  <c r="C65" i="10"/>
  <c r="T65" i="10"/>
  <c r="U65" i="10"/>
  <c r="V65" i="10"/>
  <c r="W65" i="10"/>
  <c r="X65" i="10"/>
  <c r="Y65" i="10"/>
  <c r="Z65" i="10"/>
  <c r="B66" i="10"/>
  <c r="C66" i="10"/>
  <c r="T66" i="10"/>
  <c r="U66" i="10"/>
  <c r="V66" i="10"/>
  <c r="W66" i="10"/>
  <c r="X66" i="10"/>
  <c r="Y66" i="10"/>
  <c r="Z66" i="10"/>
  <c r="B67" i="10"/>
  <c r="C67" i="10"/>
  <c r="T67" i="10"/>
  <c r="U67" i="10"/>
  <c r="V67" i="10"/>
  <c r="W67" i="10"/>
  <c r="X67" i="10"/>
  <c r="Y67" i="10"/>
  <c r="Z67" i="10"/>
  <c r="B55" i="10"/>
  <c r="C55" i="10"/>
  <c r="T55" i="10"/>
  <c r="U55" i="10"/>
  <c r="V55" i="10"/>
  <c r="W55" i="10"/>
  <c r="W39" i="10" s="1"/>
  <c r="B56" i="10"/>
  <c r="C56" i="10"/>
  <c r="T56" i="10"/>
  <c r="U56" i="10"/>
  <c r="V56" i="10"/>
  <c r="W56" i="10"/>
  <c r="B57" i="10"/>
  <c r="C57" i="10"/>
  <c r="T57" i="10"/>
  <c r="U57" i="10"/>
  <c r="V57" i="10"/>
  <c r="W57" i="10"/>
  <c r="B58" i="10"/>
  <c r="C58" i="10"/>
  <c r="T58" i="10"/>
  <c r="U58" i="10"/>
  <c r="V58" i="10"/>
  <c r="W58" i="10"/>
  <c r="W42" i="10" s="1"/>
  <c r="B59" i="10"/>
  <c r="C59" i="10"/>
  <c r="T59" i="10"/>
  <c r="U59" i="10"/>
  <c r="V59" i="10"/>
  <c r="W59" i="10"/>
  <c r="W43" i="10" s="1"/>
  <c r="B47" i="10"/>
  <c r="C47" i="10"/>
  <c r="T47" i="10"/>
  <c r="U47" i="10"/>
  <c r="U39" i="10" s="1"/>
  <c r="V47" i="10"/>
  <c r="X47" i="10"/>
  <c r="Y47" i="10"/>
  <c r="Z47" i="10"/>
  <c r="B48" i="10"/>
  <c r="C48" i="10"/>
  <c r="C40" i="10" s="1"/>
  <c r="T48" i="10"/>
  <c r="T40" i="10" s="1"/>
  <c r="U48" i="10"/>
  <c r="V48" i="10"/>
  <c r="X48" i="10"/>
  <c r="Y48" i="10"/>
  <c r="Z48" i="10"/>
  <c r="B49" i="10"/>
  <c r="C49" i="10"/>
  <c r="T49" i="10"/>
  <c r="U49" i="10"/>
  <c r="V49" i="10"/>
  <c r="X49" i="10"/>
  <c r="Y49" i="10"/>
  <c r="Z49" i="10"/>
  <c r="B50" i="10"/>
  <c r="C50" i="10"/>
  <c r="T50" i="10"/>
  <c r="U50" i="10"/>
  <c r="V50" i="10"/>
  <c r="X50" i="10"/>
  <c r="Y50" i="10"/>
  <c r="Y42" i="10" s="1"/>
  <c r="Z50" i="10"/>
  <c r="B51" i="10"/>
  <c r="C51" i="10"/>
  <c r="T51" i="10"/>
  <c r="U51" i="10"/>
  <c r="U43" i="10" s="1"/>
  <c r="V51" i="10"/>
  <c r="X51" i="10"/>
  <c r="Y51" i="10"/>
  <c r="Z51" i="10"/>
  <c r="Z70" i="10"/>
  <c r="Y70" i="10"/>
  <c r="Y38" i="10" s="1"/>
  <c r="Z62" i="10"/>
  <c r="Y62" i="10"/>
  <c r="Z46" i="10"/>
  <c r="Y46" i="10"/>
  <c r="X70" i="10"/>
  <c r="W70" i="10"/>
  <c r="X62" i="10"/>
  <c r="W62" i="10"/>
  <c r="W54" i="10"/>
  <c r="X46" i="10"/>
  <c r="V62" i="10"/>
  <c r="V54" i="10"/>
  <c r="V46" i="10"/>
  <c r="U62" i="10"/>
  <c r="U54" i="10"/>
  <c r="U46" i="10"/>
  <c r="T62" i="10"/>
  <c r="T54" i="10"/>
  <c r="T46" i="10"/>
  <c r="C62" i="10"/>
  <c r="B62" i="10"/>
  <c r="C46" i="10"/>
  <c r="B46" i="10"/>
  <c r="C54" i="10"/>
  <c r="B54" i="10"/>
  <c r="X42" i="10"/>
  <c r="X39" i="10"/>
  <c r="B43" i="10"/>
  <c r="V125" i="10" l="1"/>
  <c r="V38" i="10"/>
  <c r="U88" i="10"/>
  <c r="T92" i="10"/>
  <c r="Y92" i="10"/>
  <c r="U125" i="10"/>
  <c r="L125" i="10"/>
  <c r="M125" i="10"/>
  <c r="E89" i="10"/>
  <c r="E93" i="10"/>
  <c r="W93" i="10"/>
  <c r="W89" i="10"/>
  <c r="V40" i="10"/>
  <c r="V41" i="10" s="1"/>
  <c r="Y39" i="10"/>
  <c r="E88" i="10"/>
  <c r="E90" i="10"/>
  <c r="E92" i="10"/>
  <c r="Z88" i="10"/>
  <c r="W90" i="10"/>
  <c r="Z92" i="10"/>
  <c r="D89" i="10"/>
  <c r="Z93" i="10"/>
  <c r="B39" i="10"/>
  <c r="D92" i="10"/>
  <c r="Z90" i="10"/>
  <c r="Z91" i="10" s="1"/>
  <c r="Z89" i="10"/>
  <c r="D90" i="10"/>
  <c r="D93" i="10"/>
  <c r="T88" i="10"/>
  <c r="T89" i="10"/>
  <c r="W92" i="10"/>
  <c r="X89" i="10"/>
  <c r="Z125" i="10"/>
  <c r="X92" i="10"/>
  <c r="Y93" i="10"/>
  <c r="Z38" i="10"/>
  <c r="V39" i="10"/>
  <c r="Z39" i="10"/>
  <c r="W40" i="10"/>
  <c r="W41" i="10" s="1"/>
  <c r="D88" i="10"/>
  <c r="B42" i="10"/>
  <c r="Y43" i="10"/>
  <c r="B40" i="10"/>
  <c r="V43" i="10"/>
  <c r="V42" i="10"/>
  <c r="T43" i="10"/>
  <c r="T42" i="10"/>
  <c r="T39" i="10"/>
  <c r="T41" i="10" s="1"/>
  <c r="Y40" i="10"/>
  <c r="W38" i="10"/>
  <c r="X40" i="10"/>
  <c r="X90" i="10"/>
  <c r="X91" i="10" s="1"/>
  <c r="Z40" i="10"/>
  <c r="Z41" i="10" s="1"/>
  <c r="T90" i="10"/>
  <c r="T91" i="10" s="1"/>
  <c r="U90" i="10"/>
  <c r="U91" i="10" s="1"/>
  <c r="X88" i="10"/>
  <c r="Y91" i="10"/>
  <c r="W91" i="10"/>
  <c r="C43" i="10"/>
  <c r="Z42" i="10"/>
  <c r="C42" i="10"/>
  <c r="C39" i="10"/>
  <c r="C41" i="10" s="1"/>
  <c r="U40" i="10"/>
  <c r="U41" i="10" s="1"/>
  <c r="U42" i="10"/>
  <c r="X41" i="10"/>
  <c r="X38" i="10"/>
  <c r="U38" i="10"/>
  <c r="T38" i="10"/>
  <c r="B38" i="10"/>
  <c r="C38" i="10"/>
  <c r="J29" i="10"/>
  <c r="K29" i="10"/>
  <c r="T29" i="10"/>
  <c r="U29" i="10"/>
  <c r="W29" i="10"/>
  <c r="X29" i="10"/>
  <c r="Y29" i="10"/>
  <c r="Z29" i="10"/>
  <c r="J30" i="10"/>
  <c r="K30" i="10"/>
  <c r="T30" i="10"/>
  <c r="U30" i="10"/>
  <c r="W30" i="10"/>
  <c r="X30" i="10"/>
  <c r="Y30" i="10"/>
  <c r="Z30" i="10"/>
  <c r="J31" i="10"/>
  <c r="K31" i="10"/>
  <c r="T31" i="10"/>
  <c r="U31" i="10"/>
  <c r="W31" i="10"/>
  <c r="X31" i="10"/>
  <c r="Y31" i="10"/>
  <c r="Z31" i="10"/>
  <c r="J32" i="10"/>
  <c r="K32" i="10"/>
  <c r="T32" i="10"/>
  <c r="U32" i="10"/>
  <c r="W32" i="10"/>
  <c r="X32" i="10"/>
  <c r="Y32" i="10"/>
  <c r="Z32" i="10"/>
  <c r="J33" i="10"/>
  <c r="K33" i="10"/>
  <c r="T33" i="10"/>
  <c r="U33" i="10"/>
  <c r="W33" i="10"/>
  <c r="X33" i="10"/>
  <c r="Y33" i="10"/>
  <c r="Z33" i="10"/>
  <c r="J21" i="10"/>
  <c r="K21" i="10"/>
  <c r="T21" i="10"/>
  <c r="U21" i="10"/>
  <c r="W21" i="10"/>
  <c r="X21" i="10"/>
  <c r="Y21" i="10"/>
  <c r="Z21" i="10"/>
  <c r="J22" i="10"/>
  <c r="K22" i="10"/>
  <c r="T22" i="10"/>
  <c r="U22" i="10"/>
  <c r="W22" i="10"/>
  <c r="X22" i="10"/>
  <c r="Y22" i="10"/>
  <c r="Z22" i="10"/>
  <c r="J23" i="10"/>
  <c r="K23" i="10"/>
  <c r="T23" i="10"/>
  <c r="U23" i="10"/>
  <c r="W23" i="10"/>
  <c r="X23" i="10"/>
  <c r="Y23" i="10"/>
  <c r="Z23" i="10"/>
  <c r="J24" i="10"/>
  <c r="K24" i="10"/>
  <c r="T24" i="10"/>
  <c r="U24" i="10"/>
  <c r="W24" i="10"/>
  <c r="X24" i="10"/>
  <c r="Y24" i="10"/>
  <c r="Z24" i="10"/>
  <c r="G25" i="10"/>
  <c r="J25" i="10"/>
  <c r="K25" i="10"/>
  <c r="T25" i="10"/>
  <c r="U25" i="10"/>
  <c r="W25" i="10"/>
  <c r="X25" i="10"/>
  <c r="Y25" i="10"/>
  <c r="Z25" i="10"/>
  <c r="Z28" i="10"/>
  <c r="Z20" i="10"/>
  <c r="Y28" i="10"/>
  <c r="Y20" i="10"/>
  <c r="X28" i="10"/>
  <c r="W28" i="10"/>
  <c r="X20" i="10"/>
  <c r="W20" i="10"/>
  <c r="U28" i="10"/>
  <c r="U20" i="10"/>
  <c r="T20" i="10"/>
  <c r="T28" i="10"/>
  <c r="K28" i="10"/>
  <c r="K20" i="10"/>
  <c r="J28" i="10"/>
  <c r="J20" i="10"/>
  <c r="J13" i="10"/>
  <c r="K13" i="10"/>
  <c r="T13" i="10"/>
  <c r="U13" i="10"/>
  <c r="W13" i="10"/>
  <c r="W5" i="10" s="1"/>
  <c r="X13" i="10"/>
  <c r="Y13" i="10"/>
  <c r="Z13" i="10"/>
  <c r="J14" i="10"/>
  <c r="K14" i="10"/>
  <c r="T14" i="10"/>
  <c r="U14" i="10"/>
  <c r="W14" i="10"/>
  <c r="W6" i="10" s="1"/>
  <c r="X14" i="10"/>
  <c r="Y14" i="10"/>
  <c r="Z14" i="10"/>
  <c r="J15" i="10"/>
  <c r="K15" i="10"/>
  <c r="T15" i="10"/>
  <c r="W15" i="10"/>
  <c r="Y15" i="10"/>
  <c r="Z15" i="10"/>
  <c r="J16" i="10"/>
  <c r="K16" i="10"/>
  <c r="T16" i="10"/>
  <c r="T8" i="10" s="1"/>
  <c r="U16" i="10"/>
  <c r="W16" i="10"/>
  <c r="X16" i="10"/>
  <c r="Y16" i="10"/>
  <c r="Z16" i="10"/>
  <c r="J17" i="10"/>
  <c r="K17" i="10"/>
  <c r="T17" i="10"/>
  <c r="T9" i="10" s="1"/>
  <c r="W17" i="10"/>
  <c r="W9" i="10" s="1"/>
  <c r="Y17" i="10"/>
  <c r="Z17" i="10"/>
  <c r="Z12" i="10"/>
  <c r="Y12" i="10"/>
  <c r="X12" i="10"/>
  <c r="W12" i="10"/>
  <c r="U12" i="10"/>
  <c r="T12" i="10"/>
  <c r="K12" i="10"/>
  <c r="J12" i="10"/>
  <c r="T21" i="16"/>
  <c r="P9" i="16"/>
  <c r="R9" i="16"/>
  <c r="P10" i="16"/>
  <c r="R10" i="16"/>
  <c r="P11" i="16"/>
  <c r="R11" i="16"/>
  <c r="P12" i="16"/>
  <c r="R12" i="16"/>
  <c r="T48" i="16"/>
  <c r="B50" i="16"/>
  <c r="U47" i="16"/>
  <c r="U48" i="16" s="1"/>
  <c r="U49" i="16" s="1"/>
  <c r="T47" i="16"/>
  <c r="S47" i="16"/>
  <c r="S48" i="16" s="1"/>
  <c r="S49" i="16" s="1"/>
  <c r="O47" i="16"/>
  <c r="O48" i="16" s="1"/>
  <c r="O49" i="16" s="1"/>
  <c r="N47" i="16"/>
  <c r="N48" i="16" s="1"/>
  <c r="M47" i="16"/>
  <c r="M49" i="16" s="1"/>
  <c r="J47" i="16"/>
  <c r="J48" i="16" s="1"/>
  <c r="J49" i="16" s="1"/>
  <c r="I47" i="16"/>
  <c r="I48" i="16" s="1"/>
  <c r="I49" i="16" s="1"/>
  <c r="H47" i="16"/>
  <c r="H48" i="16" s="1"/>
  <c r="D47" i="16"/>
  <c r="D48" i="16" s="1"/>
  <c r="D49" i="16" s="1"/>
  <c r="C47" i="16"/>
  <c r="C48" i="16" s="1"/>
  <c r="C49" i="16" s="1"/>
  <c r="B47" i="16"/>
  <c r="B48" i="16" s="1"/>
  <c r="U46" i="16"/>
  <c r="T46" i="16"/>
  <c r="T51" i="16" s="1"/>
  <c r="S46" i="16"/>
  <c r="O46" i="16"/>
  <c r="N46" i="16"/>
  <c r="M46" i="16"/>
  <c r="J46" i="16"/>
  <c r="I46" i="16"/>
  <c r="H46" i="16"/>
  <c r="D46" i="16"/>
  <c r="C46" i="16"/>
  <c r="B46" i="16"/>
  <c r="R39" i="16"/>
  <c r="P39" i="16"/>
  <c r="R38" i="16"/>
  <c r="P38" i="16"/>
  <c r="E38" i="16"/>
  <c r="R37" i="16"/>
  <c r="P37" i="16"/>
  <c r="G37" i="16"/>
  <c r="E37" i="16"/>
  <c r="R36" i="16"/>
  <c r="P36" i="16"/>
  <c r="G36" i="16"/>
  <c r="E36" i="16"/>
  <c r="R35" i="16"/>
  <c r="P35" i="16"/>
  <c r="G35" i="16"/>
  <c r="E35" i="16"/>
  <c r="R34" i="16"/>
  <c r="P34" i="16"/>
  <c r="G34" i="16"/>
  <c r="E34" i="16"/>
  <c r="R33" i="16"/>
  <c r="P33" i="16"/>
  <c r="G33" i="16"/>
  <c r="E33" i="16"/>
  <c r="R32" i="16"/>
  <c r="P32" i="16"/>
  <c r="G32" i="16"/>
  <c r="E32" i="16"/>
  <c r="R31" i="16"/>
  <c r="P31" i="16"/>
  <c r="G31" i="16"/>
  <c r="E31" i="16"/>
  <c r="R30" i="16"/>
  <c r="P30" i="16"/>
  <c r="G30" i="16"/>
  <c r="E30" i="16"/>
  <c r="M23" i="16"/>
  <c r="B23" i="16"/>
  <c r="U20" i="16"/>
  <c r="U21" i="16" s="1"/>
  <c r="U22" i="16" s="1"/>
  <c r="T20" i="16"/>
  <c r="S20" i="16"/>
  <c r="S21" i="16" s="1"/>
  <c r="O20" i="16"/>
  <c r="O21" i="16" s="1"/>
  <c r="O22" i="16" s="1"/>
  <c r="N20" i="16"/>
  <c r="N21" i="16" s="1"/>
  <c r="M20" i="16"/>
  <c r="M22" i="16" s="1"/>
  <c r="Z73" i="10" s="1"/>
  <c r="J20" i="16"/>
  <c r="J21" i="16" s="1"/>
  <c r="J22" i="16" s="1"/>
  <c r="I20" i="16"/>
  <c r="I21" i="16" s="1"/>
  <c r="I22" i="16" s="1"/>
  <c r="H20" i="16"/>
  <c r="H21" i="16" s="1"/>
  <c r="D20" i="16"/>
  <c r="D21" i="16" s="1"/>
  <c r="D22" i="16" s="1"/>
  <c r="C20" i="16"/>
  <c r="C21" i="16" s="1"/>
  <c r="C22" i="16" s="1"/>
  <c r="B20" i="16"/>
  <c r="B21" i="16" s="1"/>
  <c r="U19" i="16"/>
  <c r="T19" i="16"/>
  <c r="T24" i="16" s="1"/>
  <c r="S19" i="16"/>
  <c r="O19" i="16"/>
  <c r="N19" i="16"/>
  <c r="M19" i="16"/>
  <c r="J19" i="16"/>
  <c r="I19" i="16"/>
  <c r="H19" i="16"/>
  <c r="D19" i="16"/>
  <c r="C19" i="16"/>
  <c r="B19" i="16"/>
  <c r="E12" i="16"/>
  <c r="G11" i="16"/>
  <c r="E11" i="16"/>
  <c r="G10" i="16"/>
  <c r="E10" i="16"/>
  <c r="G9" i="16"/>
  <c r="E9" i="16"/>
  <c r="R8" i="16"/>
  <c r="P8" i="16"/>
  <c r="G8" i="16"/>
  <c r="E8" i="16"/>
  <c r="R7" i="16"/>
  <c r="P7" i="16"/>
  <c r="G7" i="16"/>
  <c r="E7" i="16"/>
  <c r="R6" i="16"/>
  <c r="P6" i="16"/>
  <c r="G6" i="16"/>
  <c r="E6" i="16"/>
  <c r="R5" i="16"/>
  <c r="P5" i="16"/>
  <c r="G5" i="16"/>
  <c r="E5" i="16"/>
  <c r="R4" i="16"/>
  <c r="P4" i="16"/>
  <c r="G4" i="16"/>
  <c r="E4" i="16"/>
  <c r="R3" i="16"/>
  <c r="P3" i="16"/>
  <c r="G3" i="16"/>
  <c r="E3" i="16"/>
  <c r="P40" i="15"/>
  <c r="R40" i="15"/>
  <c r="P41" i="15"/>
  <c r="R41" i="15"/>
  <c r="P42" i="15"/>
  <c r="R42" i="15"/>
  <c r="P43" i="15"/>
  <c r="G38" i="15"/>
  <c r="G35" i="15"/>
  <c r="E36" i="15"/>
  <c r="G36" i="15"/>
  <c r="E37" i="15"/>
  <c r="G37" i="15"/>
  <c r="E38" i="15"/>
  <c r="U47" i="15"/>
  <c r="T47" i="15"/>
  <c r="T49" i="15" s="1"/>
  <c r="S47" i="15"/>
  <c r="S48" i="15" s="1"/>
  <c r="O47" i="15"/>
  <c r="O48" i="15" s="1"/>
  <c r="O49" i="15" s="1"/>
  <c r="N47" i="15"/>
  <c r="N48" i="15" s="1"/>
  <c r="M47" i="15"/>
  <c r="J47" i="15"/>
  <c r="J48" i="15" s="1"/>
  <c r="I47" i="15"/>
  <c r="I48" i="15" s="1"/>
  <c r="I49" i="15" s="1"/>
  <c r="H47" i="15"/>
  <c r="H48" i="15" s="1"/>
  <c r="D47" i="15"/>
  <c r="D48" i="15" s="1"/>
  <c r="D49" i="15" s="1"/>
  <c r="C47" i="15"/>
  <c r="C48" i="15" s="1"/>
  <c r="C49" i="15" s="1"/>
  <c r="B47" i="15"/>
  <c r="U46" i="15"/>
  <c r="T46" i="15"/>
  <c r="S46" i="15"/>
  <c r="O46" i="15"/>
  <c r="N46" i="15"/>
  <c r="M46" i="15"/>
  <c r="M50" i="15" s="1"/>
  <c r="J46" i="15"/>
  <c r="I46" i="15"/>
  <c r="H46" i="15"/>
  <c r="D46" i="15"/>
  <c r="C46" i="15"/>
  <c r="B46" i="15"/>
  <c r="R39" i="15"/>
  <c r="P39" i="15"/>
  <c r="R38" i="15"/>
  <c r="P38" i="15"/>
  <c r="R37" i="15"/>
  <c r="P37" i="15"/>
  <c r="R36" i="15"/>
  <c r="P36" i="15"/>
  <c r="R35" i="15"/>
  <c r="P35" i="15"/>
  <c r="E35" i="15"/>
  <c r="R34" i="15"/>
  <c r="P34" i="15"/>
  <c r="G34" i="15"/>
  <c r="E34" i="15"/>
  <c r="R33" i="15"/>
  <c r="P33" i="15"/>
  <c r="G33" i="15"/>
  <c r="E33" i="15"/>
  <c r="R32" i="15"/>
  <c r="P32" i="15"/>
  <c r="G32" i="15"/>
  <c r="E32" i="15"/>
  <c r="R31" i="15"/>
  <c r="P31" i="15"/>
  <c r="G31" i="15"/>
  <c r="E31" i="15"/>
  <c r="R30" i="15"/>
  <c r="P30" i="15"/>
  <c r="G30" i="15"/>
  <c r="E30" i="15"/>
  <c r="U20" i="15"/>
  <c r="U21" i="15" s="1"/>
  <c r="U22" i="15" s="1"/>
  <c r="T20" i="15"/>
  <c r="T22" i="15" s="1"/>
  <c r="X107" i="10" s="1"/>
  <c r="S20" i="15"/>
  <c r="S21" i="15" s="1"/>
  <c r="O20" i="15"/>
  <c r="O21" i="15" s="1"/>
  <c r="O22" i="15" s="1"/>
  <c r="N20" i="15"/>
  <c r="N21" i="15" s="1"/>
  <c r="M20" i="15"/>
  <c r="M22" i="15" s="1"/>
  <c r="X15" i="10" s="1"/>
  <c r="J20" i="15"/>
  <c r="J21" i="15" s="1"/>
  <c r="J22" i="15" s="1"/>
  <c r="I20" i="15"/>
  <c r="I21" i="15" s="1"/>
  <c r="I22" i="15" s="1"/>
  <c r="H20" i="15"/>
  <c r="H21" i="15" s="1"/>
  <c r="D20" i="15"/>
  <c r="D21" i="15" s="1"/>
  <c r="D22" i="15" s="1"/>
  <c r="C20" i="15"/>
  <c r="C21" i="15" s="1"/>
  <c r="C22" i="15" s="1"/>
  <c r="B20" i="15"/>
  <c r="B21" i="15" s="1"/>
  <c r="U19" i="15"/>
  <c r="T19" i="15"/>
  <c r="S19" i="15"/>
  <c r="O19" i="15"/>
  <c r="N19" i="15"/>
  <c r="M19" i="15"/>
  <c r="M24" i="15" s="1"/>
  <c r="X17" i="10" s="1"/>
  <c r="J19" i="15"/>
  <c r="I19" i="15"/>
  <c r="H19" i="15"/>
  <c r="D19" i="15"/>
  <c r="C19" i="15"/>
  <c r="B19" i="15"/>
  <c r="G14" i="15"/>
  <c r="E14" i="15"/>
  <c r="G13" i="15"/>
  <c r="E13" i="15"/>
  <c r="G12" i="15"/>
  <c r="E12" i="15"/>
  <c r="G11" i="15"/>
  <c r="E11" i="15"/>
  <c r="P10" i="15"/>
  <c r="G10" i="15"/>
  <c r="E10" i="15"/>
  <c r="R9" i="15"/>
  <c r="P9" i="15"/>
  <c r="G9" i="15"/>
  <c r="E9" i="15"/>
  <c r="R8" i="15"/>
  <c r="P8" i="15"/>
  <c r="G8" i="15"/>
  <c r="E8" i="15"/>
  <c r="R7" i="15"/>
  <c r="P7" i="15"/>
  <c r="G7" i="15"/>
  <c r="E7" i="15"/>
  <c r="R6" i="15"/>
  <c r="P6" i="15"/>
  <c r="G6" i="15"/>
  <c r="E6" i="15"/>
  <c r="R5" i="15"/>
  <c r="P5" i="15"/>
  <c r="G5" i="15"/>
  <c r="E5" i="15"/>
  <c r="R4" i="15"/>
  <c r="P4" i="15"/>
  <c r="G4" i="15"/>
  <c r="E4" i="15"/>
  <c r="R3" i="15"/>
  <c r="P3" i="15"/>
  <c r="G3" i="15"/>
  <c r="E3" i="15"/>
  <c r="AC65" i="8"/>
  <c r="AA65" i="8"/>
  <c r="AF74" i="8"/>
  <c r="AF75" i="8" s="1"/>
  <c r="AF76" i="8" s="1"/>
  <c r="AE74" i="8"/>
  <c r="AE75" i="8" s="1"/>
  <c r="AE76" i="8" s="1"/>
  <c r="AD74" i="8"/>
  <c r="AD75" i="8" s="1"/>
  <c r="Z74" i="8"/>
  <c r="Z75" i="8" s="1"/>
  <c r="Z76" i="8" s="1"/>
  <c r="Y74" i="8"/>
  <c r="Y75" i="8" s="1"/>
  <c r="Y76" i="8" s="1"/>
  <c r="X74" i="8"/>
  <c r="X75" i="8" s="1"/>
  <c r="AF73" i="8"/>
  <c r="AE73" i="8"/>
  <c r="AD73" i="8"/>
  <c r="Z73" i="8"/>
  <c r="Z78" i="8" s="1"/>
  <c r="Y73" i="8"/>
  <c r="X73" i="8"/>
  <c r="AC64" i="8"/>
  <c r="AA64" i="8"/>
  <c r="AC63" i="8"/>
  <c r="AA63" i="8"/>
  <c r="AC62" i="8"/>
  <c r="AA62" i="8"/>
  <c r="AC61" i="8"/>
  <c r="AA61" i="8"/>
  <c r="AC60" i="8"/>
  <c r="AA60" i="8"/>
  <c r="AC59" i="8"/>
  <c r="AA59" i="8"/>
  <c r="AC58" i="8"/>
  <c r="AA58" i="8"/>
  <c r="AC57" i="8"/>
  <c r="AA57" i="8"/>
  <c r="AA90" i="8"/>
  <c r="AC90" i="8"/>
  <c r="AA91" i="8"/>
  <c r="AC91" i="8"/>
  <c r="P90" i="8"/>
  <c r="R90" i="8"/>
  <c r="P91" i="8"/>
  <c r="G90" i="8"/>
  <c r="G91" i="8"/>
  <c r="G92" i="8"/>
  <c r="G93" i="8"/>
  <c r="E91" i="8"/>
  <c r="E92" i="8"/>
  <c r="E93" i="8"/>
  <c r="E94" i="8"/>
  <c r="AF101" i="8"/>
  <c r="AF102" i="8" s="1"/>
  <c r="AF103" i="8" s="1"/>
  <c r="AE101" i="8"/>
  <c r="AE102" i="8" s="1"/>
  <c r="AE103" i="8" s="1"/>
  <c r="AD101" i="8"/>
  <c r="AD102" i="8" s="1"/>
  <c r="Z101" i="8"/>
  <c r="Z102" i="8" s="1"/>
  <c r="Z103" i="8" s="1"/>
  <c r="Y101" i="8"/>
  <c r="Y102" i="8" s="1"/>
  <c r="Y103" i="8" s="1"/>
  <c r="X101" i="8"/>
  <c r="AF100" i="8"/>
  <c r="AE100" i="8"/>
  <c r="AD100" i="8"/>
  <c r="AD105" i="8" s="1"/>
  <c r="Z100" i="8"/>
  <c r="Y100" i="8"/>
  <c r="X100" i="8"/>
  <c r="AC89" i="8"/>
  <c r="AA89" i="8"/>
  <c r="AC88" i="8"/>
  <c r="AA88" i="8"/>
  <c r="AC87" i="8"/>
  <c r="AA87" i="8"/>
  <c r="AC86" i="8"/>
  <c r="AA86" i="8"/>
  <c r="AC85" i="8"/>
  <c r="AA85" i="8"/>
  <c r="AC84" i="8"/>
  <c r="AA84" i="8"/>
  <c r="U101" i="8"/>
  <c r="U102" i="8" s="1"/>
  <c r="U103" i="8" s="1"/>
  <c r="T101" i="8"/>
  <c r="T102" i="8" s="1"/>
  <c r="T103" i="8" s="1"/>
  <c r="S101" i="8"/>
  <c r="S102" i="8" s="1"/>
  <c r="O101" i="8"/>
  <c r="O102" i="8" s="1"/>
  <c r="O103" i="8" s="1"/>
  <c r="N101" i="8"/>
  <c r="N102" i="8" s="1"/>
  <c r="N103" i="8" s="1"/>
  <c r="M101" i="8"/>
  <c r="J101" i="8"/>
  <c r="J102" i="8" s="1"/>
  <c r="J103" i="8" s="1"/>
  <c r="I101" i="8"/>
  <c r="I102" i="8" s="1"/>
  <c r="I103" i="8" s="1"/>
  <c r="H101" i="8"/>
  <c r="H102" i="8" s="1"/>
  <c r="D101" i="8"/>
  <c r="D102" i="8" s="1"/>
  <c r="D103" i="8" s="1"/>
  <c r="C101" i="8"/>
  <c r="C102" i="8" s="1"/>
  <c r="C103" i="8" s="1"/>
  <c r="B101" i="8"/>
  <c r="U100" i="8"/>
  <c r="T100" i="8"/>
  <c r="S100" i="8"/>
  <c r="O100" i="8"/>
  <c r="N100" i="8"/>
  <c r="M100" i="8"/>
  <c r="J100" i="8"/>
  <c r="I100" i="8"/>
  <c r="H100" i="8"/>
  <c r="D100" i="8"/>
  <c r="C100" i="8"/>
  <c r="B100" i="8"/>
  <c r="E90" i="8"/>
  <c r="R89" i="8"/>
  <c r="P89" i="8"/>
  <c r="G89" i="8"/>
  <c r="E89" i="8"/>
  <c r="R88" i="8"/>
  <c r="P88" i="8"/>
  <c r="G88" i="8"/>
  <c r="E88" i="8"/>
  <c r="R87" i="8"/>
  <c r="P87" i="8"/>
  <c r="G87" i="8"/>
  <c r="E87" i="8"/>
  <c r="R86" i="8"/>
  <c r="P86" i="8"/>
  <c r="G86" i="8"/>
  <c r="E86" i="8"/>
  <c r="R85" i="8"/>
  <c r="P85" i="8"/>
  <c r="G85" i="8"/>
  <c r="E85" i="8"/>
  <c r="R84" i="8"/>
  <c r="P84" i="8"/>
  <c r="G84" i="8"/>
  <c r="E84" i="8"/>
  <c r="U74" i="8"/>
  <c r="U75" i="8" s="1"/>
  <c r="U76" i="8" s="1"/>
  <c r="T74" i="8"/>
  <c r="T75" i="8" s="1"/>
  <c r="T76" i="8" s="1"/>
  <c r="S74" i="8"/>
  <c r="S75" i="8" s="1"/>
  <c r="O74" i="8"/>
  <c r="O75" i="8" s="1"/>
  <c r="O76" i="8" s="1"/>
  <c r="N74" i="8"/>
  <c r="M74" i="8"/>
  <c r="M75" i="8" s="1"/>
  <c r="J74" i="8"/>
  <c r="J75" i="8" s="1"/>
  <c r="J76" i="8" s="1"/>
  <c r="I74" i="8"/>
  <c r="I75" i="8" s="1"/>
  <c r="I76" i="8" s="1"/>
  <c r="H74" i="8"/>
  <c r="H75" i="8" s="1"/>
  <c r="D74" i="8"/>
  <c r="D75" i="8" s="1"/>
  <c r="D76" i="8" s="1"/>
  <c r="C74" i="8"/>
  <c r="E74" i="8" s="1"/>
  <c r="B74" i="8"/>
  <c r="B75" i="8" s="1"/>
  <c r="U73" i="8"/>
  <c r="U78" i="8" s="1"/>
  <c r="T73" i="8"/>
  <c r="S73" i="8"/>
  <c r="O73" i="8"/>
  <c r="N73" i="8"/>
  <c r="M73" i="8"/>
  <c r="J73" i="8"/>
  <c r="I73" i="8"/>
  <c r="H73" i="8"/>
  <c r="D73" i="8"/>
  <c r="C73" i="8"/>
  <c r="B73" i="8"/>
  <c r="P66" i="8"/>
  <c r="R65" i="8"/>
  <c r="P65" i="8"/>
  <c r="R64" i="8"/>
  <c r="P64" i="8"/>
  <c r="E64" i="8"/>
  <c r="R63" i="8"/>
  <c r="P63" i="8"/>
  <c r="G63" i="8"/>
  <c r="E63" i="8"/>
  <c r="R62" i="8"/>
  <c r="P62" i="8"/>
  <c r="G62" i="8"/>
  <c r="E62" i="8"/>
  <c r="R61" i="8"/>
  <c r="P61" i="8"/>
  <c r="G61" i="8"/>
  <c r="E61" i="8"/>
  <c r="R60" i="8"/>
  <c r="P60" i="8"/>
  <c r="G60" i="8"/>
  <c r="E60" i="8"/>
  <c r="R59" i="8"/>
  <c r="P59" i="8"/>
  <c r="G59" i="8"/>
  <c r="E59" i="8"/>
  <c r="R58" i="8"/>
  <c r="P58" i="8"/>
  <c r="G58" i="8"/>
  <c r="E58" i="8"/>
  <c r="R57" i="8"/>
  <c r="P57" i="8"/>
  <c r="G57" i="8"/>
  <c r="E57" i="8"/>
  <c r="P31" i="8"/>
  <c r="R31" i="8"/>
  <c r="P32" i="8"/>
  <c r="R32" i="8"/>
  <c r="P33" i="8"/>
  <c r="R33" i="8"/>
  <c r="P34" i="8"/>
  <c r="R34" i="8"/>
  <c r="P35" i="8"/>
  <c r="R35" i="8"/>
  <c r="P36" i="8"/>
  <c r="R36" i="8"/>
  <c r="P37" i="8"/>
  <c r="R37" i="8"/>
  <c r="P38" i="8"/>
  <c r="R38" i="8"/>
  <c r="P39" i="8"/>
  <c r="R39" i="8"/>
  <c r="R30" i="8"/>
  <c r="P30" i="8"/>
  <c r="E31" i="8"/>
  <c r="G31" i="8"/>
  <c r="E32" i="8"/>
  <c r="G32" i="8"/>
  <c r="E33" i="8"/>
  <c r="G33" i="8"/>
  <c r="E34" i="8"/>
  <c r="G34" i="8"/>
  <c r="E35" i="8"/>
  <c r="G30" i="8"/>
  <c r="E30" i="8"/>
  <c r="U47" i="8"/>
  <c r="U48" i="8" s="1"/>
  <c r="U49" i="8" s="1"/>
  <c r="T47" i="8"/>
  <c r="T49" i="8" s="1"/>
  <c r="U99" i="10" s="1"/>
  <c r="S47" i="8"/>
  <c r="S48" i="8" s="1"/>
  <c r="O47" i="8"/>
  <c r="O48" i="8" s="1"/>
  <c r="O49" i="8" s="1"/>
  <c r="N47" i="8"/>
  <c r="N48" i="8" s="1"/>
  <c r="M47" i="8"/>
  <c r="M49" i="8" s="1"/>
  <c r="J47" i="8"/>
  <c r="J48" i="8" s="1"/>
  <c r="J49" i="8" s="1"/>
  <c r="I47" i="8"/>
  <c r="I48" i="8" s="1"/>
  <c r="I49" i="8" s="1"/>
  <c r="H47" i="8"/>
  <c r="H48" i="8" s="1"/>
  <c r="D47" i="8"/>
  <c r="D48" i="8" s="1"/>
  <c r="D49" i="8" s="1"/>
  <c r="C47" i="8"/>
  <c r="C48" i="8" s="1"/>
  <c r="B47" i="8"/>
  <c r="U46" i="8"/>
  <c r="T46" i="8"/>
  <c r="S46" i="8"/>
  <c r="O46" i="8"/>
  <c r="N46" i="8"/>
  <c r="M46" i="8"/>
  <c r="J46" i="8"/>
  <c r="I46" i="8"/>
  <c r="H46" i="8"/>
  <c r="D46" i="8"/>
  <c r="C46" i="8"/>
  <c r="B46" i="8"/>
  <c r="B50" i="8" s="1"/>
  <c r="AM222" i="17"/>
  <c r="AO222" i="17"/>
  <c r="AM223" i="17"/>
  <c r="AO223" i="17"/>
  <c r="AM224" i="17"/>
  <c r="AO224" i="17"/>
  <c r="AM225" i="17"/>
  <c r="AO225" i="17"/>
  <c r="AO221" i="17"/>
  <c r="AM221" i="17"/>
  <c r="CP87" i="17"/>
  <c r="CR87" i="17"/>
  <c r="CP88" i="17"/>
  <c r="CR88" i="17"/>
  <c r="CP89" i="17"/>
  <c r="CR89" i="17"/>
  <c r="CP90" i="17"/>
  <c r="CR90" i="17"/>
  <c r="CP91" i="17"/>
  <c r="CR91" i="17"/>
  <c r="CP92" i="17"/>
  <c r="CR92" i="17"/>
  <c r="CP93" i="17"/>
  <c r="CR93" i="17"/>
  <c r="CP94" i="17"/>
  <c r="CR94" i="17"/>
  <c r="CP95" i="17"/>
  <c r="CR95" i="17"/>
  <c r="CP96" i="17"/>
  <c r="CR96" i="17"/>
  <c r="CR86" i="17"/>
  <c r="CP86" i="17"/>
  <c r="AR238" i="17"/>
  <c r="AQ238" i="17"/>
  <c r="AP238" i="17"/>
  <c r="AL238" i="17"/>
  <c r="AK238" i="17"/>
  <c r="AJ238" i="17"/>
  <c r="S309" i="10" s="1"/>
  <c r="CU103" i="17"/>
  <c r="CT103" i="17"/>
  <c r="CS103" i="17"/>
  <c r="CO103" i="17"/>
  <c r="CN103" i="17"/>
  <c r="CM103" i="17"/>
  <c r="R131" i="10" s="1"/>
  <c r="AR237" i="17"/>
  <c r="S146" i="10" s="1"/>
  <c r="AQ237" i="17"/>
  <c r="S138" i="10" s="1"/>
  <c r="AP237" i="17"/>
  <c r="AL237" i="17"/>
  <c r="S324" i="10" s="1"/>
  <c r="AK237" i="17"/>
  <c r="S316" i="10" s="1"/>
  <c r="AJ237" i="17"/>
  <c r="CU102" i="17"/>
  <c r="R324" i="10" s="1"/>
  <c r="CT102" i="17"/>
  <c r="R316" i="10" s="1"/>
  <c r="CS102" i="17"/>
  <c r="CO102" i="17"/>
  <c r="R146" i="10" s="1"/>
  <c r="CN102" i="17"/>
  <c r="R138" i="10" s="1"/>
  <c r="CM102" i="17"/>
  <c r="AB114" i="17"/>
  <c r="AD114" i="17"/>
  <c r="AB115" i="17"/>
  <c r="AD115" i="17"/>
  <c r="AB116" i="17"/>
  <c r="AD116" i="17"/>
  <c r="AB117" i="17"/>
  <c r="AD117" i="17"/>
  <c r="AB118" i="17"/>
  <c r="AD118" i="17"/>
  <c r="AB119" i="17"/>
  <c r="AD119" i="17"/>
  <c r="AB120" i="17"/>
  <c r="AD120" i="17"/>
  <c r="AD113" i="17"/>
  <c r="AB113" i="17"/>
  <c r="AX60" i="17"/>
  <c r="AZ60" i="17"/>
  <c r="AX61" i="17"/>
  <c r="AZ61" i="17"/>
  <c r="AX62" i="17"/>
  <c r="AZ62" i="17"/>
  <c r="AX63" i="17"/>
  <c r="AZ63" i="17"/>
  <c r="AX64" i="17"/>
  <c r="AZ64" i="17"/>
  <c r="AX65" i="17"/>
  <c r="AZ65" i="17"/>
  <c r="AX66" i="17"/>
  <c r="AZ66" i="17"/>
  <c r="AX67" i="17"/>
  <c r="AZ67" i="17"/>
  <c r="AX68" i="17"/>
  <c r="AZ68" i="17"/>
  <c r="AX69" i="17"/>
  <c r="AZ69" i="17"/>
  <c r="AZ59" i="17"/>
  <c r="AX59" i="17"/>
  <c r="AG130" i="17"/>
  <c r="AF130" i="17"/>
  <c r="AE130" i="17"/>
  <c r="AA130" i="17"/>
  <c r="Z130" i="17"/>
  <c r="Y130" i="17"/>
  <c r="S165" i="10" s="1"/>
  <c r="BC76" i="17"/>
  <c r="BB76" i="17"/>
  <c r="BA76" i="17"/>
  <c r="AW76" i="17"/>
  <c r="AV76" i="17"/>
  <c r="AU76" i="17"/>
  <c r="P113" i="10" s="1"/>
  <c r="AG129" i="17"/>
  <c r="Q96" i="10" s="1"/>
  <c r="AF129" i="17"/>
  <c r="Q112" i="10" s="1"/>
  <c r="AE129" i="17"/>
  <c r="AA129" i="17"/>
  <c r="S180" i="10" s="1"/>
  <c r="Z129" i="17"/>
  <c r="S172" i="10" s="1"/>
  <c r="Y129" i="17"/>
  <c r="BC75" i="17"/>
  <c r="BB75" i="17"/>
  <c r="R172" i="10" s="1"/>
  <c r="BA75" i="17"/>
  <c r="AW75" i="17"/>
  <c r="P104" i="10" s="1"/>
  <c r="AV75" i="17"/>
  <c r="P96" i="10" s="1"/>
  <c r="AU75" i="17"/>
  <c r="Q60" i="17"/>
  <c r="S60" i="17"/>
  <c r="Q61" i="17"/>
  <c r="S61" i="17"/>
  <c r="Q62" i="17"/>
  <c r="S62" i="17"/>
  <c r="Q63" i="17"/>
  <c r="S63" i="17"/>
  <c r="Q64" i="17"/>
  <c r="S64" i="17"/>
  <c r="Q65" i="17"/>
  <c r="S59" i="17"/>
  <c r="Q59" i="17"/>
  <c r="AB33" i="17"/>
  <c r="AD33" i="17"/>
  <c r="AB34" i="17"/>
  <c r="AD34" i="17"/>
  <c r="AB35" i="17"/>
  <c r="AD35" i="17"/>
  <c r="AB36" i="17"/>
  <c r="AD36" i="17"/>
  <c r="AB37" i="17"/>
  <c r="AD37" i="17"/>
  <c r="AB38" i="17"/>
  <c r="AD38" i="17"/>
  <c r="AB39" i="17"/>
  <c r="AD39" i="17"/>
  <c r="AB40" i="17"/>
  <c r="AD32" i="17"/>
  <c r="AB32" i="17"/>
  <c r="V76" i="17"/>
  <c r="U76" i="17"/>
  <c r="T76" i="17"/>
  <c r="P76" i="17"/>
  <c r="O76" i="17"/>
  <c r="N76" i="17"/>
  <c r="O105" i="10" s="1"/>
  <c r="AG49" i="17"/>
  <c r="AF49" i="17"/>
  <c r="AE49" i="17"/>
  <c r="AA49" i="17"/>
  <c r="Z49" i="17"/>
  <c r="Y49" i="17"/>
  <c r="L63" i="10" s="1"/>
  <c r="V75" i="17"/>
  <c r="M46" i="10" s="1"/>
  <c r="U75" i="17"/>
  <c r="M70" i="10" s="1"/>
  <c r="T75" i="17"/>
  <c r="P75" i="17"/>
  <c r="O96" i="10" s="1"/>
  <c r="O75" i="17"/>
  <c r="O112" i="10" s="1"/>
  <c r="N75" i="17"/>
  <c r="AG48" i="17"/>
  <c r="N104" i="10" s="1"/>
  <c r="AF48" i="17"/>
  <c r="N96" i="10" s="1"/>
  <c r="AE48" i="17"/>
  <c r="AA48" i="17"/>
  <c r="L46" i="10" s="1"/>
  <c r="Z48" i="17"/>
  <c r="L70" i="10" s="1"/>
  <c r="Y48" i="17"/>
  <c r="DA195" i="17"/>
  <c r="DC195" i="17"/>
  <c r="DA196" i="17"/>
  <c r="DC196" i="17"/>
  <c r="DA197" i="17"/>
  <c r="DC197" i="17"/>
  <c r="DA198" i="17"/>
  <c r="DC198" i="17"/>
  <c r="DA199" i="17"/>
  <c r="DC199" i="17"/>
  <c r="DA200" i="17"/>
  <c r="DC200" i="17"/>
  <c r="DA201" i="17"/>
  <c r="DC201" i="17"/>
  <c r="DA202" i="17"/>
  <c r="DC202" i="17"/>
  <c r="DA203" i="17"/>
  <c r="DC194" i="17"/>
  <c r="DA194" i="17"/>
  <c r="CE249" i="17"/>
  <c r="CG249" i="17"/>
  <c r="CE250" i="17"/>
  <c r="CG250" i="17"/>
  <c r="CE251" i="17"/>
  <c r="CG251" i="17"/>
  <c r="CE252" i="17"/>
  <c r="CG252" i="17"/>
  <c r="CE253" i="17"/>
  <c r="CG253" i="17"/>
  <c r="CE254" i="17"/>
  <c r="CG254" i="17"/>
  <c r="CE255" i="17"/>
  <c r="CG255" i="17"/>
  <c r="CE256" i="17"/>
  <c r="CG256" i="17"/>
  <c r="CE257" i="17"/>
  <c r="CG257" i="17"/>
  <c r="CE258" i="17"/>
  <c r="CG258" i="17"/>
  <c r="CE259" i="17"/>
  <c r="CG259" i="17"/>
  <c r="CE260" i="17"/>
  <c r="CG248" i="17"/>
  <c r="CE248" i="17"/>
  <c r="DF211" i="17"/>
  <c r="DE211" i="17"/>
  <c r="DD211" i="17"/>
  <c r="CZ211" i="17"/>
  <c r="CY211" i="17"/>
  <c r="CX211" i="17"/>
  <c r="CJ265" i="17"/>
  <c r="CI265" i="17"/>
  <c r="CH265" i="17"/>
  <c r="CD265" i="17"/>
  <c r="CC265" i="17"/>
  <c r="CB265" i="17"/>
  <c r="DF210" i="17"/>
  <c r="I358" i="10" s="1"/>
  <c r="DE210" i="17"/>
  <c r="I350" i="10" s="1"/>
  <c r="DD210" i="17"/>
  <c r="CZ210" i="17"/>
  <c r="M290" i="10" s="1"/>
  <c r="CY210" i="17"/>
  <c r="CX210" i="17"/>
  <c r="CJ264" i="17"/>
  <c r="L290" i="10" s="1"/>
  <c r="CI264" i="17"/>
  <c r="L282" i="10" s="1"/>
  <c r="CH264" i="17"/>
  <c r="CD264" i="17"/>
  <c r="H358" i="10" s="1"/>
  <c r="CC264" i="17"/>
  <c r="H350" i="10" s="1"/>
  <c r="CB264" i="17"/>
  <c r="F249" i="17"/>
  <c r="H249" i="17"/>
  <c r="F250" i="17"/>
  <c r="H250" i="17"/>
  <c r="F251" i="17"/>
  <c r="H251" i="17"/>
  <c r="F252" i="17"/>
  <c r="H252" i="17"/>
  <c r="F253" i="17"/>
  <c r="H248" i="17"/>
  <c r="F248" i="17"/>
  <c r="DA6" i="17"/>
  <c r="DC6" i="17"/>
  <c r="DA7" i="17"/>
  <c r="DC7" i="17"/>
  <c r="DA8" i="17"/>
  <c r="DC8" i="17"/>
  <c r="DA9" i="17"/>
  <c r="DC9" i="17"/>
  <c r="DA10" i="17"/>
  <c r="DC10" i="17"/>
  <c r="DA11" i="17"/>
  <c r="DC11" i="17"/>
  <c r="DA12" i="17"/>
  <c r="DC12" i="17"/>
  <c r="DA13" i="17"/>
  <c r="DC5" i="17"/>
  <c r="DA5" i="17"/>
  <c r="DA3" i="17" s="1"/>
  <c r="K265" i="17"/>
  <c r="K266" i="17" s="1"/>
  <c r="K267" i="17" s="1"/>
  <c r="G23" i="10" s="1"/>
  <c r="J265" i="17"/>
  <c r="J266" i="17" s="1"/>
  <c r="J267" i="17" s="1"/>
  <c r="G31" i="10" s="1"/>
  <c r="I265" i="17"/>
  <c r="I266" i="17" s="1"/>
  <c r="G14" i="10" s="1"/>
  <c r="E265" i="17"/>
  <c r="D265" i="17"/>
  <c r="C265" i="17"/>
  <c r="G343" i="10" s="1"/>
  <c r="DF22" i="17"/>
  <c r="DE22" i="17"/>
  <c r="DD22" i="17"/>
  <c r="CZ22" i="17"/>
  <c r="CZ23" i="17" s="1"/>
  <c r="CZ24" i="17" s="1"/>
  <c r="F23" i="10" s="1"/>
  <c r="CY22" i="17"/>
  <c r="CY23" i="17" s="1"/>
  <c r="CY24" i="17" s="1"/>
  <c r="F31" i="10" s="1"/>
  <c r="CX22" i="17"/>
  <c r="F13" i="10" s="1"/>
  <c r="K264" i="17"/>
  <c r="G20" i="10" s="1"/>
  <c r="J264" i="17"/>
  <c r="G28" i="10" s="1"/>
  <c r="I264" i="17"/>
  <c r="E264" i="17"/>
  <c r="G350" i="10" s="1"/>
  <c r="D264" i="17"/>
  <c r="G358" i="10" s="1"/>
  <c r="C264" i="17"/>
  <c r="DF21" i="17"/>
  <c r="F342" i="10" s="1"/>
  <c r="DE21" i="17"/>
  <c r="F350" i="10" s="1"/>
  <c r="DD21" i="17"/>
  <c r="CZ21" i="17"/>
  <c r="F20" i="10" s="1"/>
  <c r="CY21" i="17"/>
  <c r="F28" i="10" s="1"/>
  <c r="CX21" i="17"/>
  <c r="CP168" i="17"/>
  <c r="CR168" i="17"/>
  <c r="CP169" i="17"/>
  <c r="CR169" i="17"/>
  <c r="CP170" i="17"/>
  <c r="CR170" i="17"/>
  <c r="CP171" i="17"/>
  <c r="CR171" i="17"/>
  <c r="CP172" i="17"/>
  <c r="CR172" i="17"/>
  <c r="CP173" i="17"/>
  <c r="CR173" i="17"/>
  <c r="CP174" i="17"/>
  <c r="CR174" i="17"/>
  <c r="CP175" i="17"/>
  <c r="BT222" i="17"/>
  <c r="BV222" i="17"/>
  <c r="BT223" i="17"/>
  <c r="BV223" i="17"/>
  <c r="BT224" i="17"/>
  <c r="BV224" i="17"/>
  <c r="BT225" i="17"/>
  <c r="BV225" i="17"/>
  <c r="BT226" i="17"/>
  <c r="BV226" i="17"/>
  <c r="BT227" i="17"/>
  <c r="BV227" i="17"/>
  <c r="BT228" i="17"/>
  <c r="BV228" i="17"/>
  <c r="BT229" i="17"/>
  <c r="BV229" i="17"/>
  <c r="BT230" i="17"/>
  <c r="BV230" i="17"/>
  <c r="BT231" i="17"/>
  <c r="CR167" i="17"/>
  <c r="CP167" i="17"/>
  <c r="BV221" i="17"/>
  <c r="BT221" i="17"/>
  <c r="CU184" i="17"/>
  <c r="CT184" i="17"/>
  <c r="CS184" i="17"/>
  <c r="CO184" i="17"/>
  <c r="CN184" i="17"/>
  <c r="CM184" i="17"/>
  <c r="E241" i="10" s="1"/>
  <c r="BY238" i="17"/>
  <c r="BX238" i="17"/>
  <c r="BW238" i="17"/>
  <c r="BS238" i="17"/>
  <c r="BR238" i="17"/>
  <c r="BQ238" i="17"/>
  <c r="B309" i="10" s="1"/>
  <c r="CU183" i="17"/>
  <c r="CT183" i="17"/>
  <c r="C316" i="10" s="1"/>
  <c r="CS183" i="17"/>
  <c r="CO183" i="17"/>
  <c r="E256" i="10" s="1"/>
  <c r="CN183" i="17"/>
  <c r="E248" i="10" s="1"/>
  <c r="CM183" i="17"/>
  <c r="BY237" i="17"/>
  <c r="D256" i="10" s="1"/>
  <c r="BX237" i="17"/>
  <c r="D248" i="10" s="1"/>
  <c r="BW237" i="17"/>
  <c r="BS237" i="17"/>
  <c r="B324" i="10" s="1"/>
  <c r="BR237" i="17"/>
  <c r="B316" i="10" s="1"/>
  <c r="BQ237" i="17"/>
  <c r="F114" i="17"/>
  <c r="H114" i="17"/>
  <c r="F115" i="17"/>
  <c r="H115" i="17"/>
  <c r="F116" i="17"/>
  <c r="H116" i="17"/>
  <c r="F117" i="17"/>
  <c r="H117" i="17"/>
  <c r="F118" i="17"/>
  <c r="H118" i="17"/>
  <c r="AX6" i="17"/>
  <c r="AZ6" i="17"/>
  <c r="AX7" i="17"/>
  <c r="AZ7" i="17"/>
  <c r="AX8" i="17"/>
  <c r="AZ8" i="17"/>
  <c r="AX9" i="17"/>
  <c r="AZ9" i="17"/>
  <c r="AX10" i="17"/>
  <c r="AZ10" i="17"/>
  <c r="AX11" i="17"/>
  <c r="AZ11" i="17"/>
  <c r="AX12" i="17"/>
  <c r="AZ12" i="17"/>
  <c r="AX13" i="17"/>
  <c r="AZ5" i="17"/>
  <c r="AX5" i="17"/>
  <c r="H113" i="17"/>
  <c r="F113" i="17"/>
  <c r="BC22" i="17"/>
  <c r="BB22" i="17"/>
  <c r="BA22" i="17"/>
  <c r="AW22" i="17"/>
  <c r="AW23" i="17" s="1"/>
  <c r="AW24" i="17" s="1"/>
  <c r="C15" i="10" s="1"/>
  <c r="AV22" i="17"/>
  <c r="AV23" i="17" s="1"/>
  <c r="AV24" i="17" s="1"/>
  <c r="C31" i="10" s="1"/>
  <c r="AU22" i="17"/>
  <c r="C21" i="10" s="1"/>
  <c r="K130" i="17"/>
  <c r="K131" i="17" s="1"/>
  <c r="K132" i="17" s="1"/>
  <c r="B15" i="10" s="1"/>
  <c r="J130" i="17"/>
  <c r="J131" i="17" s="1"/>
  <c r="J132" i="17" s="1"/>
  <c r="B31" i="10" s="1"/>
  <c r="I130" i="17"/>
  <c r="I131" i="17" s="1"/>
  <c r="B22" i="10" s="1"/>
  <c r="E130" i="17"/>
  <c r="D130" i="17"/>
  <c r="C130" i="17"/>
  <c r="BC21" i="17"/>
  <c r="C180" i="10" s="1"/>
  <c r="BB21" i="17"/>
  <c r="C172" i="10" s="1"/>
  <c r="BA21" i="17"/>
  <c r="AW21" i="17"/>
  <c r="C12" i="10" s="1"/>
  <c r="AV21" i="17"/>
  <c r="C28" i="10" s="1"/>
  <c r="AU21" i="17"/>
  <c r="K129" i="17"/>
  <c r="B12" i="10" s="1"/>
  <c r="J129" i="17"/>
  <c r="B28" i="10" s="1"/>
  <c r="I129" i="17"/>
  <c r="E129" i="17"/>
  <c r="B180" i="10" s="1"/>
  <c r="D129" i="17"/>
  <c r="B172" i="10" s="1"/>
  <c r="C129" i="17"/>
  <c r="Q6" i="17"/>
  <c r="S6" i="17"/>
  <c r="Q7" i="17"/>
  <c r="S7" i="17"/>
  <c r="Q8" i="17"/>
  <c r="S8" i="17"/>
  <c r="Q9" i="17"/>
  <c r="S9" i="17"/>
  <c r="Q10" i="17"/>
  <c r="S10" i="17"/>
  <c r="Q11" i="17"/>
  <c r="S11" i="17"/>
  <c r="Q12" i="17"/>
  <c r="S5" i="17"/>
  <c r="Q5" i="17"/>
  <c r="F33" i="17"/>
  <c r="H33" i="17"/>
  <c r="F34" i="17"/>
  <c r="H34" i="17"/>
  <c r="F35" i="17"/>
  <c r="H35" i="17"/>
  <c r="F36" i="17"/>
  <c r="H36" i="17"/>
  <c r="F37" i="17"/>
  <c r="H37" i="17"/>
  <c r="F38" i="17"/>
  <c r="H38" i="17"/>
  <c r="F39" i="17"/>
  <c r="H39" i="17"/>
  <c r="F40" i="17"/>
  <c r="H40" i="17"/>
  <c r="H32" i="17"/>
  <c r="F32" i="17"/>
  <c r="V22" i="17"/>
  <c r="U22" i="17"/>
  <c r="T22" i="17"/>
  <c r="P22" i="17"/>
  <c r="P23" i="17" s="1"/>
  <c r="P24" i="17" s="1"/>
  <c r="Q31" i="10" s="1"/>
  <c r="O22" i="17"/>
  <c r="O23" i="17" s="1"/>
  <c r="O24" i="17" s="1"/>
  <c r="Q23" i="10" s="1"/>
  <c r="N22" i="17"/>
  <c r="N23" i="17" s="1"/>
  <c r="Q14" i="10" s="1"/>
  <c r="K49" i="17"/>
  <c r="K50" i="17" s="1"/>
  <c r="K51" i="17" s="1"/>
  <c r="P31" i="10" s="1"/>
  <c r="J49" i="17"/>
  <c r="J50" i="17" s="1"/>
  <c r="J51" i="17" s="1"/>
  <c r="P23" i="10" s="1"/>
  <c r="I49" i="17"/>
  <c r="E49" i="17"/>
  <c r="D49" i="17"/>
  <c r="C49" i="17"/>
  <c r="V21" i="17"/>
  <c r="Q62" i="10" s="1"/>
  <c r="U21" i="17"/>
  <c r="Q46" i="10" s="1"/>
  <c r="T21" i="17"/>
  <c r="P21" i="17"/>
  <c r="Q28" i="10" s="1"/>
  <c r="O21" i="17"/>
  <c r="Q20" i="10" s="1"/>
  <c r="N21" i="17"/>
  <c r="K48" i="17"/>
  <c r="P28" i="10" s="1"/>
  <c r="J48" i="17"/>
  <c r="P20" i="10" s="1"/>
  <c r="I48" i="17"/>
  <c r="E48" i="17"/>
  <c r="P62" i="10" s="1"/>
  <c r="D48" i="17"/>
  <c r="P78" i="10" s="1"/>
  <c r="C48" i="17"/>
  <c r="CE222" i="17"/>
  <c r="CG222" i="17"/>
  <c r="CE223" i="17"/>
  <c r="CG223" i="17"/>
  <c r="CE224" i="17"/>
  <c r="CG224" i="17"/>
  <c r="CE225" i="17"/>
  <c r="CG225" i="17"/>
  <c r="CE226" i="17"/>
  <c r="CG226" i="17"/>
  <c r="CE227" i="17"/>
  <c r="CG227" i="17"/>
  <c r="CE228" i="17"/>
  <c r="CG228" i="17"/>
  <c r="CE229" i="17"/>
  <c r="CG221" i="17"/>
  <c r="CE221" i="17"/>
  <c r="CP195" i="17"/>
  <c r="CR195" i="17"/>
  <c r="CP196" i="17"/>
  <c r="CR196" i="17"/>
  <c r="CP197" i="17"/>
  <c r="CR197" i="17"/>
  <c r="CP198" i="17"/>
  <c r="CR198" i="17"/>
  <c r="CP199" i="17"/>
  <c r="CR199" i="17"/>
  <c r="CP200" i="17"/>
  <c r="CR200" i="17"/>
  <c r="CP201" i="17"/>
  <c r="CR201" i="17"/>
  <c r="CP202" i="17"/>
  <c r="CR202" i="17"/>
  <c r="CP203" i="17"/>
  <c r="CR203" i="17"/>
  <c r="CP204" i="17"/>
  <c r="CR204" i="17"/>
  <c r="CP205" i="17"/>
  <c r="CR205" i="17"/>
  <c r="CP206" i="17"/>
  <c r="CR206" i="17"/>
  <c r="CP207" i="17"/>
  <c r="CR207" i="17"/>
  <c r="CP208" i="17"/>
  <c r="CR194" i="17"/>
  <c r="CP194" i="17"/>
  <c r="CJ238" i="17"/>
  <c r="CI238" i="17"/>
  <c r="CH238" i="17"/>
  <c r="CD238" i="17"/>
  <c r="CC238" i="17"/>
  <c r="CB238" i="17"/>
  <c r="CU211" i="17"/>
  <c r="CT211" i="17"/>
  <c r="CS211" i="17"/>
  <c r="CO211" i="17"/>
  <c r="CN211" i="17"/>
  <c r="CM211" i="17"/>
  <c r="CJ237" i="17"/>
  <c r="Q290" i="10" s="1"/>
  <c r="CI237" i="17"/>
  <c r="Q282" i="10" s="1"/>
  <c r="CH237" i="17"/>
  <c r="CD237" i="17"/>
  <c r="Q324" i="10" s="1"/>
  <c r="CC237" i="17"/>
  <c r="Q316" i="10" s="1"/>
  <c r="CB237" i="17"/>
  <c r="CU210" i="17"/>
  <c r="P324" i="10" s="1"/>
  <c r="CT210" i="17"/>
  <c r="P316" i="10" s="1"/>
  <c r="CS210" i="17"/>
  <c r="CO210" i="17"/>
  <c r="P290" i="10" s="1"/>
  <c r="CN210" i="17"/>
  <c r="P282" i="10" s="1"/>
  <c r="CM210" i="17"/>
  <c r="DA87" i="17"/>
  <c r="DC87" i="17"/>
  <c r="DA88" i="17"/>
  <c r="DC88" i="17"/>
  <c r="DA89" i="17"/>
  <c r="DC89" i="17"/>
  <c r="DA90" i="17"/>
  <c r="DC90" i="17"/>
  <c r="DA91" i="17"/>
  <c r="DC91" i="17"/>
  <c r="DC86" i="17"/>
  <c r="DA86" i="17"/>
  <c r="AM249" i="17"/>
  <c r="AO249" i="17"/>
  <c r="AM250" i="17"/>
  <c r="AO250" i="17"/>
  <c r="AM251" i="17"/>
  <c r="AO251" i="17"/>
  <c r="AM252" i="17"/>
  <c r="AO252" i="17"/>
  <c r="AM253" i="17"/>
  <c r="AO253" i="17"/>
  <c r="AM254" i="17"/>
  <c r="AO254" i="17"/>
  <c r="AM255" i="17"/>
  <c r="AO255" i="17"/>
  <c r="AM256" i="17"/>
  <c r="AO256" i="17"/>
  <c r="AO248" i="17"/>
  <c r="AM248" i="17"/>
  <c r="DF103" i="17"/>
  <c r="DE103" i="17"/>
  <c r="DD103" i="17"/>
  <c r="CZ103" i="17"/>
  <c r="CY103" i="17"/>
  <c r="CX103" i="17"/>
  <c r="Q131" i="10" s="1"/>
  <c r="AR265" i="17"/>
  <c r="AQ265" i="17"/>
  <c r="AP265" i="17"/>
  <c r="AL265" i="17"/>
  <c r="AK265" i="17"/>
  <c r="AJ265" i="17"/>
  <c r="J343" i="10" s="1"/>
  <c r="DF102" i="17"/>
  <c r="K358" i="10" s="1"/>
  <c r="DE102" i="17"/>
  <c r="K350" i="10" s="1"/>
  <c r="DD102" i="17"/>
  <c r="CZ102" i="17"/>
  <c r="Q146" i="10" s="1"/>
  <c r="CY102" i="17"/>
  <c r="Q138" i="10" s="1"/>
  <c r="CX102" i="17"/>
  <c r="AR264" i="17"/>
  <c r="P146" i="10" s="1"/>
  <c r="AQ264" i="17"/>
  <c r="P138" i="10" s="1"/>
  <c r="AP264" i="17"/>
  <c r="AL264" i="17"/>
  <c r="J358" i="10" s="1"/>
  <c r="AK264" i="17"/>
  <c r="J350" i="10" s="1"/>
  <c r="AJ264" i="17"/>
  <c r="BT60" i="17"/>
  <c r="BV60" i="17"/>
  <c r="BT61" i="17"/>
  <c r="BV61" i="17"/>
  <c r="BT62" i="17"/>
  <c r="BV62" i="17"/>
  <c r="BT63" i="17"/>
  <c r="BV63" i="17"/>
  <c r="BT64" i="17"/>
  <c r="BV59" i="17"/>
  <c r="BT59" i="17"/>
  <c r="AB168" i="17"/>
  <c r="AD168" i="17"/>
  <c r="AB169" i="17"/>
  <c r="AD169" i="17"/>
  <c r="AB170" i="17"/>
  <c r="AD170" i="17"/>
  <c r="AB171" i="17"/>
  <c r="AD171" i="17"/>
  <c r="AB172" i="17"/>
  <c r="AD172" i="17"/>
  <c r="AB173" i="17"/>
  <c r="AD167" i="17"/>
  <c r="AB167" i="17"/>
  <c r="BY76" i="17"/>
  <c r="BX76" i="17"/>
  <c r="BW76" i="17"/>
  <c r="BS76" i="17"/>
  <c r="BR76" i="17"/>
  <c r="BQ76" i="17"/>
  <c r="M113" i="10" s="1"/>
  <c r="AG184" i="17"/>
  <c r="AF184" i="17"/>
  <c r="AE184" i="17"/>
  <c r="AA184" i="17"/>
  <c r="Z184" i="17"/>
  <c r="Y184" i="17"/>
  <c r="H241" i="10" s="1"/>
  <c r="BY75" i="17"/>
  <c r="I256" i="10" s="1"/>
  <c r="BX75" i="17"/>
  <c r="I248" i="10" s="1"/>
  <c r="BW75" i="17"/>
  <c r="BS75" i="17"/>
  <c r="M104" i="10" s="1"/>
  <c r="BR75" i="17"/>
  <c r="M96" i="10" s="1"/>
  <c r="BQ75" i="17"/>
  <c r="AG183" i="17"/>
  <c r="L104" i="10" s="1"/>
  <c r="AF183" i="17"/>
  <c r="L96" i="10" s="1"/>
  <c r="AE183" i="17"/>
  <c r="AA183" i="17"/>
  <c r="H256" i="10" s="1"/>
  <c r="Z183" i="17"/>
  <c r="H248" i="10" s="1"/>
  <c r="Y183" i="17"/>
  <c r="CP33" i="17"/>
  <c r="CR33" i="17"/>
  <c r="CP34" i="17"/>
  <c r="CR34" i="17"/>
  <c r="CP35" i="17"/>
  <c r="CR35" i="17"/>
  <c r="CP36" i="17"/>
  <c r="CR36" i="17"/>
  <c r="CP37" i="17"/>
  <c r="CR32" i="17"/>
  <c r="CP32" i="17"/>
  <c r="Q222" i="17"/>
  <c r="S222" i="17"/>
  <c r="Q223" i="17"/>
  <c r="S223" i="17"/>
  <c r="Q224" i="17"/>
  <c r="S224" i="17"/>
  <c r="Q225" i="17"/>
  <c r="S225" i="17"/>
  <c r="Q226" i="17"/>
  <c r="S226" i="17"/>
  <c r="Q227" i="17"/>
  <c r="S227" i="17"/>
  <c r="Q228" i="17"/>
  <c r="S228" i="17"/>
  <c r="S221" i="17"/>
  <c r="Q221" i="17"/>
  <c r="CU49" i="17"/>
  <c r="CT49" i="17"/>
  <c r="CS49" i="17"/>
  <c r="CO49" i="17"/>
  <c r="CN49" i="17"/>
  <c r="CM49" i="17"/>
  <c r="V238" i="17"/>
  <c r="U238" i="17"/>
  <c r="T238" i="17"/>
  <c r="P238" i="17"/>
  <c r="O238" i="17"/>
  <c r="N238" i="17"/>
  <c r="CU48" i="17"/>
  <c r="G324" i="10" s="1"/>
  <c r="CT48" i="17"/>
  <c r="G316" i="10" s="1"/>
  <c r="CS48" i="17"/>
  <c r="CO48" i="17"/>
  <c r="I70" i="10" s="1"/>
  <c r="CN48" i="17"/>
  <c r="I78" i="10" s="1"/>
  <c r="CM48" i="17"/>
  <c r="V237" i="17"/>
  <c r="H70" i="10" s="1"/>
  <c r="U237" i="17"/>
  <c r="H78" i="10" s="1"/>
  <c r="T237" i="17"/>
  <c r="P237" i="17"/>
  <c r="F324" i="10" s="1"/>
  <c r="O237" i="17"/>
  <c r="F316" i="10" s="1"/>
  <c r="N237" i="17"/>
  <c r="AX195" i="17"/>
  <c r="AZ195" i="17"/>
  <c r="AX196" i="17"/>
  <c r="AZ196" i="17"/>
  <c r="AX197" i="17"/>
  <c r="AZ197" i="17"/>
  <c r="AX198" i="17"/>
  <c r="AZ198" i="17"/>
  <c r="AX199" i="17"/>
  <c r="AZ199" i="17"/>
  <c r="AX200" i="17"/>
  <c r="AZ200" i="17"/>
  <c r="AX201" i="17"/>
  <c r="AZ201" i="17"/>
  <c r="AX202" i="17"/>
  <c r="AZ194" i="17"/>
  <c r="AX194" i="17"/>
  <c r="CE114" i="17"/>
  <c r="CG114" i="17"/>
  <c r="CE115" i="17"/>
  <c r="CG115" i="17"/>
  <c r="CE116" i="17"/>
  <c r="CG116" i="17"/>
  <c r="CE117" i="17"/>
  <c r="CG117" i="17"/>
  <c r="CE118" i="17"/>
  <c r="CG118" i="17"/>
  <c r="CE119" i="17"/>
  <c r="CG119" i="17"/>
  <c r="CE120" i="17"/>
  <c r="CG113" i="17"/>
  <c r="CE113" i="17"/>
  <c r="BC211" i="17"/>
  <c r="BB211" i="17"/>
  <c r="BA211" i="17"/>
  <c r="AW211" i="17"/>
  <c r="AV211" i="17"/>
  <c r="AU211" i="17"/>
  <c r="CJ130" i="17"/>
  <c r="CI130" i="17"/>
  <c r="CH130" i="17"/>
  <c r="CD130" i="17"/>
  <c r="CC130" i="17"/>
  <c r="CB130" i="17"/>
  <c r="BC210" i="17"/>
  <c r="I172" i="10" s="1"/>
  <c r="BB210" i="17"/>
  <c r="I180" i="10" s="1"/>
  <c r="BA210" i="17"/>
  <c r="AW210" i="17"/>
  <c r="G290" i="10" s="1"/>
  <c r="AV210" i="17"/>
  <c r="G282" i="10" s="1"/>
  <c r="AU210" i="17"/>
  <c r="CJ129" i="17"/>
  <c r="F290" i="10" s="1"/>
  <c r="CI129" i="17"/>
  <c r="F282" i="10" s="1"/>
  <c r="CH129" i="17"/>
  <c r="CD129" i="17"/>
  <c r="H172" i="10" s="1"/>
  <c r="CC129" i="17"/>
  <c r="H180" i="10" s="1"/>
  <c r="CB129" i="17"/>
  <c r="AB249" i="17"/>
  <c r="AD249" i="17"/>
  <c r="AB250" i="17"/>
  <c r="AD250" i="17"/>
  <c r="AB251" i="17"/>
  <c r="AD251" i="17"/>
  <c r="AB252" i="17"/>
  <c r="AD252" i="17"/>
  <c r="AB253" i="17"/>
  <c r="AD253" i="17"/>
  <c r="AD248" i="17"/>
  <c r="AB248" i="17"/>
  <c r="DA60" i="17"/>
  <c r="DC60" i="17"/>
  <c r="DA61" i="17"/>
  <c r="DC61" i="17"/>
  <c r="DA62" i="17"/>
  <c r="DC62" i="17"/>
  <c r="DA63" i="17"/>
  <c r="DC63" i="17"/>
  <c r="DA64" i="17"/>
  <c r="DC64" i="17"/>
  <c r="DA65" i="17"/>
  <c r="DC59" i="17"/>
  <c r="DA59" i="17"/>
  <c r="AG265" i="17"/>
  <c r="AF265" i="17"/>
  <c r="AE265" i="17"/>
  <c r="AA265" i="17"/>
  <c r="Z265" i="17"/>
  <c r="Y265" i="17"/>
  <c r="C351" i="10" s="1"/>
  <c r="DF76" i="17"/>
  <c r="DE76" i="17"/>
  <c r="DD76" i="17"/>
  <c r="CZ76" i="17"/>
  <c r="CY76" i="17"/>
  <c r="CX76" i="17"/>
  <c r="AG264" i="17"/>
  <c r="G112" i="10" s="1"/>
  <c r="AF264" i="17"/>
  <c r="G104" i="10" s="1"/>
  <c r="AE264" i="17"/>
  <c r="AA264" i="17"/>
  <c r="C358" i="10" s="1"/>
  <c r="Z264" i="17"/>
  <c r="C342" i="10" s="1"/>
  <c r="Y264" i="17"/>
  <c r="DF75" i="17"/>
  <c r="B358" i="10" s="1"/>
  <c r="DE75" i="17"/>
  <c r="B342" i="10" s="1"/>
  <c r="DD75" i="17"/>
  <c r="CZ75" i="17"/>
  <c r="F104" i="10" s="1"/>
  <c r="CY75" i="17"/>
  <c r="F96" i="10" s="1"/>
  <c r="CX75" i="17"/>
  <c r="DA168" i="17"/>
  <c r="DC168" i="17"/>
  <c r="DA169" i="17"/>
  <c r="DC169" i="17"/>
  <c r="DA170" i="17"/>
  <c r="DC170" i="17"/>
  <c r="DA171" i="17"/>
  <c r="DC171" i="17"/>
  <c r="DA172" i="17"/>
  <c r="DC172" i="17"/>
  <c r="DA173" i="17"/>
  <c r="DC173" i="17"/>
  <c r="DA174" i="17"/>
  <c r="DC174" i="17"/>
  <c r="DC167" i="17"/>
  <c r="DA167" i="17"/>
  <c r="BT249" i="17"/>
  <c r="BV249" i="17"/>
  <c r="BT250" i="17"/>
  <c r="BV250" i="17"/>
  <c r="BT251" i="17"/>
  <c r="BV251" i="17"/>
  <c r="BT252" i="17"/>
  <c r="BV252" i="17"/>
  <c r="BT253" i="17"/>
  <c r="BV253" i="17"/>
  <c r="BT254" i="17"/>
  <c r="BV254" i="17"/>
  <c r="BT255" i="17"/>
  <c r="BV255" i="17"/>
  <c r="BT256" i="17"/>
  <c r="BV256" i="17"/>
  <c r="BT257" i="17"/>
  <c r="BV257" i="17"/>
  <c r="BV248" i="17"/>
  <c r="BT248" i="17"/>
  <c r="DF184" i="17"/>
  <c r="DE184" i="17"/>
  <c r="DD184" i="17"/>
  <c r="CZ184" i="17"/>
  <c r="CY184" i="17"/>
  <c r="CX184" i="17"/>
  <c r="Q249" i="10" s="1"/>
  <c r="BY265" i="17"/>
  <c r="BX265" i="17"/>
  <c r="BW265" i="17"/>
  <c r="BS265" i="17"/>
  <c r="BR265" i="17"/>
  <c r="BQ265" i="17"/>
  <c r="N343" i="10" s="1"/>
  <c r="DF183" i="17"/>
  <c r="O358" i="10" s="1"/>
  <c r="DE183" i="17"/>
  <c r="O350" i="10" s="1"/>
  <c r="DD183" i="17"/>
  <c r="CZ183" i="17"/>
  <c r="Q240" i="10" s="1"/>
  <c r="CY183" i="17"/>
  <c r="Q256" i="10" s="1"/>
  <c r="CX183" i="17"/>
  <c r="BY264" i="17"/>
  <c r="P240" i="10" s="1"/>
  <c r="BX264" i="17"/>
  <c r="P256" i="10" s="1"/>
  <c r="BW264" i="17"/>
  <c r="BS264" i="17"/>
  <c r="N358" i="10" s="1"/>
  <c r="BR264" i="17"/>
  <c r="N350" i="10" s="1"/>
  <c r="BQ264" i="17"/>
  <c r="BT6" i="17"/>
  <c r="BV6" i="17"/>
  <c r="BT7" i="17"/>
  <c r="BV7" i="17"/>
  <c r="BT8" i="17"/>
  <c r="BV8" i="17"/>
  <c r="BT9" i="17"/>
  <c r="BV9" i="17"/>
  <c r="BT10" i="17"/>
  <c r="BV10" i="17"/>
  <c r="BT11" i="17"/>
  <c r="BV11" i="17"/>
  <c r="BT12" i="17"/>
  <c r="BV12" i="17"/>
  <c r="BT13" i="17"/>
  <c r="BV5" i="17"/>
  <c r="BV3" i="17" s="1"/>
  <c r="BT5" i="17"/>
  <c r="F168" i="17"/>
  <c r="H168" i="17"/>
  <c r="F169" i="17"/>
  <c r="H169" i="17"/>
  <c r="F170" i="17"/>
  <c r="H170" i="17"/>
  <c r="F171" i="17"/>
  <c r="H171" i="17"/>
  <c r="H167" i="17"/>
  <c r="F167" i="17"/>
  <c r="BY22" i="17"/>
  <c r="BX22" i="17"/>
  <c r="BW22" i="17"/>
  <c r="BS22" i="17"/>
  <c r="BS23" i="17" s="1"/>
  <c r="BS24" i="17" s="1"/>
  <c r="O31" i="10" s="1"/>
  <c r="BR22" i="17"/>
  <c r="BR23" i="17" s="1"/>
  <c r="BR24" i="17" s="1"/>
  <c r="O23" i="10" s="1"/>
  <c r="BQ22" i="17"/>
  <c r="O13" i="10" s="1"/>
  <c r="K184" i="17"/>
  <c r="K185" i="17" s="1"/>
  <c r="K186" i="17" s="1"/>
  <c r="N31" i="10" s="1"/>
  <c r="J184" i="17"/>
  <c r="I184" i="17"/>
  <c r="E184" i="17"/>
  <c r="D184" i="17"/>
  <c r="C184" i="17"/>
  <c r="L241" i="10" s="1"/>
  <c r="BY21" i="17"/>
  <c r="M256" i="10" s="1"/>
  <c r="BX21" i="17"/>
  <c r="M248" i="10" s="1"/>
  <c r="BW21" i="17"/>
  <c r="BS21" i="17"/>
  <c r="O28" i="10" s="1"/>
  <c r="BR21" i="17"/>
  <c r="O20" i="10" s="1"/>
  <c r="BQ21" i="17"/>
  <c r="K183" i="17"/>
  <c r="N28" i="10" s="1"/>
  <c r="J183" i="17"/>
  <c r="N20" i="10" s="1"/>
  <c r="I183" i="17"/>
  <c r="E183" i="17"/>
  <c r="L256" i="10" s="1"/>
  <c r="D183" i="17"/>
  <c r="L248" i="10" s="1"/>
  <c r="C183" i="17"/>
  <c r="F222" i="17"/>
  <c r="H222" i="17"/>
  <c r="F223" i="17"/>
  <c r="H223" i="17"/>
  <c r="F224" i="17"/>
  <c r="H224" i="17"/>
  <c r="F225" i="17"/>
  <c r="H225" i="17"/>
  <c r="F226" i="17"/>
  <c r="H226" i="17"/>
  <c r="F227" i="17"/>
  <c r="H227" i="17"/>
  <c r="CP6" i="17"/>
  <c r="CR6" i="17"/>
  <c r="CP7" i="17"/>
  <c r="CR7" i="17"/>
  <c r="CP8" i="17"/>
  <c r="CR8" i="17"/>
  <c r="CP9" i="17"/>
  <c r="CR9" i="17"/>
  <c r="CP10" i="17"/>
  <c r="CR10" i="17"/>
  <c r="H221" i="17"/>
  <c r="F221" i="17"/>
  <c r="CR5" i="17"/>
  <c r="CP5" i="17"/>
  <c r="K238" i="17"/>
  <c r="K239" i="17" s="1"/>
  <c r="K240" i="17" s="1"/>
  <c r="M31" i="10" s="1"/>
  <c r="J238" i="17"/>
  <c r="J239" i="17" s="1"/>
  <c r="J240" i="17" s="1"/>
  <c r="M23" i="10" s="1"/>
  <c r="I238" i="17"/>
  <c r="I239" i="17" s="1"/>
  <c r="M14" i="10" s="1"/>
  <c r="E238" i="17"/>
  <c r="D238" i="17"/>
  <c r="C238" i="17"/>
  <c r="K309" i="10" s="1"/>
  <c r="CU22" i="17"/>
  <c r="CT22" i="17"/>
  <c r="CS22" i="17"/>
  <c r="CO22" i="17"/>
  <c r="CO23" i="17" s="1"/>
  <c r="CO24" i="17" s="1"/>
  <c r="L31" i="10" s="1"/>
  <c r="CN22" i="17"/>
  <c r="CN23" i="17" s="1"/>
  <c r="CN24" i="17" s="1"/>
  <c r="L23" i="10" s="1"/>
  <c r="CM22" i="17"/>
  <c r="L13" i="10" s="1"/>
  <c r="K237" i="17"/>
  <c r="M28" i="10" s="1"/>
  <c r="J237" i="17"/>
  <c r="M20" i="10" s="1"/>
  <c r="I237" i="17"/>
  <c r="E237" i="17"/>
  <c r="K324" i="10" s="1"/>
  <c r="D237" i="17"/>
  <c r="K316" i="10" s="1"/>
  <c r="C237" i="17"/>
  <c r="CU21" i="17"/>
  <c r="J324" i="10" s="1"/>
  <c r="CT21" i="17"/>
  <c r="J316" i="10" s="1"/>
  <c r="CS21" i="17"/>
  <c r="CO21" i="17"/>
  <c r="L28" i="10" s="1"/>
  <c r="CN21" i="17"/>
  <c r="L20" i="10" s="1"/>
  <c r="CM21" i="17"/>
  <c r="CP114" i="17"/>
  <c r="CR114" i="17"/>
  <c r="CP115" i="17"/>
  <c r="CR115" i="17"/>
  <c r="CP116" i="17"/>
  <c r="CR116" i="17"/>
  <c r="CP117" i="17"/>
  <c r="CR117" i="17"/>
  <c r="CP118" i="17"/>
  <c r="CR118" i="17"/>
  <c r="CP119" i="17"/>
  <c r="CR119" i="17"/>
  <c r="CP120" i="17"/>
  <c r="CR120" i="17"/>
  <c r="CP121" i="17"/>
  <c r="CR121" i="17"/>
  <c r="CP122" i="17"/>
  <c r="CR113" i="17"/>
  <c r="CP113" i="17"/>
  <c r="CP111" i="17" s="1"/>
  <c r="AX222" i="17"/>
  <c r="AZ222" i="17"/>
  <c r="AX223" i="17"/>
  <c r="AZ223" i="17"/>
  <c r="AX224" i="17"/>
  <c r="AZ224" i="17"/>
  <c r="AX225" i="17"/>
  <c r="AZ225" i="17"/>
  <c r="AX226" i="17"/>
  <c r="AZ226" i="17"/>
  <c r="AX227" i="17"/>
  <c r="AZ227" i="17"/>
  <c r="AX228" i="17"/>
  <c r="AZ228" i="17"/>
  <c r="AZ221" i="17"/>
  <c r="AX221" i="17"/>
  <c r="CU130" i="17"/>
  <c r="CT130" i="17"/>
  <c r="CS130" i="17"/>
  <c r="CO130" i="17"/>
  <c r="CN130" i="17"/>
  <c r="CM130" i="17"/>
  <c r="M165" i="10" s="1"/>
  <c r="BC238" i="17"/>
  <c r="BB238" i="17"/>
  <c r="BA238" i="17"/>
  <c r="AW238" i="17"/>
  <c r="AV238" i="17"/>
  <c r="AU238" i="17"/>
  <c r="H309" i="10" s="1"/>
  <c r="CU129" i="17"/>
  <c r="I324" i="10" s="1"/>
  <c r="CT129" i="17"/>
  <c r="I316" i="10" s="1"/>
  <c r="CS129" i="17"/>
  <c r="CO129" i="17"/>
  <c r="M180" i="10" s="1"/>
  <c r="CN129" i="17"/>
  <c r="M172" i="10" s="1"/>
  <c r="CM129" i="17"/>
  <c r="BC237" i="17"/>
  <c r="L180" i="10" s="1"/>
  <c r="BB237" i="17"/>
  <c r="L172" i="10" s="1"/>
  <c r="BA237" i="17"/>
  <c r="AW237" i="17"/>
  <c r="H324" i="10" s="1"/>
  <c r="AV237" i="17"/>
  <c r="H316" i="10" s="1"/>
  <c r="AU237" i="17"/>
  <c r="AM114" i="17"/>
  <c r="AO114" i="17"/>
  <c r="AM115" i="17"/>
  <c r="AO115" i="17"/>
  <c r="AM116" i="17"/>
  <c r="AO116" i="17"/>
  <c r="AM117" i="17"/>
  <c r="AO117" i="17"/>
  <c r="AM118" i="17"/>
  <c r="AO118" i="17"/>
  <c r="AM119" i="17"/>
  <c r="AO119" i="17"/>
  <c r="AM120" i="17"/>
  <c r="AX87" i="17"/>
  <c r="AZ87" i="17"/>
  <c r="AX88" i="17"/>
  <c r="AZ88" i="17"/>
  <c r="AX89" i="17"/>
  <c r="AZ89" i="17"/>
  <c r="AX90" i="17"/>
  <c r="AZ90" i="17"/>
  <c r="AX91" i="17"/>
  <c r="AZ86" i="17"/>
  <c r="AX86" i="17"/>
  <c r="AO113" i="17"/>
  <c r="AM113" i="17"/>
  <c r="BC103" i="17"/>
  <c r="BB103" i="17"/>
  <c r="BA103" i="17"/>
  <c r="AW103" i="17"/>
  <c r="AV103" i="17"/>
  <c r="AU103" i="17"/>
  <c r="I147" i="10" s="1"/>
  <c r="AR130" i="17"/>
  <c r="AQ130" i="17"/>
  <c r="AP130" i="17"/>
  <c r="AL130" i="17"/>
  <c r="AK130" i="17"/>
  <c r="AJ130" i="17"/>
  <c r="BC102" i="17"/>
  <c r="K180" i="10" s="1"/>
  <c r="BB102" i="17"/>
  <c r="K172" i="10" s="1"/>
  <c r="BA102" i="17"/>
  <c r="AW102" i="17"/>
  <c r="I138" i="10" s="1"/>
  <c r="AV102" i="17"/>
  <c r="I130" i="10" s="1"/>
  <c r="AU102" i="17"/>
  <c r="AR129" i="17"/>
  <c r="H138" i="10" s="1"/>
  <c r="AQ129" i="17"/>
  <c r="H130" i="10" s="1"/>
  <c r="AP129" i="17"/>
  <c r="AL129" i="17"/>
  <c r="J180" i="10" s="1"/>
  <c r="AK129" i="17"/>
  <c r="J172" i="10" s="1"/>
  <c r="AJ129" i="17"/>
  <c r="Y41" i="10" l="1"/>
  <c r="W8" i="10"/>
  <c r="F219" i="17"/>
  <c r="F165" i="17"/>
  <c r="DC165" i="17"/>
  <c r="DC57" i="17"/>
  <c r="CE111" i="17"/>
  <c r="Q219" i="17"/>
  <c r="CP30" i="17"/>
  <c r="CR165" i="17"/>
  <c r="CG246" i="17"/>
  <c r="DA192" i="17"/>
  <c r="AO111" i="17"/>
  <c r="BT3" i="17"/>
  <c r="CR192" i="17"/>
  <c r="S3" i="17"/>
  <c r="AX3" i="17"/>
  <c r="AZ57" i="17"/>
  <c r="AZ219" i="17"/>
  <c r="CR111" i="17"/>
  <c r="DC3" i="17"/>
  <c r="DA84" i="17"/>
  <c r="BT219" i="17"/>
  <c r="H246" i="17"/>
  <c r="S57" i="17"/>
  <c r="CP3" i="17"/>
  <c r="DC84" i="17"/>
  <c r="CE219" i="17"/>
  <c r="AO219" i="17"/>
  <c r="CR3" i="17"/>
  <c r="DA165" i="17"/>
  <c r="DA57" i="17"/>
  <c r="CG219" i="17"/>
  <c r="CP165" i="17"/>
  <c r="CE246" i="17"/>
  <c r="CP84" i="17"/>
  <c r="CR84" i="17"/>
  <c r="CG111" i="17"/>
  <c r="CR30" i="17"/>
  <c r="CP192" i="17"/>
  <c r="DC192" i="17"/>
  <c r="AX84" i="17"/>
  <c r="H308" i="10"/>
  <c r="H300" i="10" s="1"/>
  <c r="AX237" i="17"/>
  <c r="AX219" i="17"/>
  <c r="N12" i="10"/>
  <c r="H183" i="17"/>
  <c r="N342" i="10"/>
  <c r="N334" i="10" s="1"/>
  <c r="BT264" i="17"/>
  <c r="BT246" i="17"/>
  <c r="F274" i="10"/>
  <c r="CG129" i="17"/>
  <c r="H54" i="10"/>
  <c r="S237" i="17"/>
  <c r="H240" i="10"/>
  <c r="AB183" i="17"/>
  <c r="AB165" i="17"/>
  <c r="J342" i="10"/>
  <c r="J334" i="10" s="1"/>
  <c r="AM264" i="17"/>
  <c r="AM246" i="17"/>
  <c r="B20" i="10"/>
  <c r="H129" i="17"/>
  <c r="AZ3" i="17"/>
  <c r="E240" i="10"/>
  <c r="E232" i="10" s="1"/>
  <c r="CP183" i="17"/>
  <c r="F12" i="10"/>
  <c r="F4" i="10" s="1"/>
  <c r="DA21" i="17"/>
  <c r="L62" i="10"/>
  <c r="AB48" i="17"/>
  <c r="AB30" i="17"/>
  <c r="K164" i="10"/>
  <c r="K156" i="10" s="1"/>
  <c r="AZ102" i="17"/>
  <c r="R308" i="10"/>
  <c r="R300" i="10" s="1"/>
  <c r="CR102" i="17"/>
  <c r="K308" i="10"/>
  <c r="F237" i="17"/>
  <c r="O342" i="10"/>
  <c r="DC183" i="17"/>
  <c r="BV246" i="17"/>
  <c r="AB246" i="17"/>
  <c r="I240" i="10"/>
  <c r="I232" i="10" s="1"/>
  <c r="BV75" i="17"/>
  <c r="AD165" i="17"/>
  <c r="K342" i="10"/>
  <c r="K334" i="10" s="1"/>
  <c r="DC102" i="17"/>
  <c r="AO246" i="17"/>
  <c r="P308" i="10"/>
  <c r="CR210" i="17"/>
  <c r="G12" i="10"/>
  <c r="G4" i="10" s="1"/>
  <c r="H264" i="17"/>
  <c r="F246" i="17"/>
  <c r="M62" i="10"/>
  <c r="M38" i="10" s="1"/>
  <c r="S75" i="17"/>
  <c r="AD30" i="17"/>
  <c r="Q57" i="17"/>
  <c r="R164" i="10"/>
  <c r="AZ75" i="17"/>
  <c r="Q274" i="10"/>
  <c r="Q266" i="10" s="1"/>
  <c r="CG237" i="17"/>
  <c r="AZ84" i="17"/>
  <c r="C350" i="10"/>
  <c r="AB264" i="17"/>
  <c r="AD246" i="17"/>
  <c r="Q12" i="10"/>
  <c r="Q4" i="10" s="1"/>
  <c r="Q21" i="17"/>
  <c r="B308" i="10"/>
  <c r="B300" i="10" s="1"/>
  <c r="BT237" i="17"/>
  <c r="M274" i="10"/>
  <c r="DA210" i="17"/>
  <c r="S308" i="10"/>
  <c r="S300" i="10" s="1"/>
  <c r="AM237" i="17"/>
  <c r="AM219" i="17"/>
  <c r="P12" i="10"/>
  <c r="P4" i="10" s="1"/>
  <c r="H48" i="17"/>
  <c r="H146" i="10"/>
  <c r="H122" i="10" s="1"/>
  <c r="AO129" i="17"/>
  <c r="I308" i="10"/>
  <c r="CR129" i="17"/>
  <c r="L12" i="10"/>
  <c r="CP21" i="17"/>
  <c r="O12" i="10"/>
  <c r="O4" i="10" s="1"/>
  <c r="BT21" i="17"/>
  <c r="P248" i="10"/>
  <c r="BV264" i="17"/>
  <c r="G274" i="10"/>
  <c r="AX210" i="17"/>
  <c r="I54" i="10"/>
  <c r="I38" i="10" s="1"/>
  <c r="CP48" i="17"/>
  <c r="L112" i="10"/>
  <c r="L88" i="10" s="1"/>
  <c r="AD183" i="17"/>
  <c r="P130" i="10"/>
  <c r="P122" i="10" s="1"/>
  <c r="AO264" i="17"/>
  <c r="C20" i="10"/>
  <c r="AX21" i="17"/>
  <c r="C308" i="10"/>
  <c r="CR183" i="17"/>
  <c r="BV219" i="17"/>
  <c r="F358" i="10"/>
  <c r="F334" i="10" s="1"/>
  <c r="DC21" i="17"/>
  <c r="N112" i="10"/>
  <c r="N88" i="10" s="1"/>
  <c r="AD48" i="17"/>
  <c r="L164" i="10"/>
  <c r="AZ237" i="17"/>
  <c r="I146" i="10"/>
  <c r="I122" i="10" s="1"/>
  <c r="AX102" i="17"/>
  <c r="M12" i="10"/>
  <c r="M4" i="10" s="1"/>
  <c r="H237" i="17"/>
  <c r="F112" i="10"/>
  <c r="F88" i="10" s="1"/>
  <c r="DA75" i="17"/>
  <c r="AX192" i="17"/>
  <c r="Q308" i="10"/>
  <c r="CE237" i="17"/>
  <c r="P54" i="10"/>
  <c r="P38" i="10" s="1"/>
  <c r="F48" i="17"/>
  <c r="F30" i="17"/>
  <c r="H342" i="10"/>
  <c r="H334" i="10" s="1"/>
  <c r="CE264" i="17"/>
  <c r="S164" i="10"/>
  <c r="S156" i="10" s="1"/>
  <c r="AB129" i="17"/>
  <c r="AB111" i="17"/>
  <c r="R130" i="10"/>
  <c r="R122" i="10" s="1"/>
  <c r="CP102" i="17"/>
  <c r="L274" i="10"/>
  <c r="L266" i="10" s="1"/>
  <c r="CG264" i="17"/>
  <c r="L240" i="10"/>
  <c r="L232" i="10" s="1"/>
  <c r="F183" i="17"/>
  <c r="G96" i="10"/>
  <c r="G88" i="10" s="1"/>
  <c r="AD264" i="17"/>
  <c r="H164" i="10"/>
  <c r="H156" i="10" s="1"/>
  <c r="CE129" i="17"/>
  <c r="AZ192" i="17"/>
  <c r="F308" i="10"/>
  <c r="F300" i="10" s="1"/>
  <c r="Q237" i="17"/>
  <c r="BT57" i="17"/>
  <c r="Q54" i="10"/>
  <c r="S21" i="17"/>
  <c r="H30" i="17"/>
  <c r="B164" i="10"/>
  <c r="B156" i="10" s="1"/>
  <c r="F129" i="17"/>
  <c r="F111" i="17"/>
  <c r="D240" i="10"/>
  <c r="BV237" i="17"/>
  <c r="I342" i="10"/>
  <c r="I334" i="10" s="1"/>
  <c r="DC210" i="17"/>
  <c r="AD111" i="17"/>
  <c r="S130" i="10"/>
  <c r="S122" i="10" s="1"/>
  <c r="AO237" i="17"/>
  <c r="B350" i="10"/>
  <c r="B334" i="10" s="1"/>
  <c r="DC75" i="17"/>
  <c r="Q104" i="10"/>
  <c r="Q88" i="10" s="1"/>
  <c r="AD129" i="17"/>
  <c r="J164" i="10"/>
  <c r="J156" i="10" s="1"/>
  <c r="AM129" i="17"/>
  <c r="AM111" i="17"/>
  <c r="M164" i="10"/>
  <c r="M156" i="10" s="1"/>
  <c r="CP129" i="17"/>
  <c r="J308" i="10"/>
  <c r="CR21" i="17"/>
  <c r="H219" i="17"/>
  <c r="M240" i="10"/>
  <c r="M232" i="10" s="1"/>
  <c r="BV21" i="17"/>
  <c r="H165" i="17"/>
  <c r="Q248" i="10"/>
  <c r="Q232" i="10" s="1"/>
  <c r="DA183" i="17"/>
  <c r="I164" i="10"/>
  <c r="AZ210" i="17"/>
  <c r="G308" i="10"/>
  <c r="G300" i="10" s="1"/>
  <c r="CR48" i="17"/>
  <c r="S219" i="17"/>
  <c r="M112" i="10"/>
  <c r="M88" i="10" s="1"/>
  <c r="BT75" i="17"/>
  <c r="BV57" i="17"/>
  <c r="Q130" i="10"/>
  <c r="DA102" i="17"/>
  <c r="P274" i="10"/>
  <c r="P266" i="10" s="1"/>
  <c r="CP210" i="17"/>
  <c r="Q3" i="17"/>
  <c r="C164" i="10"/>
  <c r="C156" i="10" s="1"/>
  <c r="AZ21" i="17"/>
  <c r="H111" i="17"/>
  <c r="G342" i="10"/>
  <c r="F264" i="17"/>
  <c r="O104" i="10"/>
  <c r="O88" i="10" s="1"/>
  <c r="Q75" i="17"/>
  <c r="P112" i="10"/>
  <c r="P88" i="10" s="1"/>
  <c r="AX75" i="17"/>
  <c r="AX57" i="17"/>
  <c r="L38" i="10"/>
  <c r="J300" i="10"/>
  <c r="H38" i="10"/>
  <c r="C334" i="10"/>
  <c r="D232" i="10"/>
  <c r="E91" i="10"/>
  <c r="K5" i="10"/>
  <c r="L156" i="10"/>
  <c r="G266" i="10"/>
  <c r="AP131" i="17"/>
  <c r="H148" i="10" s="1"/>
  <c r="H147" i="10"/>
  <c r="AQ131" i="17"/>
  <c r="AQ134" i="17" s="1"/>
  <c r="H135" i="10" s="1"/>
  <c r="H131" i="10"/>
  <c r="AW239" i="17"/>
  <c r="H325" i="10"/>
  <c r="CT131" i="17"/>
  <c r="I317" i="10"/>
  <c r="CY185" i="17"/>
  <c r="Q257" i="10"/>
  <c r="J185" i="17"/>
  <c r="H185" i="17" s="1"/>
  <c r="N21" i="10"/>
  <c r="AR131" i="17"/>
  <c r="AR134" i="17" s="1"/>
  <c r="H143" i="10" s="1"/>
  <c r="H139" i="10"/>
  <c r="DD77" i="17"/>
  <c r="B352" i="10" s="1"/>
  <c r="B351" i="10"/>
  <c r="BC104" i="17"/>
  <c r="K181" i="10"/>
  <c r="AV239" i="17"/>
  <c r="AV242" i="17" s="1"/>
  <c r="H321" i="10" s="1"/>
  <c r="H317" i="10"/>
  <c r="P232" i="10"/>
  <c r="DF77" i="17"/>
  <c r="B359" i="10"/>
  <c r="BB239" i="17"/>
  <c r="BB242" i="17" s="1"/>
  <c r="L177" i="10" s="1"/>
  <c r="L173" i="10"/>
  <c r="BA104" i="17"/>
  <c r="K166" i="10" s="1"/>
  <c r="K165" i="10"/>
  <c r="AG266" i="17"/>
  <c r="G113" i="10"/>
  <c r="BR266" i="17"/>
  <c r="BR269" i="17" s="1"/>
  <c r="N355" i="10" s="1"/>
  <c r="N351" i="10"/>
  <c r="I300" i="10"/>
  <c r="BC239" i="17"/>
  <c r="BC242" i="17" s="1"/>
  <c r="L185" i="10" s="1"/>
  <c r="L181" i="10"/>
  <c r="AK131" i="17"/>
  <c r="J173" i="10"/>
  <c r="CN131" i="17"/>
  <c r="M173" i="10"/>
  <c r="CT23" i="17"/>
  <c r="CT26" i="17" s="1"/>
  <c r="J321" i="10" s="1"/>
  <c r="J317" i="10"/>
  <c r="CS131" i="17"/>
  <c r="I310" i="10" s="1"/>
  <c r="I309" i="10"/>
  <c r="DD185" i="17"/>
  <c r="O344" i="10" s="1"/>
  <c r="O343" i="10"/>
  <c r="AV104" i="17"/>
  <c r="I131" i="10"/>
  <c r="AJ131" i="17"/>
  <c r="J166" i="10" s="1"/>
  <c r="J165" i="10"/>
  <c r="AW104" i="17"/>
  <c r="AW107" i="17" s="1"/>
  <c r="I143" i="10" s="1"/>
  <c r="I139" i="10"/>
  <c r="E185" i="17"/>
  <c r="L257" i="10"/>
  <c r="BB212" i="17"/>
  <c r="I181" i="10"/>
  <c r="CT50" i="17"/>
  <c r="CT53" i="17" s="1"/>
  <c r="G321" i="10" s="1"/>
  <c r="G317" i="10"/>
  <c r="CN212" i="17"/>
  <c r="CN215" i="17" s="1"/>
  <c r="P287" i="10" s="1"/>
  <c r="P283" i="10"/>
  <c r="CH239" i="17"/>
  <c r="Q276" i="10" s="1"/>
  <c r="Q275" i="10"/>
  <c r="V23" i="17"/>
  <c r="Q63" i="10"/>
  <c r="D266" i="17"/>
  <c r="D269" i="17" s="1"/>
  <c r="G363" i="10" s="1"/>
  <c r="G359" i="10"/>
  <c r="M282" i="10"/>
  <c r="CH266" i="17"/>
  <c r="L276" i="10" s="1"/>
  <c r="L275" i="10"/>
  <c r="DF212" i="17"/>
  <c r="I359" i="10"/>
  <c r="O77" i="17"/>
  <c r="O80" i="17" s="1"/>
  <c r="O117" i="10" s="1"/>
  <c r="O113" i="10"/>
  <c r="R180" i="10"/>
  <c r="AV77" i="17"/>
  <c r="AV80" i="17" s="1"/>
  <c r="P101" i="10" s="1"/>
  <c r="P97" i="10"/>
  <c r="BX23" i="17"/>
  <c r="M249" i="10"/>
  <c r="CD131" i="17"/>
  <c r="CD134" i="17" s="1"/>
  <c r="H177" i="10" s="1"/>
  <c r="H173" i="10"/>
  <c r="P239" i="17"/>
  <c r="F325" i="10"/>
  <c r="BR77" i="17"/>
  <c r="BR80" i="17" s="1"/>
  <c r="M101" i="10" s="1"/>
  <c r="M97" i="10"/>
  <c r="CY104" i="17"/>
  <c r="CY107" i="17" s="1"/>
  <c r="Q143" i="10" s="1"/>
  <c r="Q139" i="10"/>
  <c r="I50" i="17"/>
  <c r="P14" i="10" s="1"/>
  <c r="P13" i="10"/>
  <c r="E131" i="17"/>
  <c r="B181" i="10"/>
  <c r="BB23" i="17"/>
  <c r="C173" i="10"/>
  <c r="BY239" i="17"/>
  <c r="D257" i="10"/>
  <c r="AL131" i="17"/>
  <c r="J181" i="10"/>
  <c r="BB104" i="17"/>
  <c r="K173" i="10"/>
  <c r="CO131" i="17"/>
  <c r="CO134" i="17" s="1"/>
  <c r="M185" i="10" s="1"/>
  <c r="M181" i="10"/>
  <c r="CU23" i="17"/>
  <c r="CU26" i="17" s="1"/>
  <c r="J329" i="10" s="1"/>
  <c r="J325" i="10"/>
  <c r="I185" i="17"/>
  <c r="N14" i="10" s="1"/>
  <c r="N13" i="10"/>
  <c r="BY23" i="17"/>
  <c r="M257" i="10"/>
  <c r="CZ185" i="17"/>
  <c r="CZ188" i="17" s="1"/>
  <c r="Q245" i="10" s="1"/>
  <c r="Q241" i="10"/>
  <c r="DE77" i="17"/>
  <c r="B343" i="10"/>
  <c r="CH131" i="17"/>
  <c r="F276" i="10" s="1"/>
  <c r="F275" i="10"/>
  <c r="BC212" i="17"/>
  <c r="BC215" i="17" s="1"/>
  <c r="I177" i="10" s="1"/>
  <c r="I173" i="10"/>
  <c r="T239" i="17"/>
  <c r="H56" i="10" s="1"/>
  <c r="H55" i="10"/>
  <c r="CU50" i="17"/>
  <c r="G325" i="10"/>
  <c r="BS77" i="17"/>
  <c r="BS80" i="17" s="1"/>
  <c r="M109" i="10" s="1"/>
  <c r="M105" i="10"/>
  <c r="CZ104" i="17"/>
  <c r="Q147" i="10"/>
  <c r="Q300" i="10"/>
  <c r="CO212" i="17"/>
  <c r="CO215" i="17" s="1"/>
  <c r="P295" i="10" s="1"/>
  <c r="P291" i="10"/>
  <c r="CI239" i="17"/>
  <c r="Q283" i="10"/>
  <c r="BC23" i="17"/>
  <c r="C181" i="10"/>
  <c r="E266" i="17"/>
  <c r="E269" i="17" s="1"/>
  <c r="G355" i="10" s="1"/>
  <c r="G351" i="10"/>
  <c r="CI266" i="17"/>
  <c r="CI269" i="17" s="1"/>
  <c r="L287" i="10" s="1"/>
  <c r="L283" i="10"/>
  <c r="P77" i="17"/>
  <c r="O97" i="10"/>
  <c r="AW77" i="17"/>
  <c r="AW80" i="17" s="1"/>
  <c r="P109" i="10" s="1"/>
  <c r="P105" i="10"/>
  <c r="AF131" i="17"/>
  <c r="AF134" i="17" s="1"/>
  <c r="Q117" i="10" s="1"/>
  <c r="Q113" i="10"/>
  <c r="CT104" i="17"/>
  <c r="R317" i="10"/>
  <c r="B14" i="10"/>
  <c r="B13" i="10"/>
  <c r="B21" i="10"/>
  <c r="B30" i="10"/>
  <c r="B29" i="10"/>
  <c r="CI131" i="17"/>
  <c r="F283" i="10"/>
  <c r="U239" i="17"/>
  <c r="H79" i="10"/>
  <c r="Z185" i="17"/>
  <c r="Z188" i="17" s="1"/>
  <c r="H253" i="10" s="1"/>
  <c r="H249" i="10"/>
  <c r="BW77" i="17"/>
  <c r="I242" i="10" s="1"/>
  <c r="I241" i="10"/>
  <c r="AK266" i="17"/>
  <c r="J351" i="10"/>
  <c r="DD104" i="17"/>
  <c r="K344" i="10" s="1"/>
  <c r="K343" i="10"/>
  <c r="CS212" i="17"/>
  <c r="P310" i="10" s="1"/>
  <c r="P309" i="10"/>
  <c r="CJ239" i="17"/>
  <c r="CJ242" i="17" s="1"/>
  <c r="Q295" i="10" s="1"/>
  <c r="Q291" i="10"/>
  <c r="C324" i="10"/>
  <c r="CN185" i="17"/>
  <c r="E249" i="10"/>
  <c r="CJ266" i="17"/>
  <c r="L291" i="10"/>
  <c r="Z50" i="17"/>
  <c r="Z53" i="17" s="1"/>
  <c r="L75" i="10" s="1"/>
  <c r="L71" i="10"/>
  <c r="T77" i="17"/>
  <c r="M64" i="10" s="1"/>
  <c r="M63" i="10"/>
  <c r="BA77" i="17"/>
  <c r="R166" i="10" s="1"/>
  <c r="R165" i="10"/>
  <c r="AG131" i="17"/>
  <c r="AG134" i="17" s="1"/>
  <c r="Q101" i="10" s="1"/>
  <c r="Q97" i="10"/>
  <c r="CU104" i="17"/>
  <c r="R325" i="10"/>
  <c r="Q13" i="10"/>
  <c r="Q22" i="10"/>
  <c r="Q21" i="10"/>
  <c r="Q30" i="10"/>
  <c r="Q29" i="10"/>
  <c r="D239" i="17"/>
  <c r="K317" i="10"/>
  <c r="BS266" i="17"/>
  <c r="BS269" i="17" s="1"/>
  <c r="N363" i="10" s="1"/>
  <c r="N359" i="10"/>
  <c r="DE185" i="17"/>
  <c r="DE188" i="17" s="1"/>
  <c r="O355" i="10" s="1"/>
  <c r="O351" i="10"/>
  <c r="CJ131" i="17"/>
  <c r="F291" i="10"/>
  <c r="V239" i="17"/>
  <c r="H71" i="10"/>
  <c r="AA185" i="17"/>
  <c r="AA188" i="17" s="1"/>
  <c r="H261" i="10" s="1"/>
  <c r="H257" i="10"/>
  <c r="BX77" i="17"/>
  <c r="I249" i="10"/>
  <c r="Q122" i="10"/>
  <c r="AL266" i="17"/>
  <c r="AL269" i="17" s="1"/>
  <c r="J363" i="10" s="1"/>
  <c r="J359" i="10"/>
  <c r="DE104" i="17"/>
  <c r="DE107" i="17" s="1"/>
  <c r="K355" i="10" s="1"/>
  <c r="K351" i="10"/>
  <c r="CT212" i="17"/>
  <c r="P317" i="10"/>
  <c r="CO185" i="17"/>
  <c r="CO188" i="17" s="1"/>
  <c r="E261" i="10" s="1"/>
  <c r="E257" i="10"/>
  <c r="G334" i="10"/>
  <c r="CX212" i="17"/>
  <c r="M276" i="10" s="1"/>
  <c r="M275" i="10"/>
  <c r="AA50" i="17"/>
  <c r="AA53" i="17" s="1"/>
  <c r="L51" i="10" s="1"/>
  <c r="L47" i="10"/>
  <c r="U77" i="17"/>
  <c r="M71" i="10"/>
  <c r="BB77" i="17"/>
  <c r="BB80" i="17" s="1"/>
  <c r="R177" i="10" s="1"/>
  <c r="R173" i="10"/>
  <c r="P22" i="10"/>
  <c r="P21" i="10"/>
  <c r="P30" i="10"/>
  <c r="P29" i="10"/>
  <c r="BA239" i="17"/>
  <c r="L166" i="10" s="1"/>
  <c r="L165" i="10"/>
  <c r="CU131" i="17"/>
  <c r="CU134" i="17" s="1"/>
  <c r="I329" i="10" s="1"/>
  <c r="I325" i="10"/>
  <c r="E239" i="17"/>
  <c r="E242" i="17" s="1"/>
  <c r="K329" i="10" s="1"/>
  <c r="K325" i="10"/>
  <c r="BW266" i="17"/>
  <c r="P250" i="10" s="1"/>
  <c r="P249" i="10"/>
  <c r="DF185" i="17"/>
  <c r="O359" i="10"/>
  <c r="Z266" i="17"/>
  <c r="Z269" i="17" s="1"/>
  <c r="C347" i="10" s="1"/>
  <c r="C343" i="10"/>
  <c r="AU212" i="17"/>
  <c r="G276" i="10" s="1"/>
  <c r="G275" i="10"/>
  <c r="CM50" i="17"/>
  <c r="I56" i="10" s="1"/>
  <c r="I55" i="10"/>
  <c r="AE185" i="17"/>
  <c r="L114" i="10" s="1"/>
  <c r="L113" i="10"/>
  <c r="BY77" i="17"/>
  <c r="BY80" i="17" s="1"/>
  <c r="I261" i="10" s="1"/>
  <c r="I257" i="10"/>
  <c r="AP266" i="17"/>
  <c r="P132" i="10" s="1"/>
  <c r="P131" i="10"/>
  <c r="DF104" i="17"/>
  <c r="DF107" i="17" s="1"/>
  <c r="K363" i="10" s="1"/>
  <c r="K359" i="10"/>
  <c r="CU212" i="17"/>
  <c r="P325" i="10"/>
  <c r="Q38" i="10"/>
  <c r="BR239" i="17"/>
  <c r="BR242" i="17" s="1"/>
  <c r="B321" i="10" s="1"/>
  <c r="B317" i="10"/>
  <c r="CS185" i="17"/>
  <c r="C310" i="10" s="1"/>
  <c r="C309" i="10"/>
  <c r="DD23" i="17"/>
  <c r="F360" i="10" s="1"/>
  <c r="F359" i="10"/>
  <c r="CY212" i="17"/>
  <c r="CY215" i="17" s="1"/>
  <c r="M287" i="10" s="1"/>
  <c r="M283" i="10"/>
  <c r="AE50" i="17"/>
  <c r="N114" i="10" s="1"/>
  <c r="N113" i="10"/>
  <c r="V77" i="17"/>
  <c r="V80" i="17" s="1"/>
  <c r="M51" i="10" s="1"/>
  <c r="M47" i="10"/>
  <c r="BC77" i="17"/>
  <c r="BC80" i="17" s="1"/>
  <c r="R185" i="10" s="1"/>
  <c r="R181" i="10"/>
  <c r="AK239" i="17"/>
  <c r="AK242" i="17" s="1"/>
  <c r="S321" i="10" s="1"/>
  <c r="S317" i="10"/>
  <c r="G13" i="10"/>
  <c r="O22" i="10"/>
  <c r="G22" i="10"/>
  <c r="O21" i="10"/>
  <c r="G21" i="10"/>
  <c r="O30" i="10"/>
  <c r="G30" i="10"/>
  <c r="O29" i="10"/>
  <c r="G29" i="10"/>
  <c r="BX266" i="17"/>
  <c r="BX269" i="17" s="1"/>
  <c r="P261" i="10" s="1"/>
  <c r="P257" i="10"/>
  <c r="CX77" i="17"/>
  <c r="F114" i="10" s="1"/>
  <c r="F113" i="10"/>
  <c r="AA266" i="17"/>
  <c r="C359" i="10"/>
  <c r="F266" i="10"/>
  <c r="I156" i="10"/>
  <c r="AV212" i="17"/>
  <c r="AV215" i="17" s="1"/>
  <c r="G287" i="10" s="1"/>
  <c r="G283" i="10"/>
  <c r="CN50" i="17"/>
  <c r="I79" i="10"/>
  <c r="H232" i="10"/>
  <c r="AF185" i="17"/>
  <c r="L97" i="10"/>
  <c r="AQ266" i="17"/>
  <c r="AQ269" i="17" s="1"/>
  <c r="P143" i="10" s="1"/>
  <c r="P139" i="10"/>
  <c r="CB239" i="17"/>
  <c r="Q310" i="10" s="1"/>
  <c r="Q309" i="10"/>
  <c r="C50" i="17"/>
  <c r="P56" i="10" s="1"/>
  <c r="P55" i="10"/>
  <c r="BS239" i="17"/>
  <c r="BS242" i="17" s="1"/>
  <c r="B329" i="10" s="1"/>
  <c r="B325" i="10"/>
  <c r="CT185" i="17"/>
  <c r="CT188" i="17" s="1"/>
  <c r="C321" i="10" s="1"/>
  <c r="C317" i="10"/>
  <c r="DE23" i="17"/>
  <c r="F351" i="10"/>
  <c r="CB266" i="17"/>
  <c r="H344" i="10" s="1"/>
  <c r="H343" i="10"/>
  <c r="CZ212" i="17"/>
  <c r="M291" i="10"/>
  <c r="AF50" i="17"/>
  <c r="AF53" i="17" s="1"/>
  <c r="N101" i="10" s="1"/>
  <c r="N97" i="10"/>
  <c r="AL239" i="17"/>
  <c r="S326" i="10" s="1"/>
  <c r="S325" i="10"/>
  <c r="F22" i="10"/>
  <c r="F21" i="10"/>
  <c r="N30" i="10"/>
  <c r="F30" i="10"/>
  <c r="N29" i="10"/>
  <c r="F29" i="10"/>
  <c r="K300" i="10"/>
  <c r="O334" i="10"/>
  <c r="BY266" i="17"/>
  <c r="BY269" i="17" s="1"/>
  <c r="P245" i="10" s="1"/>
  <c r="P241" i="10"/>
  <c r="CY77" i="17"/>
  <c r="CY80" i="17" s="1"/>
  <c r="F101" i="10" s="1"/>
  <c r="F97" i="10"/>
  <c r="AE266" i="17"/>
  <c r="G98" i="10" s="1"/>
  <c r="G97" i="10"/>
  <c r="CB131" i="17"/>
  <c r="H166" i="10" s="1"/>
  <c r="H165" i="10"/>
  <c r="AW212" i="17"/>
  <c r="AW215" i="17" s="1"/>
  <c r="G295" i="10" s="1"/>
  <c r="G291" i="10"/>
  <c r="N239" i="17"/>
  <c r="F310" i="10" s="1"/>
  <c r="F309" i="10"/>
  <c r="CO50" i="17"/>
  <c r="CO53" i="17" s="1"/>
  <c r="I75" i="10" s="1"/>
  <c r="I71" i="10"/>
  <c r="AG185" i="17"/>
  <c r="L105" i="10"/>
  <c r="AR266" i="17"/>
  <c r="AR269" i="17" s="1"/>
  <c r="P151" i="10" s="1"/>
  <c r="P147" i="10"/>
  <c r="P300" i="10"/>
  <c r="CC239" i="17"/>
  <c r="CC242" i="17" s="1"/>
  <c r="Q321" i="10" s="1"/>
  <c r="Q317" i="10"/>
  <c r="D50" i="17"/>
  <c r="P79" i="10"/>
  <c r="T23" i="17"/>
  <c r="Q56" i="10" s="1"/>
  <c r="Q55" i="10"/>
  <c r="C131" i="17"/>
  <c r="B166" i="10" s="1"/>
  <c r="B165" i="10"/>
  <c r="BW239" i="17"/>
  <c r="D242" i="10" s="1"/>
  <c r="D241" i="10"/>
  <c r="CU185" i="17"/>
  <c r="CU188" i="17" s="1"/>
  <c r="C329" i="10" s="1"/>
  <c r="C325" i="10"/>
  <c r="DF23" i="17"/>
  <c r="F343" i="10"/>
  <c r="CC266" i="17"/>
  <c r="H351" i="10"/>
  <c r="DD212" i="17"/>
  <c r="I344" i="10" s="1"/>
  <c r="I343" i="10"/>
  <c r="AG50" i="17"/>
  <c r="N105" i="10"/>
  <c r="Z131" i="17"/>
  <c r="Z134" i="17" s="1"/>
  <c r="S177" i="10" s="1"/>
  <c r="S173" i="10"/>
  <c r="CN104" i="17"/>
  <c r="R139" i="10"/>
  <c r="AP239" i="17"/>
  <c r="S132" i="10" s="1"/>
  <c r="S131" i="10"/>
  <c r="M13" i="10"/>
  <c r="M22" i="10"/>
  <c r="M21" i="10"/>
  <c r="M30" i="10"/>
  <c r="M29" i="10"/>
  <c r="CS23" i="17"/>
  <c r="J310" i="10" s="1"/>
  <c r="J309" i="10"/>
  <c r="D185" i="17"/>
  <c r="D188" i="17" s="1"/>
  <c r="L253" i="10" s="1"/>
  <c r="L249" i="10"/>
  <c r="BW23" i="17"/>
  <c r="M242" i="10" s="1"/>
  <c r="M241" i="10"/>
  <c r="CZ77" i="17"/>
  <c r="F105" i="10"/>
  <c r="AF266" i="17"/>
  <c r="AF269" i="17" s="1"/>
  <c r="G109" i="10" s="1"/>
  <c r="G105" i="10"/>
  <c r="CC131" i="17"/>
  <c r="CC134" i="17" s="1"/>
  <c r="H185" i="10" s="1"/>
  <c r="H181" i="10"/>
  <c r="BA212" i="17"/>
  <c r="I166" i="10" s="1"/>
  <c r="I165" i="10"/>
  <c r="O239" i="17"/>
  <c r="F317" i="10"/>
  <c r="CS50" i="17"/>
  <c r="G310" i="10" s="1"/>
  <c r="G309" i="10"/>
  <c r="CM212" i="17"/>
  <c r="P276" i="10" s="1"/>
  <c r="P275" i="10"/>
  <c r="CD239" i="17"/>
  <c r="Q325" i="10"/>
  <c r="E50" i="17"/>
  <c r="E53" i="17" s="1"/>
  <c r="P67" i="10" s="1"/>
  <c r="P63" i="10"/>
  <c r="U23" i="17"/>
  <c r="U26" i="17" s="1"/>
  <c r="Q51" i="10" s="1"/>
  <c r="Q47" i="10"/>
  <c r="D131" i="17"/>
  <c r="D134" i="17" s="1"/>
  <c r="B177" i="10" s="1"/>
  <c r="B173" i="10"/>
  <c r="BA23" i="17"/>
  <c r="C166" i="10" s="1"/>
  <c r="C165" i="10"/>
  <c r="BX239" i="17"/>
  <c r="BX242" i="17" s="1"/>
  <c r="D253" i="10" s="1"/>
  <c r="D249" i="10"/>
  <c r="CD266" i="17"/>
  <c r="CD269" i="17" s="1"/>
  <c r="H363" i="10" s="1"/>
  <c r="H359" i="10"/>
  <c r="DE212" i="17"/>
  <c r="DE215" i="17" s="1"/>
  <c r="I355" i="10" s="1"/>
  <c r="I351" i="10"/>
  <c r="AA131" i="17"/>
  <c r="AA134" i="17" s="1"/>
  <c r="S185" i="10" s="1"/>
  <c r="S181" i="10"/>
  <c r="CO104" i="17"/>
  <c r="CO107" i="17" s="1"/>
  <c r="R151" i="10" s="1"/>
  <c r="R147" i="10"/>
  <c r="AQ239" i="17"/>
  <c r="S139" i="10"/>
  <c r="L22" i="10"/>
  <c r="L21" i="10"/>
  <c r="L30" i="10"/>
  <c r="L29" i="10"/>
  <c r="AE131" i="17"/>
  <c r="Q106" i="10" s="1"/>
  <c r="Q105" i="10"/>
  <c r="CS104" i="17"/>
  <c r="R310" i="10" s="1"/>
  <c r="R309" i="10"/>
  <c r="AR239" i="17"/>
  <c r="AR242" i="17" s="1"/>
  <c r="S151" i="10" s="1"/>
  <c r="S147" i="10"/>
  <c r="C14" i="10"/>
  <c r="C13" i="10"/>
  <c r="C30" i="10"/>
  <c r="C29" i="10"/>
  <c r="D91" i="10"/>
  <c r="Y8" i="10"/>
  <c r="B4" i="10"/>
  <c r="Y9" i="10"/>
  <c r="X4" i="10"/>
  <c r="Y6" i="10"/>
  <c r="Y5" i="10"/>
  <c r="U8" i="10"/>
  <c r="Y4" i="10"/>
  <c r="U6" i="10"/>
  <c r="U5" i="10"/>
  <c r="U7" i="10" s="1"/>
  <c r="J6" i="10"/>
  <c r="J5" i="10"/>
  <c r="J9" i="10"/>
  <c r="J8" i="10"/>
  <c r="X6" i="10"/>
  <c r="X5" i="10"/>
  <c r="U4" i="10"/>
  <c r="Y7" i="10"/>
  <c r="T4" i="10"/>
  <c r="K4" i="10"/>
  <c r="X8" i="10"/>
  <c r="Z4" i="10"/>
  <c r="X9" i="10"/>
  <c r="C4" i="10"/>
  <c r="T6" i="10"/>
  <c r="Z8" i="10"/>
  <c r="Z6" i="10"/>
  <c r="T5" i="10"/>
  <c r="W4" i="10"/>
  <c r="B41" i="10"/>
  <c r="W7" i="10"/>
  <c r="K9" i="10"/>
  <c r="K8" i="10"/>
  <c r="K6" i="10"/>
  <c r="Z9" i="10"/>
  <c r="Z5" i="10"/>
  <c r="N4" i="10"/>
  <c r="L4" i="10"/>
  <c r="J4" i="10"/>
  <c r="T22" i="16"/>
  <c r="U24" i="16"/>
  <c r="M24" i="16"/>
  <c r="Z75" i="10" s="1"/>
  <c r="Z43" i="10" s="1"/>
  <c r="N24" i="16"/>
  <c r="O24" i="16"/>
  <c r="S24" i="16"/>
  <c r="P20" i="16"/>
  <c r="C24" i="16"/>
  <c r="B24" i="16"/>
  <c r="T49" i="16"/>
  <c r="U51" i="16"/>
  <c r="S51" i="16"/>
  <c r="M51" i="16"/>
  <c r="M50" i="16"/>
  <c r="O51" i="16"/>
  <c r="P47" i="16"/>
  <c r="I51" i="16"/>
  <c r="C51" i="16"/>
  <c r="D51" i="16"/>
  <c r="E47" i="16"/>
  <c r="G48" i="16"/>
  <c r="H49" i="16"/>
  <c r="D24" i="16"/>
  <c r="H24" i="16"/>
  <c r="N22" i="16"/>
  <c r="P21" i="16"/>
  <c r="I24" i="16"/>
  <c r="B22" i="16"/>
  <c r="E21" i="16"/>
  <c r="H51" i="16"/>
  <c r="J24" i="16"/>
  <c r="S22" i="16"/>
  <c r="R21" i="16"/>
  <c r="E48" i="16"/>
  <c r="B49" i="16"/>
  <c r="B51" i="16"/>
  <c r="P48" i="16"/>
  <c r="N49" i="16"/>
  <c r="J51" i="16"/>
  <c r="G21" i="16"/>
  <c r="H22" i="16"/>
  <c r="N51" i="16"/>
  <c r="C50" i="16"/>
  <c r="N50" i="16"/>
  <c r="E20" i="16"/>
  <c r="H23" i="16"/>
  <c r="S23" i="16"/>
  <c r="D50" i="16"/>
  <c r="O50" i="16"/>
  <c r="G20" i="16"/>
  <c r="R20" i="16"/>
  <c r="I23" i="16"/>
  <c r="T23" i="16"/>
  <c r="J23" i="16"/>
  <c r="U23" i="16"/>
  <c r="R48" i="16"/>
  <c r="H50" i="16"/>
  <c r="S50" i="16"/>
  <c r="C23" i="16"/>
  <c r="N23" i="16"/>
  <c r="G47" i="16"/>
  <c r="R47" i="16"/>
  <c r="I50" i="16"/>
  <c r="T50" i="16"/>
  <c r="D23" i="16"/>
  <c r="O23" i="16"/>
  <c r="J50" i="16"/>
  <c r="U50" i="16"/>
  <c r="N51" i="15"/>
  <c r="M51" i="15"/>
  <c r="X75" i="10" s="1"/>
  <c r="U50" i="15"/>
  <c r="J50" i="15"/>
  <c r="I51" i="15"/>
  <c r="B50" i="15"/>
  <c r="O51" i="15"/>
  <c r="B23" i="15"/>
  <c r="U48" i="15"/>
  <c r="U51" i="15" s="1"/>
  <c r="S23" i="15"/>
  <c r="T51" i="15"/>
  <c r="P47" i="15"/>
  <c r="M49" i="15"/>
  <c r="X73" i="10" s="1"/>
  <c r="E47" i="15"/>
  <c r="T24" i="15"/>
  <c r="X109" i="10" s="1"/>
  <c r="U24" i="15"/>
  <c r="M23" i="15"/>
  <c r="O24" i="15"/>
  <c r="H23" i="15"/>
  <c r="C24" i="15"/>
  <c r="B24" i="15"/>
  <c r="P21" i="15"/>
  <c r="N22" i="15"/>
  <c r="I24" i="15"/>
  <c r="B22" i="15"/>
  <c r="E21" i="15"/>
  <c r="J24" i="15"/>
  <c r="S24" i="15"/>
  <c r="S22" i="15"/>
  <c r="R21" i="15"/>
  <c r="C51" i="15"/>
  <c r="S51" i="15"/>
  <c r="J51" i="15"/>
  <c r="J49" i="15"/>
  <c r="D51" i="15"/>
  <c r="G48" i="15"/>
  <c r="H49" i="15"/>
  <c r="N24" i="15"/>
  <c r="G21" i="15"/>
  <c r="H24" i="15"/>
  <c r="H22" i="15"/>
  <c r="H51" i="15"/>
  <c r="P48" i="15"/>
  <c r="N49" i="15"/>
  <c r="D24" i="15"/>
  <c r="S49" i="15"/>
  <c r="E20" i="15"/>
  <c r="P20" i="15"/>
  <c r="G20" i="15"/>
  <c r="R20" i="15"/>
  <c r="I23" i="15"/>
  <c r="T23" i="15"/>
  <c r="C50" i="15"/>
  <c r="N50" i="15"/>
  <c r="J23" i="15"/>
  <c r="U23" i="15"/>
  <c r="B48" i="15"/>
  <c r="D50" i="15"/>
  <c r="O50" i="15"/>
  <c r="C23" i="15"/>
  <c r="N23" i="15"/>
  <c r="D23" i="15"/>
  <c r="O23" i="15"/>
  <c r="H50" i="15"/>
  <c r="S50" i="15"/>
  <c r="G47" i="15"/>
  <c r="R47" i="15"/>
  <c r="I50" i="15"/>
  <c r="T50" i="15"/>
  <c r="AD78" i="8"/>
  <c r="X77" i="8"/>
  <c r="Y78" i="8"/>
  <c r="P74" i="8"/>
  <c r="M78" i="8"/>
  <c r="O78" i="8"/>
  <c r="B78" i="8"/>
  <c r="E77" i="8"/>
  <c r="AF78" i="8"/>
  <c r="AA75" i="8"/>
  <c r="X76" i="8"/>
  <c r="AD76" i="8"/>
  <c r="AC75" i="8"/>
  <c r="AE78" i="8"/>
  <c r="X78" i="8"/>
  <c r="Y77" i="8"/>
  <c r="Z77" i="8"/>
  <c r="AA74" i="8"/>
  <c r="AC74" i="8"/>
  <c r="AD77" i="8"/>
  <c r="AE77" i="8"/>
  <c r="AF77" i="8"/>
  <c r="H77" i="8"/>
  <c r="I78" i="8"/>
  <c r="Y105" i="8"/>
  <c r="AA101" i="8"/>
  <c r="Z105" i="8"/>
  <c r="X104" i="8"/>
  <c r="U105" i="8"/>
  <c r="T105" i="8"/>
  <c r="S105" i="8"/>
  <c r="R101" i="8"/>
  <c r="P101" i="8"/>
  <c r="D105" i="8"/>
  <c r="H105" i="8"/>
  <c r="I105" i="8"/>
  <c r="E101" i="8"/>
  <c r="J105" i="8"/>
  <c r="G101" i="8"/>
  <c r="G105" i="8"/>
  <c r="J78" i="8"/>
  <c r="AE105" i="8"/>
  <c r="AF105" i="8"/>
  <c r="AD103" i="8"/>
  <c r="AC102" i="8"/>
  <c r="Y104" i="8"/>
  <c r="X102" i="8"/>
  <c r="X105" i="8" s="1"/>
  <c r="Z104" i="8"/>
  <c r="AC101" i="8"/>
  <c r="AD104" i="8"/>
  <c r="AE104" i="8"/>
  <c r="AF104" i="8"/>
  <c r="S76" i="8"/>
  <c r="R75" i="8"/>
  <c r="B76" i="8"/>
  <c r="H76" i="8"/>
  <c r="G75" i="8"/>
  <c r="D78" i="8"/>
  <c r="N105" i="8"/>
  <c r="S103" i="8"/>
  <c r="R102" i="8"/>
  <c r="S78" i="8"/>
  <c r="O105" i="8"/>
  <c r="G102" i="8"/>
  <c r="H103" i="8"/>
  <c r="T78" i="8"/>
  <c r="M76" i="8"/>
  <c r="C105" i="8"/>
  <c r="C75" i="8"/>
  <c r="C76" i="8" s="1"/>
  <c r="N75" i="8"/>
  <c r="N76" i="8" s="1"/>
  <c r="C77" i="8"/>
  <c r="N77" i="8"/>
  <c r="B102" i="8"/>
  <c r="B105" i="8" s="1"/>
  <c r="M102" i="8"/>
  <c r="M105" i="8" s="1"/>
  <c r="B104" i="8"/>
  <c r="M104" i="8"/>
  <c r="D77" i="8"/>
  <c r="O77" i="8"/>
  <c r="C104" i="8"/>
  <c r="N104" i="8"/>
  <c r="D104" i="8"/>
  <c r="O104" i="8"/>
  <c r="G74" i="8"/>
  <c r="R74" i="8"/>
  <c r="H78" i="8"/>
  <c r="I77" i="8"/>
  <c r="T77" i="8"/>
  <c r="H104" i="8"/>
  <c r="S104" i="8"/>
  <c r="S77" i="8"/>
  <c r="J77" i="8"/>
  <c r="U77" i="8"/>
  <c r="I104" i="8"/>
  <c r="T104" i="8"/>
  <c r="B77" i="8"/>
  <c r="M77" i="8"/>
  <c r="J104" i="8"/>
  <c r="U104" i="8"/>
  <c r="C50" i="8"/>
  <c r="T51" i="8"/>
  <c r="U101" i="10" s="1"/>
  <c r="S51" i="8"/>
  <c r="N50" i="8"/>
  <c r="O51" i="8"/>
  <c r="P47" i="8"/>
  <c r="M51" i="8"/>
  <c r="M50" i="8"/>
  <c r="J51" i="8"/>
  <c r="E47" i="8"/>
  <c r="G48" i="8"/>
  <c r="H49" i="8"/>
  <c r="D51" i="8"/>
  <c r="H51" i="8"/>
  <c r="U51" i="8"/>
  <c r="P48" i="8"/>
  <c r="N49" i="8"/>
  <c r="N51" i="8"/>
  <c r="I51" i="8"/>
  <c r="C51" i="8"/>
  <c r="C49" i="8"/>
  <c r="S49" i="8"/>
  <c r="R48" i="8"/>
  <c r="B48" i="8"/>
  <c r="D50" i="8"/>
  <c r="O50" i="8"/>
  <c r="H50" i="8"/>
  <c r="S50" i="8"/>
  <c r="G47" i="8"/>
  <c r="R47" i="8"/>
  <c r="I50" i="8"/>
  <c r="T50" i="8"/>
  <c r="J50" i="8"/>
  <c r="U50" i="8"/>
  <c r="AL241" i="17"/>
  <c r="S328" i="10" s="1"/>
  <c r="AM238" i="17"/>
  <c r="CP103" i="17"/>
  <c r="CO106" i="17"/>
  <c r="R150" i="10" s="1"/>
  <c r="CN107" i="17"/>
  <c r="R143" i="10" s="1"/>
  <c r="CT107" i="17"/>
  <c r="R321" i="10" s="1"/>
  <c r="AL242" i="17"/>
  <c r="S329" i="10" s="1"/>
  <c r="CM104" i="17"/>
  <c r="AJ239" i="17"/>
  <c r="CM106" i="17"/>
  <c r="R134" i="10" s="1"/>
  <c r="AJ241" i="17"/>
  <c r="S312" i="10" s="1"/>
  <c r="CN106" i="17"/>
  <c r="R142" i="10" s="1"/>
  <c r="AK241" i="17"/>
  <c r="S320" i="10" s="1"/>
  <c r="CR103" i="17"/>
  <c r="AO238" i="17"/>
  <c r="CS106" i="17"/>
  <c r="R312" i="10" s="1"/>
  <c r="AP241" i="17"/>
  <c r="S134" i="10" s="1"/>
  <c r="CT106" i="17"/>
  <c r="R320" i="10" s="1"/>
  <c r="AQ241" i="17"/>
  <c r="S142" i="10" s="1"/>
  <c r="CU106" i="17"/>
  <c r="R328" i="10" s="1"/>
  <c r="AR241" i="17"/>
  <c r="S150" i="10" s="1"/>
  <c r="AA133" i="17"/>
  <c r="S184" i="10" s="1"/>
  <c r="AB130" i="17"/>
  <c r="BA80" i="17"/>
  <c r="R169" i="10" s="1"/>
  <c r="AX76" i="17"/>
  <c r="BA78" i="17"/>
  <c r="R167" i="10" s="1"/>
  <c r="AU77" i="17"/>
  <c r="Y131" i="17"/>
  <c r="S166" i="10" s="1"/>
  <c r="AU79" i="17"/>
  <c r="P116" i="10" s="1"/>
  <c r="Y133" i="17"/>
  <c r="S168" i="10" s="1"/>
  <c r="AV79" i="17"/>
  <c r="P100" i="10" s="1"/>
  <c r="Z133" i="17"/>
  <c r="S176" i="10" s="1"/>
  <c r="AZ76" i="17"/>
  <c r="AD130" i="17"/>
  <c r="AW79" i="17"/>
  <c r="P108" i="10" s="1"/>
  <c r="BA79" i="17"/>
  <c r="R168" i="10" s="1"/>
  <c r="AE133" i="17"/>
  <c r="Q108" i="10" s="1"/>
  <c r="BB79" i="17"/>
  <c r="R176" i="10" s="1"/>
  <c r="AF133" i="17"/>
  <c r="Q116" i="10" s="1"/>
  <c r="BC79" i="17"/>
  <c r="R184" i="10" s="1"/>
  <c r="AG133" i="17"/>
  <c r="Q100" i="10" s="1"/>
  <c r="T80" i="17"/>
  <c r="M67" i="10" s="1"/>
  <c r="P80" i="17"/>
  <c r="O101" i="10" s="1"/>
  <c r="Q76" i="17"/>
  <c r="AA52" i="17"/>
  <c r="L50" i="10" s="1"/>
  <c r="AB49" i="17"/>
  <c r="T78" i="17"/>
  <c r="M65" i="10" s="1"/>
  <c r="Y50" i="17"/>
  <c r="N77" i="17"/>
  <c r="Y52" i="17"/>
  <c r="L66" i="10" s="1"/>
  <c r="N79" i="17"/>
  <c r="O108" i="10" s="1"/>
  <c r="Z52" i="17"/>
  <c r="L74" i="10" s="1"/>
  <c r="O79" i="17"/>
  <c r="O116" i="10" s="1"/>
  <c r="P79" i="17"/>
  <c r="O100" i="10" s="1"/>
  <c r="AD49" i="17"/>
  <c r="S76" i="17"/>
  <c r="AE52" i="17"/>
  <c r="N116" i="10" s="1"/>
  <c r="T79" i="17"/>
  <c r="M66" i="10" s="1"/>
  <c r="AF52" i="17"/>
  <c r="N100" i="10" s="1"/>
  <c r="U79" i="17"/>
  <c r="M74" i="10" s="1"/>
  <c r="AG52" i="17"/>
  <c r="N108" i="10" s="1"/>
  <c r="V79" i="17"/>
  <c r="M50" i="10" s="1"/>
  <c r="DF215" i="17"/>
  <c r="I363" i="10" s="1"/>
  <c r="CZ215" i="17"/>
  <c r="M295" i="10" s="1"/>
  <c r="CX214" i="17"/>
  <c r="M278" i="10" s="1"/>
  <c r="CJ269" i="17"/>
  <c r="L295" i="10" s="1"/>
  <c r="CB268" i="17"/>
  <c r="H346" i="10" s="1"/>
  <c r="CC268" i="17"/>
  <c r="H354" i="10" s="1"/>
  <c r="CY214" i="17"/>
  <c r="M286" i="10" s="1"/>
  <c r="CD268" i="17"/>
  <c r="H362" i="10" s="1"/>
  <c r="CZ214" i="17"/>
  <c r="M294" i="10" s="1"/>
  <c r="CE265" i="17"/>
  <c r="DA211" i="17"/>
  <c r="CG265" i="17"/>
  <c r="DC211" i="17"/>
  <c r="CH268" i="17"/>
  <c r="L278" i="10" s="1"/>
  <c r="DD214" i="17"/>
  <c r="I346" i="10" s="1"/>
  <c r="CI268" i="17"/>
  <c r="L286" i="10" s="1"/>
  <c r="DE214" i="17"/>
  <c r="I354" i="10" s="1"/>
  <c r="CJ268" i="17"/>
  <c r="L294" i="10" s="1"/>
  <c r="DF214" i="17"/>
  <c r="I362" i="10" s="1"/>
  <c r="I269" i="17"/>
  <c r="G17" i="10" s="1"/>
  <c r="J269" i="17"/>
  <c r="G33" i="10" s="1"/>
  <c r="E268" i="17"/>
  <c r="G354" i="10" s="1"/>
  <c r="F265" i="17"/>
  <c r="DD26" i="17"/>
  <c r="F363" i="10" s="1"/>
  <c r="DA22" i="17"/>
  <c r="CZ25" i="17"/>
  <c r="F24" i="10" s="1"/>
  <c r="CY26" i="17"/>
  <c r="F33" i="10" s="1"/>
  <c r="DF26" i="17"/>
  <c r="F347" i="10" s="1"/>
  <c r="I267" i="17"/>
  <c r="G15" i="10" s="1"/>
  <c r="H266" i="17"/>
  <c r="DD24" i="17"/>
  <c r="F361" i="10" s="1"/>
  <c r="CX23" i="17"/>
  <c r="F14" i="10" s="1"/>
  <c r="C266" i="17"/>
  <c r="CX25" i="17"/>
  <c r="F16" i="10" s="1"/>
  <c r="C268" i="17"/>
  <c r="G346" i="10" s="1"/>
  <c r="CY25" i="17"/>
  <c r="F32" i="10" s="1"/>
  <c r="D268" i="17"/>
  <c r="G362" i="10" s="1"/>
  <c r="CZ26" i="17"/>
  <c r="F25" i="10" s="1"/>
  <c r="DC22" i="17"/>
  <c r="H265" i="17"/>
  <c r="DD25" i="17"/>
  <c r="F362" i="10" s="1"/>
  <c r="I268" i="17"/>
  <c r="G16" i="10" s="1"/>
  <c r="DE25" i="17"/>
  <c r="F354" i="10" s="1"/>
  <c r="J268" i="17"/>
  <c r="G32" i="10" s="1"/>
  <c r="DF25" i="17"/>
  <c r="F346" i="10" s="1"/>
  <c r="K268" i="17"/>
  <c r="G24" i="10" s="1"/>
  <c r="CP184" i="17"/>
  <c r="CM187" i="17"/>
  <c r="E244" i="10" s="1"/>
  <c r="CM185" i="17"/>
  <c r="BT238" i="17"/>
  <c r="BQ241" i="17"/>
  <c r="B312" i="10" s="1"/>
  <c r="BY242" i="17"/>
  <c r="D261" i="10" s="1"/>
  <c r="BR241" i="17"/>
  <c r="B320" i="10" s="1"/>
  <c r="CN187" i="17"/>
  <c r="E252" i="10" s="1"/>
  <c r="BQ239" i="17"/>
  <c r="BS241" i="17"/>
  <c r="B328" i="10" s="1"/>
  <c r="CO187" i="17"/>
  <c r="E260" i="10" s="1"/>
  <c r="BV238" i="17"/>
  <c r="CR184" i="17"/>
  <c r="BW241" i="17"/>
  <c r="D244" i="10" s="1"/>
  <c r="CS187" i="17"/>
  <c r="C312" i="10" s="1"/>
  <c r="BX241" i="17"/>
  <c r="D252" i="10" s="1"/>
  <c r="CT187" i="17"/>
  <c r="C320" i="10" s="1"/>
  <c r="BY241" i="17"/>
  <c r="D260" i="10" s="1"/>
  <c r="CU187" i="17"/>
  <c r="C328" i="10" s="1"/>
  <c r="AW26" i="17"/>
  <c r="C17" i="10" s="1"/>
  <c r="AV26" i="17"/>
  <c r="C33" i="10" s="1"/>
  <c r="AU25" i="17"/>
  <c r="C24" i="10" s="1"/>
  <c r="I134" i="17"/>
  <c r="B25" i="10" s="1"/>
  <c r="D133" i="17"/>
  <c r="B176" i="10" s="1"/>
  <c r="C134" i="17"/>
  <c r="B169" i="10" s="1"/>
  <c r="AX22" i="17"/>
  <c r="J134" i="17"/>
  <c r="B33" i="10" s="1"/>
  <c r="E134" i="17"/>
  <c r="B185" i="10" s="1"/>
  <c r="C132" i="17"/>
  <c r="B167" i="10" s="1"/>
  <c r="K134" i="17"/>
  <c r="B17" i="10" s="1"/>
  <c r="BA24" i="17"/>
  <c r="C167" i="10" s="1"/>
  <c r="I132" i="17"/>
  <c r="B23" i="10" s="1"/>
  <c r="H131" i="17"/>
  <c r="AU23" i="17"/>
  <c r="C133" i="17"/>
  <c r="B168" i="10" s="1"/>
  <c r="AV25" i="17"/>
  <c r="C32" i="10" s="1"/>
  <c r="E133" i="17"/>
  <c r="B184" i="10" s="1"/>
  <c r="AW25" i="17"/>
  <c r="C16" i="10" s="1"/>
  <c r="F130" i="17"/>
  <c r="H130" i="17"/>
  <c r="AZ22" i="17"/>
  <c r="I133" i="17"/>
  <c r="B24" i="10" s="1"/>
  <c r="BA25" i="17"/>
  <c r="C168" i="10" s="1"/>
  <c r="J133" i="17"/>
  <c r="B32" i="10" s="1"/>
  <c r="BB25" i="17"/>
  <c r="C176" i="10" s="1"/>
  <c r="K133" i="17"/>
  <c r="B16" i="10" s="1"/>
  <c r="BC25" i="17"/>
  <c r="C184" i="10" s="1"/>
  <c r="DF80" i="17"/>
  <c r="B363" i="10" s="1"/>
  <c r="CM52" i="17"/>
  <c r="I58" i="10" s="1"/>
  <c r="AM265" i="17"/>
  <c r="T26" i="17"/>
  <c r="Q59" i="10" s="1"/>
  <c r="S22" i="17"/>
  <c r="P26" i="17"/>
  <c r="Q33" i="10" s="1"/>
  <c r="O25" i="17"/>
  <c r="Q24" i="10" s="1"/>
  <c r="N25" i="17"/>
  <c r="Q16" i="10" s="1"/>
  <c r="K53" i="17"/>
  <c r="P33" i="10" s="1"/>
  <c r="J53" i="17"/>
  <c r="P25" i="10" s="1"/>
  <c r="H49" i="17"/>
  <c r="D52" i="17"/>
  <c r="P82" i="10" s="1"/>
  <c r="Q23" i="17"/>
  <c r="N24" i="17"/>
  <c r="Q15" i="10" s="1"/>
  <c r="T24" i="17"/>
  <c r="Q57" i="10" s="1"/>
  <c r="O26" i="17"/>
  <c r="Q25" i="10" s="1"/>
  <c r="E52" i="17"/>
  <c r="P66" i="10" s="1"/>
  <c r="P25" i="17"/>
  <c r="Q32" i="10" s="1"/>
  <c r="D53" i="17"/>
  <c r="P83" i="10" s="1"/>
  <c r="F49" i="17"/>
  <c r="Q22" i="17"/>
  <c r="N26" i="17"/>
  <c r="Q17" i="10" s="1"/>
  <c r="C52" i="17"/>
  <c r="P58" i="10" s="1"/>
  <c r="I52" i="17"/>
  <c r="P16" i="10" s="1"/>
  <c r="T25" i="17"/>
  <c r="Q58" i="10" s="1"/>
  <c r="J52" i="17"/>
  <c r="P24" i="10" s="1"/>
  <c r="U25" i="17"/>
  <c r="Q50" i="10" s="1"/>
  <c r="K52" i="17"/>
  <c r="P32" i="10" s="1"/>
  <c r="V25" i="17"/>
  <c r="Q66" i="10" s="1"/>
  <c r="CH242" i="17"/>
  <c r="Q279" i="10" s="1"/>
  <c r="CB241" i="17"/>
  <c r="Q312" i="10" s="1"/>
  <c r="CD242" i="17"/>
  <c r="Q329" i="10" s="1"/>
  <c r="CU215" i="17"/>
  <c r="P329" i="10" s="1"/>
  <c r="CT215" i="17"/>
  <c r="P321" i="10" s="1"/>
  <c r="CM214" i="17"/>
  <c r="P278" i="10" s="1"/>
  <c r="CN214" i="17"/>
  <c r="P286" i="10" s="1"/>
  <c r="CC241" i="17"/>
  <c r="Q320" i="10" s="1"/>
  <c r="CO214" i="17"/>
  <c r="P294" i="10" s="1"/>
  <c r="CD241" i="17"/>
  <c r="Q328" i="10" s="1"/>
  <c r="CP211" i="17"/>
  <c r="CE238" i="17"/>
  <c r="CR211" i="17"/>
  <c r="CG238" i="17"/>
  <c r="CS214" i="17"/>
  <c r="P312" i="10" s="1"/>
  <c r="CH241" i="17"/>
  <c r="Q278" i="10" s="1"/>
  <c r="CT214" i="17"/>
  <c r="P320" i="10" s="1"/>
  <c r="CI241" i="17"/>
  <c r="Q286" i="10" s="1"/>
  <c r="CU214" i="17"/>
  <c r="P328" i="10" s="1"/>
  <c r="CJ241" i="17"/>
  <c r="Q294" i="10" s="1"/>
  <c r="DA103" i="17"/>
  <c r="AK269" i="17"/>
  <c r="J355" i="10" s="1"/>
  <c r="AJ266" i="17"/>
  <c r="CX104" i="17"/>
  <c r="AJ268" i="17"/>
  <c r="J346" i="10" s="1"/>
  <c r="CX106" i="17"/>
  <c r="Q134" i="10" s="1"/>
  <c r="AK268" i="17"/>
  <c r="J354" i="10" s="1"/>
  <c r="CY106" i="17"/>
  <c r="Q142" i="10" s="1"/>
  <c r="AL268" i="17"/>
  <c r="J362" i="10" s="1"/>
  <c r="CZ106" i="17"/>
  <c r="Q150" i="10" s="1"/>
  <c r="AO265" i="17"/>
  <c r="DC103" i="17"/>
  <c r="AP268" i="17"/>
  <c r="P134" i="10" s="1"/>
  <c r="DD106" i="17"/>
  <c r="K346" i="10" s="1"/>
  <c r="AQ268" i="17"/>
  <c r="P142" i="10" s="1"/>
  <c r="DE106" i="17"/>
  <c r="K354" i="10" s="1"/>
  <c r="AR268" i="17"/>
  <c r="P150" i="10" s="1"/>
  <c r="DF106" i="17"/>
  <c r="K362" i="10" s="1"/>
  <c r="BT76" i="17"/>
  <c r="BQ79" i="17"/>
  <c r="M116" i="10" s="1"/>
  <c r="BQ77" i="17"/>
  <c r="AB184" i="17"/>
  <c r="Y187" i="17"/>
  <c r="H244" i="10" s="1"/>
  <c r="BX80" i="17"/>
  <c r="I253" i="10" s="1"/>
  <c r="AF188" i="17"/>
  <c r="L101" i="10" s="1"/>
  <c r="Z187" i="17"/>
  <c r="H252" i="10" s="1"/>
  <c r="BR79" i="17"/>
  <c r="M100" i="10" s="1"/>
  <c r="Y185" i="17"/>
  <c r="AA187" i="17"/>
  <c r="H260" i="10" s="1"/>
  <c r="BS79" i="17"/>
  <c r="M108" i="10" s="1"/>
  <c r="AD184" i="17"/>
  <c r="BV76" i="17"/>
  <c r="AE187" i="17"/>
  <c r="L116" i="10" s="1"/>
  <c r="BW79" i="17"/>
  <c r="I244" i="10" s="1"/>
  <c r="AF187" i="17"/>
  <c r="L100" i="10" s="1"/>
  <c r="BX79" i="17"/>
  <c r="I252" i="10" s="1"/>
  <c r="AG187" i="17"/>
  <c r="L108" i="10" s="1"/>
  <c r="BY79" i="17"/>
  <c r="I260" i="10" s="1"/>
  <c r="CU53" i="17"/>
  <c r="G329" i="10" s="1"/>
  <c r="CN52" i="17"/>
  <c r="I82" i="10" s="1"/>
  <c r="O241" i="17"/>
  <c r="F320" i="10" s="1"/>
  <c r="P242" i="17"/>
  <c r="F329" i="10" s="1"/>
  <c r="N241" i="17"/>
  <c r="F312" i="10" s="1"/>
  <c r="V242" i="17"/>
  <c r="H75" i="10" s="1"/>
  <c r="U242" i="17"/>
  <c r="H83" i="10" s="1"/>
  <c r="N240" i="17"/>
  <c r="F311" i="10" s="1"/>
  <c r="Q239" i="17"/>
  <c r="N242" i="17"/>
  <c r="F313" i="10" s="1"/>
  <c r="P241" i="17"/>
  <c r="F328" i="10" s="1"/>
  <c r="CO52" i="17"/>
  <c r="I74" i="10" s="1"/>
  <c r="O242" i="17"/>
  <c r="F321" i="10" s="1"/>
  <c r="Q238" i="17"/>
  <c r="CP49" i="17"/>
  <c r="S238" i="17"/>
  <c r="CR49" i="17"/>
  <c r="T241" i="17"/>
  <c r="H58" i="10" s="1"/>
  <c r="CS52" i="17"/>
  <c r="G312" i="10" s="1"/>
  <c r="U241" i="17"/>
  <c r="H82" i="10" s="1"/>
  <c r="CT52" i="17"/>
  <c r="G320" i="10" s="1"/>
  <c r="V241" i="17"/>
  <c r="H74" i="10" s="1"/>
  <c r="CU52" i="17"/>
  <c r="G328" i="10" s="1"/>
  <c r="AU214" i="17"/>
  <c r="G278" i="10" s="1"/>
  <c r="CB133" i="17"/>
  <c r="H168" i="10" s="1"/>
  <c r="AU213" i="17"/>
  <c r="G277" i="10" s="1"/>
  <c r="CB132" i="17"/>
  <c r="H167" i="10" s="1"/>
  <c r="CC133" i="17"/>
  <c r="H184" i="10" s="1"/>
  <c r="AV214" i="17"/>
  <c r="G286" i="10" s="1"/>
  <c r="CD133" i="17"/>
  <c r="H176" i="10" s="1"/>
  <c r="AW214" i="17"/>
  <c r="G294" i="10" s="1"/>
  <c r="CE130" i="17"/>
  <c r="AX211" i="17"/>
  <c r="CG130" i="17"/>
  <c r="AZ211" i="17"/>
  <c r="CH133" i="17"/>
  <c r="F278" i="10" s="1"/>
  <c r="BA214" i="17"/>
  <c r="I168" i="10" s="1"/>
  <c r="CI133" i="17"/>
  <c r="F286" i="10" s="1"/>
  <c r="BB214" i="17"/>
  <c r="I184" i="10" s="1"/>
  <c r="CJ133" i="17"/>
  <c r="F294" i="10" s="1"/>
  <c r="BC214" i="17"/>
  <c r="I176" i="10" s="1"/>
  <c r="AG269" i="17"/>
  <c r="G117" i="10" s="1"/>
  <c r="AD265" i="17"/>
  <c r="Z268" i="17"/>
  <c r="C346" i="10" s="1"/>
  <c r="AB265" i="17"/>
  <c r="DC76" i="17"/>
  <c r="DE80" i="17"/>
  <c r="B347" i="10" s="1"/>
  <c r="DD80" i="17"/>
  <c r="B355" i="10" s="1"/>
  <c r="AA269" i="17"/>
  <c r="C363" i="10" s="1"/>
  <c r="DD78" i="17"/>
  <c r="B353" i="10" s="1"/>
  <c r="DC77" i="17"/>
  <c r="CZ80" i="17"/>
  <c r="F109" i="10" s="1"/>
  <c r="Y266" i="17"/>
  <c r="Y268" i="17"/>
  <c r="C354" i="10" s="1"/>
  <c r="CY79" i="17"/>
  <c r="F100" i="10" s="1"/>
  <c r="CZ79" i="17"/>
  <c r="F108" i="10" s="1"/>
  <c r="AA268" i="17"/>
  <c r="C362" i="10" s="1"/>
  <c r="CX79" i="17"/>
  <c r="F116" i="10" s="1"/>
  <c r="DA76" i="17"/>
  <c r="DD79" i="17"/>
  <c r="B354" i="10" s="1"/>
  <c r="AE268" i="17"/>
  <c r="G100" i="10" s="1"/>
  <c r="DE79" i="17"/>
  <c r="B346" i="10" s="1"/>
  <c r="AF268" i="17"/>
  <c r="G108" i="10" s="1"/>
  <c r="DF79" i="17"/>
  <c r="B362" i="10" s="1"/>
  <c r="AG268" i="17"/>
  <c r="G116" i="10" s="1"/>
  <c r="AX103" i="17"/>
  <c r="DA184" i="17"/>
  <c r="CY188" i="17"/>
  <c r="Q261" i="10" s="1"/>
  <c r="BT265" i="17"/>
  <c r="DD188" i="17"/>
  <c r="O347" i="10" s="1"/>
  <c r="DF188" i="17"/>
  <c r="O363" i="10" s="1"/>
  <c r="DD186" i="17"/>
  <c r="O345" i="10" s="1"/>
  <c r="BQ266" i="17"/>
  <c r="CX185" i="17"/>
  <c r="Q250" i="10" s="1"/>
  <c r="BQ268" i="17"/>
  <c r="N346" i="10" s="1"/>
  <c r="CX187" i="17"/>
  <c r="Q252" i="10" s="1"/>
  <c r="BR268" i="17"/>
  <c r="N354" i="10" s="1"/>
  <c r="CY187" i="17"/>
  <c r="Q260" i="10" s="1"/>
  <c r="BS268" i="17"/>
  <c r="N362" i="10" s="1"/>
  <c r="CZ187" i="17"/>
  <c r="Q244" i="10" s="1"/>
  <c r="BV265" i="17"/>
  <c r="DC184" i="17"/>
  <c r="BW268" i="17"/>
  <c r="P252" i="10" s="1"/>
  <c r="DD187" i="17"/>
  <c r="O346" i="10" s="1"/>
  <c r="BX268" i="17"/>
  <c r="P260" i="10" s="1"/>
  <c r="DE187" i="17"/>
  <c r="O354" i="10" s="1"/>
  <c r="BY268" i="17"/>
  <c r="P244" i="10" s="1"/>
  <c r="DF187" i="17"/>
  <c r="O362" i="10" s="1"/>
  <c r="BV22" i="17"/>
  <c r="BX26" i="17"/>
  <c r="M253" i="10" s="1"/>
  <c r="BT22" i="17"/>
  <c r="BS26" i="17"/>
  <c r="O33" i="10" s="1"/>
  <c r="BR26" i="17"/>
  <c r="O25" i="10" s="1"/>
  <c r="BQ25" i="17"/>
  <c r="O16" i="10" s="1"/>
  <c r="I188" i="17"/>
  <c r="N17" i="10" s="1"/>
  <c r="K188" i="17"/>
  <c r="N33" i="10" s="1"/>
  <c r="F184" i="17"/>
  <c r="BY26" i="17"/>
  <c r="M261" i="10" s="1"/>
  <c r="BW24" i="17"/>
  <c r="M243" i="10" s="1"/>
  <c r="C185" i="17"/>
  <c r="D187" i="17"/>
  <c r="L252" i="10" s="1"/>
  <c r="BR25" i="17"/>
  <c r="O24" i="10" s="1"/>
  <c r="BQ23" i="17"/>
  <c r="C187" i="17"/>
  <c r="L244" i="10" s="1"/>
  <c r="E187" i="17"/>
  <c r="L260" i="10" s="1"/>
  <c r="BS25" i="17"/>
  <c r="O32" i="10" s="1"/>
  <c r="H184" i="17"/>
  <c r="I187" i="17"/>
  <c r="N16" i="10" s="1"/>
  <c r="BW25" i="17"/>
  <c r="M244" i="10" s="1"/>
  <c r="J187" i="17"/>
  <c r="N24" i="10" s="1"/>
  <c r="BX25" i="17"/>
  <c r="M252" i="10" s="1"/>
  <c r="K187" i="17"/>
  <c r="N32" i="10" s="1"/>
  <c r="BY25" i="17"/>
  <c r="M260" i="10" s="1"/>
  <c r="K242" i="17"/>
  <c r="M33" i="10" s="1"/>
  <c r="I242" i="17"/>
  <c r="M17" i="10" s="1"/>
  <c r="J242" i="17"/>
  <c r="M25" i="10" s="1"/>
  <c r="F238" i="17"/>
  <c r="D241" i="17"/>
  <c r="K320" i="10" s="1"/>
  <c r="C241" i="17"/>
  <c r="K312" i="10" s="1"/>
  <c r="CP22" i="17"/>
  <c r="CO26" i="17"/>
  <c r="L33" i="10" s="1"/>
  <c r="CN26" i="17"/>
  <c r="L25" i="10" s="1"/>
  <c r="I240" i="17"/>
  <c r="M15" i="10" s="1"/>
  <c r="H239" i="17"/>
  <c r="CS24" i="17"/>
  <c r="J311" i="10" s="1"/>
  <c r="C239" i="17"/>
  <c r="CN25" i="17"/>
  <c r="L24" i="10" s="1"/>
  <c r="CO25" i="17"/>
  <c r="L32" i="10" s="1"/>
  <c r="E241" i="17"/>
  <c r="K328" i="10" s="1"/>
  <c r="CM23" i="17"/>
  <c r="L14" i="10" s="1"/>
  <c r="CM25" i="17"/>
  <c r="L16" i="10" s="1"/>
  <c r="CR22" i="17"/>
  <c r="H238" i="17"/>
  <c r="CS25" i="17"/>
  <c r="J312" i="10" s="1"/>
  <c r="I241" i="17"/>
  <c r="M16" i="10" s="1"/>
  <c r="CT25" i="17"/>
  <c r="J320" i="10" s="1"/>
  <c r="J241" i="17"/>
  <c r="M24" i="10" s="1"/>
  <c r="CU25" i="17"/>
  <c r="J328" i="10" s="1"/>
  <c r="K241" i="17"/>
  <c r="M32" i="10" s="1"/>
  <c r="CT134" i="17"/>
  <c r="I321" i="10" s="1"/>
  <c r="CN134" i="17"/>
  <c r="M177" i="10" s="1"/>
  <c r="CP130" i="17"/>
  <c r="AW242" i="17"/>
  <c r="H329" i="10" s="1"/>
  <c r="AX238" i="17"/>
  <c r="BA242" i="17"/>
  <c r="L169" i="10" s="1"/>
  <c r="BA240" i="17"/>
  <c r="L167" i="10" s="1"/>
  <c r="AU239" i="17"/>
  <c r="CM131" i="17"/>
  <c r="AU241" i="17"/>
  <c r="H312" i="10" s="1"/>
  <c r="CM133" i="17"/>
  <c r="M168" i="10" s="1"/>
  <c r="AV241" i="17"/>
  <c r="H320" i="10" s="1"/>
  <c r="CN133" i="17"/>
  <c r="M176" i="10" s="1"/>
  <c r="CO133" i="17"/>
  <c r="M184" i="10" s="1"/>
  <c r="AZ238" i="17"/>
  <c r="CR130" i="17"/>
  <c r="AW241" i="17"/>
  <c r="H328" i="10" s="1"/>
  <c r="BA241" i="17"/>
  <c r="L168" i="10" s="1"/>
  <c r="CS133" i="17"/>
  <c r="I312" i="10" s="1"/>
  <c r="BB241" i="17"/>
  <c r="L176" i="10" s="1"/>
  <c r="CT133" i="17"/>
  <c r="I320" i="10" s="1"/>
  <c r="BC241" i="17"/>
  <c r="L184" i="10" s="1"/>
  <c r="CU133" i="17"/>
  <c r="I328" i="10" s="1"/>
  <c r="AV107" i="17"/>
  <c r="I135" i="10" s="1"/>
  <c r="AZ103" i="17"/>
  <c r="AO130" i="17"/>
  <c r="AL134" i="17"/>
  <c r="J185" i="10" s="1"/>
  <c r="AP134" i="17"/>
  <c r="H151" i="10" s="1"/>
  <c r="BB107" i="17"/>
  <c r="K177" i="10" s="1"/>
  <c r="BC107" i="17"/>
  <c r="K185" i="10" s="1"/>
  <c r="AJ132" i="17"/>
  <c r="J167" i="10" s="1"/>
  <c r="BA105" i="17"/>
  <c r="K167" i="10" s="1"/>
  <c r="AK134" i="17"/>
  <c r="J177" i="10" s="1"/>
  <c r="AP132" i="17"/>
  <c r="H149" i="10" s="1"/>
  <c r="AK133" i="17"/>
  <c r="J176" i="10" s="1"/>
  <c r="AV106" i="17"/>
  <c r="I134" i="10" s="1"/>
  <c r="AU104" i="17"/>
  <c r="AU106" i="17"/>
  <c r="I150" i="10" s="1"/>
  <c r="AL133" i="17"/>
  <c r="J184" i="10" s="1"/>
  <c r="AW106" i="17"/>
  <c r="I142" i="10" s="1"/>
  <c r="AM130" i="17"/>
  <c r="AP133" i="17"/>
  <c r="H150" i="10" s="1"/>
  <c r="BA106" i="17"/>
  <c r="K168" i="10" s="1"/>
  <c r="AJ133" i="17"/>
  <c r="J168" i="10" s="1"/>
  <c r="AQ133" i="17"/>
  <c r="H134" i="10" s="1"/>
  <c r="BB106" i="17"/>
  <c r="K176" i="10" s="1"/>
  <c r="AR133" i="17"/>
  <c r="H142" i="10" s="1"/>
  <c r="BC106" i="17"/>
  <c r="K184" i="10" s="1"/>
  <c r="AB87" i="17"/>
  <c r="AD87" i="17"/>
  <c r="AB88" i="17"/>
  <c r="AD88" i="17"/>
  <c r="AB89" i="17"/>
  <c r="AD89" i="17"/>
  <c r="AB90" i="17"/>
  <c r="AD90" i="17"/>
  <c r="AB91" i="17"/>
  <c r="AD91" i="17"/>
  <c r="AB92" i="17"/>
  <c r="AD92" i="17"/>
  <c r="AB93" i="17"/>
  <c r="AD93" i="17"/>
  <c r="AB94" i="17"/>
  <c r="AD94" i="17"/>
  <c r="AB95" i="17"/>
  <c r="AD95" i="17"/>
  <c r="AM60" i="17"/>
  <c r="AO60" i="17"/>
  <c r="AM61" i="17"/>
  <c r="AO61" i="17"/>
  <c r="AM62" i="17"/>
  <c r="AO62" i="17"/>
  <c r="AM63" i="17"/>
  <c r="AO63" i="17"/>
  <c r="AM64" i="17"/>
  <c r="AO64" i="17"/>
  <c r="AM65" i="17"/>
  <c r="AO65" i="17"/>
  <c r="AM66" i="17"/>
  <c r="AO59" i="17"/>
  <c r="AM59" i="17"/>
  <c r="AD86" i="17"/>
  <c r="AB86" i="17"/>
  <c r="AR76" i="17"/>
  <c r="AQ76" i="17"/>
  <c r="AP76" i="17"/>
  <c r="AL76" i="17"/>
  <c r="AK76" i="17"/>
  <c r="AJ76" i="17"/>
  <c r="I105" i="10" s="1"/>
  <c r="AG103" i="17"/>
  <c r="AF103" i="17"/>
  <c r="AE103" i="17"/>
  <c r="AA103" i="17"/>
  <c r="Z103" i="17"/>
  <c r="Y103" i="17"/>
  <c r="AR75" i="17"/>
  <c r="G138" i="10" s="1"/>
  <c r="AQ75" i="17"/>
  <c r="G146" i="10" s="1"/>
  <c r="AP75" i="17"/>
  <c r="AL75" i="17"/>
  <c r="I96" i="10" s="1"/>
  <c r="AK75" i="17"/>
  <c r="I112" i="10" s="1"/>
  <c r="AJ75" i="17"/>
  <c r="AG102" i="17"/>
  <c r="H112" i="10" s="1"/>
  <c r="AF102" i="17"/>
  <c r="H104" i="10" s="1"/>
  <c r="AE102" i="17"/>
  <c r="AA102" i="17"/>
  <c r="F138" i="10" s="1"/>
  <c r="Z102" i="17"/>
  <c r="F146" i="10" s="1"/>
  <c r="Y102" i="17"/>
  <c r="Q195" i="17"/>
  <c r="S195" i="17"/>
  <c r="Q196" i="17"/>
  <c r="S196" i="17"/>
  <c r="Q197" i="17"/>
  <c r="S197" i="17"/>
  <c r="Q198" i="17"/>
  <c r="S198" i="17"/>
  <c r="Q199" i="17"/>
  <c r="S199" i="17"/>
  <c r="Q200" i="17"/>
  <c r="S200" i="17"/>
  <c r="Q201" i="17"/>
  <c r="S201" i="17"/>
  <c r="Q202" i="17"/>
  <c r="S202" i="17"/>
  <c r="Q203" i="17"/>
  <c r="S203" i="17"/>
  <c r="S194" i="17"/>
  <c r="Q194" i="17"/>
  <c r="Q192" i="17" s="1"/>
  <c r="CE33" i="17"/>
  <c r="CG33" i="17"/>
  <c r="CE34" i="17"/>
  <c r="CG34" i="17"/>
  <c r="CE35" i="17"/>
  <c r="CG35" i="17"/>
  <c r="CE36" i="17"/>
  <c r="CG36" i="17"/>
  <c r="CE37" i="17"/>
  <c r="CG37" i="17"/>
  <c r="CE38" i="17"/>
  <c r="CG38" i="17"/>
  <c r="CE39" i="17"/>
  <c r="CG39" i="17"/>
  <c r="CG32" i="17"/>
  <c r="CE32" i="17"/>
  <c r="CE30" i="17" s="1"/>
  <c r="V211" i="17"/>
  <c r="U211" i="17"/>
  <c r="T211" i="17"/>
  <c r="E63" i="10" s="1"/>
  <c r="P211" i="17"/>
  <c r="O211" i="17"/>
  <c r="N211" i="17"/>
  <c r="E275" i="10" s="1"/>
  <c r="CJ49" i="17"/>
  <c r="CI49" i="17"/>
  <c r="CH49" i="17"/>
  <c r="CD49" i="17"/>
  <c r="CC49" i="17"/>
  <c r="CB49" i="17"/>
  <c r="D55" i="10" s="1"/>
  <c r="V210" i="17"/>
  <c r="E70" i="10" s="1"/>
  <c r="U210" i="17"/>
  <c r="E78" i="10" s="1"/>
  <c r="T210" i="17"/>
  <c r="P210" i="17"/>
  <c r="E290" i="10" s="1"/>
  <c r="O210" i="17"/>
  <c r="E282" i="10" s="1"/>
  <c r="N210" i="17"/>
  <c r="CJ48" i="17"/>
  <c r="D290" i="10" s="1"/>
  <c r="CI48" i="17"/>
  <c r="D282" i="10" s="1"/>
  <c r="CH48" i="17"/>
  <c r="CD48" i="17"/>
  <c r="D78" i="10" s="1"/>
  <c r="CC48" i="17"/>
  <c r="D62" i="10" s="1"/>
  <c r="CB48" i="17"/>
  <c r="DA33" i="17"/>
  <c r="DC33" i="17"/>
  <c r="DA34" i="17"/>
  <c r="DC34" i="17"/>
  <c r="DA35" i="17"/>
  <c r="DC35" i="17"/>
  <c r="DA36" i="17"/>
  <c r="DC36" i="17"/>
  <c r="DA37" i="17"/>
  <c r="DC37" i="17"/>
  <c r="DA38" i="17"/>
  <c r="DC38" i="17"/>
  <c r="DA39" i="17"/>
  <c r="DC39" i="17"/>
  <c r="DA40" i="17"/>
  <c r="DC40" i="17"/>
  <c r="DA41" i="17"/>
  <c r="DC41" i="17"/>
  <c r="DA42" i="17"/>
  <c r="DC42" i="17"/>
  <c r="DA43" i="17"/>
  <c r="DC43" i="17"/>
  <c r="DA44" i="17"/>
  <c r="DC44" i="17"/>
  <c r="DA45" i="17"/>
  <c r="Q249" i="17"/>
  <c r="S249" i="17"/>
  <c r="Q250" i="17"/>
  <c r="S250" i="17"/>
  <c r="Q251" i="17"/>
  <c r="S251" i="17"/>
  <c r="Q252" i="17"/>
  <c r="S252" i="17"/>
  <c r="DC32" i="17"/>
  <c r="DA32" i="17"/>
  <c r="S248" i="17"/>
  <c r="Q248" i="17"/>
  <c r="DF49" i="17"/>
  <c r="DE49" i="17"/>
  <c r="DD49" i="17"/>
  <c r="CZ49" i="17"/>
  <c r="CY49" i="17"/>
  <c r="CX49" i="17"/>
  <c r="V265" i="17"/>
  <c r="U265" i="17"/>
  <c r="T265" i="17"/>
  <c r="P265" i="17"/>
  <c r="O265" i="17"/>
  <c r="N265" i="17"/>
  <c r="DF48" i="17"/>
  <c r="S358" i="10" s="1"/>
  <c r="DE48" i="17"/>
  <c r="S350" i="10" s="1"/>
  <c r="DD48" i="17"/>
  <c r="CZ48" i="17"/>
  <c r="S46" i="10" s="1"/>
  <c r="CY48" i="17"/>
  <c r="S70" i="10" s="1"/>
  <c r="CX48" i="17"/>
  <c r="V264" i="17"/>
  <c r="R46" i="10" s="1"/>
  <c r="U264" i="17"/>
  <c r="R70" i="10" s="1"/>
  <c r="T264" i="17"/>
  <c r="P264" i="17"/>
  <c r="R358" i="10" s="1"/>
  <c r="O264" i="17"/>
  <c r="R350" i="10" s="1"/>
  <c r="N264" i="17"/>
  <c r="CE168" i="17"/>
  <c r="CG168" i="17"/>
  <c r="CE169" i="17"/>
  <c r="CG169" i="17"/>
  <c r="CE170" i="17"/>
  <c r="CG170" i="17"/>
  <c r="CE171" i="17"/>
  <c r="CG171" i="17"/>
  <c r="CE172" i="17"/>
  <c r="CG172" i="17"/>
  <c r="CE173" i="17"/>
  <c r="CG173" i="17"/>
  <c r="CE174" i="17"/>
  <c r="CG174" i="17"/>
  <c r="CE175" i="17"/>
  <c r="CG175" i="17"/>
  <c r="BT202" i="17"/>
  <c r="BV202" i="17"/>
  <c r="BT203" i="17"/>
  <c r="BV203" i="17"/>
  <c r="BT204" i="17"/>
  <c r="CG167" i="17"/>
  <c r="CE167" i="17"/>
  <c r="BY211" i="17"/>
  <c r="BX211" i="17"/>
  <c r="BW211" i="17"/>
  <c r="BS211" i="17"/>
  <c r="BR211" i="17"/>
  <c r="BQ211" i="17"/>
  <c r="S275" i="10" s="1"/>
  <c r="CJ184" i="17"/>
  <c r="CI184" i="17"/>
  <c r="CH184" i="17"/>
  <c r="CD184" i="17"/>
  <c r="CC184" i="17"/>
  <c r="CB184" i="17"/>
  <c r="N249" i="10" s="1"/>
  <c r="BY210" i="17"/>
  <c r="O240" i="10" s="1"/>
  <c r="BX210" i="17"/>
  <c r="O256" i="10" s="1"/>
  <c r="BW210" i="17"/>
  <c r="BS210" i="17"/>
  <c r="S290" i="10" s="1"/>
  <c r="BR210" i="17"/>
  <c r="S282" i="10" s="1"/>
  <c r="BQ210" i="17"/>
  <c r="CJ183" i="17"/>
  <c r="R290" i="10" s="1"/>
  <c r="CI183" i="17"/>
  <c r="R282" i="10" s="1"/>
  <c r="CH183" i="17"/>
  <c r="CD183" i="17"/>
  <c r="N240" i="10" s="1"/>
  <c r="CC183" i="17"/>
  <c r="N256" i="10" s="1"/>
  <c r="CB183" i="17"/>
  <c r="CP249" i="17"/>
  <c r="CR249" i="17"/>
  <c r="CP250" i="17"/>
  <c r="CR250" i="17"/>
  <c r="CP251" i="17"/>
  <c r="CR251" i="17"/>
  <c r="CP252" i="17"/>
  <c r="CR252" i="17"/>
  <c r="CP253" i="17"/>
  <c r="CR253" i="17"/>
  <c r="CP254" i="17"/>
  <c r="CR254" i="17"/>
  <c r="CP255" i="17"/>
  <c r="CR255" i="17"/>
  <c r="CP256" i="17"/>
  <c r="CR256" i="17"/>
  <c r="CP257" i="17"/>
  <c r="CR257" i="17"/>
  <c r="CP258" i="17"/>
  <c r="CR258" i="17"/>
  <c r="CP259" i="17"/>
  <c r="CR259" i="17"/>
  <c r="CP260" i="17"/>
  <c r="CR260" i="17"/>
  <c r="CP261" i="17"/>
  <c r="CR261" i="17"/>
  <c r="CR248" i="17"/>
  <c r="CP248" i="17"/>
  <c r="CP246" i="17" s="1"/>
  <c r="DA222" i="17"/>
  <c r="DC222" i="17"/>
  <c r="DA223" i="17"/>
  <c r="DC223" i="17"/>
  <c r="DA224" i="17"/>
  <c r="DC224" i="17"/>
  <c r="DA225" i="17"/>
  <c r="DC225" i="17"/>
  <c r="DA226" i="17"/>
  <c r="DC226" i="17"/>
  <c r="DA227" i="17"/>
  <c r="DC227" i="17"/>
  <c r="DA228" i="17"/>
  <c r="DC228" i="17"/>
  <c r="DA229" i="17"/>
  <c r="DC221" i="17"/>
  <c r="DA221" i="17"/>
  <c r="CU265" i="17"/>
  <c r="CT265" i="17"/>
  <c r="CS265" i="17"/>
  <c r="CO265" i="17"/>
  <c r="M359" i="10" s="1"/>
  <c r="CN265" i="17"/>
  <c r="CM265" i="17"/>
  <c r="DF238" i="17"/>
  <c r="DE238" i="17"/>
  <c r="DD238" i="17"/>
  <c r="CZ238" i="17"/>
  <c r="L325" i="10" s="1"/>
  <c r="CY238" i="17"/>
  <c r="CX238" i="17"/>
  <c r="CU264" i="17"/>
  <c r="M324" i="10" s="1"/>
  <c r="CT264" i="17"/>
  <c r="M316" i="10" s="1"/>
  <c r="CS264" i="17"/>
  <c r="CO264" i="17"/>
  <c r="M358" i="10" s="1"/>
  <c r="CN264" i="17"/>
  <c r="M350" i="10" s="1"/>
  <c r="CM264" i="17"/>
  <c r="DF237" i="17"/>
  <c r="L358" i="10" s="1"/>
  <c r="DE237" i="17"/>
  <c r="L350" i="10" s="1"/>
  <c r="DD237" i="17"/>
  <c r="CZ237" i="17"/>
  <c r="L324" i="10" s="1"/>
  <c r="CY237" i="17"/>
  <c r="L316" i="10" s="1"/>
  <c r="CX237" i="17"/>
  <c r="AX168" i="17"/>
  <c r="AZ168" i="17"/>
  <c r="AX169" i="17"/>
  <c r="AZ169" i="17"/>
  <c r="AX170" i="17"/>
  <c r="AZ170" i="17"/>
  <c r="AX171" i="17"/>
  <c r="AZ171" i="17"/>
  <c r="AX172" i="17"/>
  <c r="AZ172" i="17"/>
  <c r="BT114" i="17"/>
  <c r="BV114" i="17"/>
  <c r="BT115" i="17"/>
  <c r="BV115" i="17"/>
  <c r="BT116" i="17"/>
  <c r="BV116" i="17"/>
  <c r="BT117" i="17"/>
  <c r="BV117" i="17"/>
  <c r="BT118" i="17"/>
  <c r="BV118" i="17"/>
  <c r="BT119" i="17"/>
  <c r="BV119" i="17"/>
  <c r="BT120" i="17"/>
  <c r="AZ167" i="17"/>
  <c r="AX167" i="17"/>
  <c r="BV113" i="17"/>
  <c r="BT113" i="17"/>
  <c r="BC184" i="17"/>
  <c r="BB184" i="17"/>
  <c r="BA184" i="17"/>
  <c r="AW184" i="17"/>
  <c r="AV184" i="17"/>
  <c r="AU184" i="17"/>
  <c r="BY130" i="17"/>
  <c r="BX130" i="17"/>
  <c r="BW130" i="17"/>
  <c r="BS130" i="17"/>
  <c r="BR130" i="17"/>
  <c r="BQ130" i="17"/>
  <c r="N165" i="10" s="1"/>
  <c r="BC183" i="17"/>
  <c r="O180" i="10" s="1"/>
  <c r="BB183" i="17"/>
  <c r="O172" i="10" s="1"/>
  <c r="BA183" i="17"/>
  <c r="AW183" i="17"/>
  <c r="K256" i="10" s="1"/>
  <c r="AV183" i="17"/>
  <c r="K248" i="10" s="1"/>
  <c r="AU183" i="17"/>
  <c r="BY129" i="17"/>
  <c r="J256" i="10" s="1"/>
  <c r="BX129" i="17"/>
  <c r="J248" i="10" s="1"/>
  <c r="BW129" i="17"/>
  <c r="BS129" i="17"/>
  <c r="N180" i="10" s="1"/>
  <c r="BR129" i="17"/>
  <c r="N172" i="10" s="1"/>
  <c r="BQ129" i="17"/>
  <c r="AM6" i="17"/>
  <c r="AO6" i="17"/>
  <c r="AM7" i="17"/>
  <c r="AO7" i="17"/>
  <c r="AM8" i="17"/>
  <c r="AO8" i="17"/>
  <c r="AM9" i="17"/>
  <c r="AO9" i="17"/>
  <c r="AM10" i="17"/>
  <c r="AO10" i="17"/>
  <c r="AM11" i="17"/>
  <c r="AO11" i="17"/>
  <c r="AM12" i="17"/>
  <c r="AO12" i="17"/>
  <c r="AM13" i="17"/>
  <c r="AO13" i="17"/>
  <c r="F87" i="17"/>
  <c r="H87" i="17"/>
  <c r="F88" i="17"/>
  <c r="H88" i="17"/>
  <c r="F89" i="17"/>
  <c r="H89" i="17"/>
  <c r="F90" i="17"/>
  <c r="H90" i="17"/>
  <c r="F91" i="17"/>
  <c r="H91" i="17"/>
  <c r="F92" i="17"/>
  <c r="H92" i="17"/>
  <c r="F93" i="17"/>
  <c r="H93" i="17"/>
  <c r="F94" i="17"/>
  <c r="AO5" i="17"/>
  <c r="AM5" i="17"/>
  <c r="H86" i="17"/>
  <c r="F86" i="17"/>
  <c r="AR22" i="17"/>
  <c r="AQ22" i="17"/>
  <c r="AP22" i="17"/>
  <c r="AL22" i="17"/>
  <c r="AK22" i="17"/>
  <c r="AJ22" i="17"/>
  <c r="I21" i="10" s="1"/>
  <c r="K103" i="17"/>
  <c r="J103" i="17"/>
  <c r="I103" i="17"/>
  <c r="E103" i="17"/>
  <c r="D103" i="17"/>
  <c r="C103" i="17"/>
  <c r="J131" i="10" s="1"/>
  <c r="AR21" i="17"/>
  <c r="K146" i="10" s="1"/>
  <c r="AQ21" i="17"/>
  <c r="K138" i="10" s="1"/>
  <c r="AP21" i="17"/>
  <c r="AL21" i="17"/>
  <c r="I12" i="10" s="1"/>
  <c r="AK21" i="17"/>
  <c r="I28" i="10" s="1"/>
  <c r="AJ21" i="17"/>
  <c r="K102" i="17"/>
  <c r="H20" i="10" s="1"/>
  <c r="J102" i="17"/>
  <c r="H28" i="10" s="1"/>
  <c r="I102" i="17"/>
  <c r="E102" i="17"/>
  <c r="J146" i="10" s="1"/>
  <c r="D102" i="17"/>
  <c r="J138" i="10" s="1"/>
  <c r="C102" i="17"/>
  <c r="CP60" i="17"/>
  <c r="CR60" i="17"/>
  <c r="CP61" i="17"/>
  <c r="CR61" i="17"/>
  <c r="CP62" i="17"/>
  <c r="CR62" i="17"/>
  <c r="CP63" i="17"/>
  <c r="CR63" i="17"/>
  <c r="CP64" i="17"/>
  <c r="AB222" i="17"/>
  <c r="AD222" i="17"/>
  <c r="AB223" i="17"/>
  <c r="AD223" i="17"/>
  <c r="AB224" i="17"/>
  <c r="AD224" i="17"/>
  <c r="AB225" i="17"/>
  <c r="AD225" i="17"/>
  <c r="AB226" i="17"/>
  <c r="AD226" i="17"/>
  <c r="AB227" i="17"/>
  <c r="AD227" i="17"/>
  <c r="AB228" i="17"/>
  <c r="AD228" i="17"/>
  <c r="AB229" i="17"/>
  <c r="AD229" i="17"/>
  <c r="AB230" i="17"/>
  <c r="AD230" i="17"/>
  <c r="AB231" i="17"/>
  <c r="AD231" i="17"/>
  <c r="AD221" i="17"/>
  <c r="AB221" i="17"/>
  <c r="CR59" i="17"/>
  <c r="CR57" i="17" s="1"/>
  <c r="CP59" i="17"/>
  <c r="AG238" i="17"/>
  <c r="AF238" i="17"/>
  <c r="AE238" i="17"/>
  <c r="AA238" i="17"/>
  <c r="Z238" i="17"/>
  <c r="Y238" i="17"/>
  <c r="CU76" i="17"/>
  <c r="CT76" i="17"/>
  <c r="CS76" i="17"/>
  <c r="CO76" i="17"/>
  <c r="CN76" i="17"/>
  <c r="CM76" i="17"/>
  <c r="AG237" i="17"/>
  <c r="K112" i="10" s="1"/>
  <c r="AF237" i="17"/>
  <c r="K104" i="10" s="1"/>
  <c r="AE237" i="17"/>
  <c r="AA237" i="17"/>
  <c r="E324" i="10" s="1"/>
  <c r="Z237" i="17"/>
  <c r="E316" i="10" s="1"/>
  <c r="Y237" i="17"/>
  <c r="CU75" i="17"/>
  <c r="D324" i="10" s="1"/>
  <c r="CT75" i="17"/>
  <c r="D316" i="10" s="1"/>
  <c r="CS75" i="17"/>
  <c r="CO75" i="17"/>
  <c r="J112" i="10" s="1"/>
  <c r="CN75" i="17"/>
  <c r="J104" i="10" s="1"/>
  <c r="CM75" i="17"/>
  <c r="Q87" i="17"/>
  <c r="S87" i="17"/>
  <c r="Q88" i="17"/>
  <c r="S88" i="17"/>
  <c r="Q89" i="17"/>
  <c r="S89" i="17"/>
  <c r="Q90" i="17"/>
  <c r="S90" i="17"/>
  <c r="Q91" i="17"/>
  <c r="S91" i="17"/>
  <c r="Q92" i="17"/>
  <c r="S92" i="17"/>
  <c r="Q93" i="17"/>
  <c r="S93" i="17"/>
  <c r="Q94" i="17"/>
  <c r="S94" i="17"/>
  <c r="Q95" i="17"/>
  <c r="S86" i="17"/>
  <c r="Q86" i="17"/>
  <c r="AM33" i="17"/>
  <c r="AO33" i="17"/>
  <c r="AM34" i="17"/>
  <c r="AO34" i="17"/>
  <c r="AM35" i="17"/>
  <c r="AO35" i="17"/>
  <c r="AM36" i="17"/>
  <c r="AO36" i="17"/>
  <c r="AM37" i="17"/>
  <c r="AO37" i="17"/>
  <c r="AM38" i="17"/>
  <c r="AO38" i="17"/>
  <c r="AM39" i="17"/>
  <c r="AO39" i="17"/>
  <c r="AM40" i="17"/>
  <c r="AO40" i="17"/>
  <c r="AM41" i="17"/>
  <c r="AO41" i="17"/>
  <c r="AM42" i="17"/>
  <c r="AO42" i="17"/>
  <c r="AM43" i="17"/>
  <c r="AO43" i="17"/>
  <c r="AM44" i="17"/>
  <c r="AO32" i="17"/>
  <c r="AM32" i="17"/>
  <c r="V103" i="17"/>
  <c r="U103" i="17"/>
  <c r="T103" i="17"/>
  <c r="P103" i="17"/>
  <c r="O103" i="17"/>
  <c r="N103" i="17"/>
  <c r="AR49" i="17"/>
  <c r="AQ49" i="17"/>
  <c r="AP49" i="17"/>
  <c r="AL49" i="17"/>
  <c r="AK49" i="17"/>
  <c r="AJ49" i="17"/>
  <c r="V102" i="17"/>
  <c r="G70" i="10" s="1"/>
  <c r="U102" i="17"/>
  <c r="G78" i="10" s="1"/>
  <c r="T102" i="17"/>
  <c r="P102" i="17"/>
  <c r="E138" i="10" s="1"/>
  <c r="O102" i="17"/>
  <c r="E130" i="10" s="1"/>
  <c r="N102" i="17"/>
  <c r="AR48" i="17"/>
  <c r="D138" i="10" s="1"/>
  <c r="AQ48" i="17"/>
  <c r="D146" i="10" s="1"/>
  <c r="AP48" i="17"/>
  <c r="AL48" i="17"/>
  <c r="F62" i="10" s="1"/>
  <c r="AK48" i="17"/>
  <c r="F46" i="10" s="1"/>
  <c r="AJ48" i="17"/>
  <c r="CE60" i="17"/>
  <c r="CG60" i="17"/>
  <c r="CE61" i="17"/>
  <c r="CG61" i="17"/>
  <c r="CE62" i="17"/>
  <c r="CG62" i="17"/>
  <c r="CE63" i="17"/>
  <c r="CG63" i="17"/>
  <c r="CE64" i="17"/>
  <c r="CG64" i="17"/>
  <c r="CE65" i="17"/>
  <c r="CG65" i="17"/>
  <c r="CE66" i="17"/>
  <c r="CG66" i="17"/>
  <c r="CE67" i="17"/>
  <c r="AB195" i="17"/>
  <c r="AD195" i="17"/>
  <c r="AB196" i="17"/>
  <c r="AD196" i="17"/>
  <c r="AB197" i="17"/>
  <c r="AD197" i="17"/>
  <c r="AB198" i="17"/>
  <c r="AD198" i="17"/>
  <c r="AB199" i="17"/>
  <c r="AD199" i="17"/>
  <c r="AB200" i="17"/>
  <c r="AD200" i="17"/>
  <c r="CG59" i="17"/>
  <c r="CE59" i="17"/>
  <c r="AD194" i="17"/>
  <c r="AB194" i="17"/>
  <c r="CJ76" i="17"/>
  <c r="CI76" i="17"/>
  <c r="CH76" i="17"/>
  <c r="CD76" i="17"/>
  <c r="CC76" i="17"/>
  <c r="CB76" i="17"/>
  <c r="C105" i="10" s="1"/>
  <c r="AG211" i="17"/>
  <c r="AF211" i="17"/>
  <c r="AE211" i="17"/>
  <c r="AA211" i="17"/>
  <c r="Z211" i="17"/>
  <c r="Y211" i="17"/>
  <c r="B275" i="10" s="1"/>
  <c r="CJ75" i="17"/>
  <c r="C290" i="10" s="1"/>
  <c r="CI75" i="17"/>
  <c r="C282" i="10" s="1"/>
  <c r="CH75" i="17"/>
  <c r="CD75" i="17"/>
  <c r="C96" i="10" s="1"/>
  <c r="CC75" i="17"/>
  <c r="C112" i="10" s="1"/>
  <c r="CB75" i="17"/>
  <c r="AG210" i="17"/>
  <c r="B112" i="10" s="1"/>
  <c r="AF210" i="17"/>
  <c r="B104" i="10" s="1"/>
  <c r="AE210" i="17"/>
  <c r="AA210" i="17"/>
  <c r="B290" i="10" s="1"/>
  <c r="Z210" i="17"/>
  <c r="B282" i="10" s="1"/>
  <c r="Y210" i="17"/>
  <c r="K76" i="17"/>
  <c r="J76" i="17"/>
  <c r="I76" i="17"/>
  <c r="E76" i="17"/>
  <c r="D76" i="17"/>
  <c r="C76" i="17"/>
  <c r="S113" i="10" s="1"/>
  <c r="AG22" i="17"/>
  <c r="AF22" i="17"/>
  <c r="AE22" i="17"/>
  <c r="AA22" i="17"/>
  <c r="Z22" i="17"/>
  <c r="Y22" i="17"/>
  <c r="R13" i="10" s="1"/>
  <c r="K75" i="17"/>
  <c r="S28" i="10" s="1"/>
  <c r="J75" i="17"/>
  <c r="S20" i="10" s="1"/>
  <c r="I75" i="17"/>
  <c r="E75" i="17"/>
  <c r="S104" i="10" s="1"/>
  <c r="D75" i="17"/>
  <c r="S96" i="10" s="1"/>
  <c r="C75" i="17"/>
  <c r="AG21" i="17"/>
  <c r="R112" i="10" s="1"/>
  <c r="AF21" i="17"/>
  <c r="R104" i="10" s="1"/>
  <c r="AE21" i="17"/>
  <c r="AA21" i="17"/>
  <c r="R28" i="10" s="1"/>
  <c r="Z21" i="17"/>
  <c r="R20" i="10" s="1"/>
  <c r="Y21" i="17"/>
  <c r="AB16" i="17"/>
  <c r="AD15" i="17"/>
  <c r="AB15" i="17"/>
  <c r="AD14" i="17"/>
  <c r="AB14" i="17"/>
  <c r="AD13" i="17"/>
  <c r="AB13" i="17"/>
  <c r="AD12" i="17"/>
  <c r="AB12" i="17"/>
  <c r="AD11" i="17"/>
  <c r="AB11" i="17"/>
  <c r="F64" i="17"/>
  <c r="AD10" i="17"/>
  <c r="AB10" i="17"/>
  <c r="H63" i="17"/>
  <c r="F63" i="17"/>
  <c r="AD9" i="17"/>
  <c r="AB9" i="17"/>
  <c r="H62" i="17"/>
  <c r="F62" i="17"/>
  <c r="AD8" i="17"/>
  <c r="AB8" i="17"/>
  <c r="H61" i="17"/>
  <c r="F61" i="17"/>
  <c r="AD7" i="17"/>
  <c r="AB7" i="17"/>
  <c r="H60" i="17"/>
  <c r="F60" i="17"/>
  <c r="AD6" i="17"/>
  <c r="AB6" i="17"/>
  <c r="H59" i="17"/>
  <c r="H57" i="17" s="1"/>
  <c r="F59" i="17"/>
  <c r="AD5" i="17"/>
  <c r="AB5" i="17"/>
  <c r="BC49" i="17"/>
  <c r="BB49" i="17"/>
  <c r="BA49" i="17"/>
  <c r="AW49" i="17"/>
  <c r="AV49" i="17"/>
  <c r="AU49" i="17"/>
  <c r="V130" i="17"/>
  <c r="U130" i="17"/>
  <c r="T130" i="17"/>
  <c r="P130" i="17"/>
  <c r="O130" i="17"/>
  <c r="N130" i="17"/>
  <c r="BC48" i="17"/>
  <c r="Q180" i="10" s="1"/>
  <c r="BB48" i="17"/>
  <c r="Q172" i="10" s="1"/>
  <c r="BA48" i="17"/>
  <c r="AW48" i="17"/>
  <c r="O46" i="10" s="1"/>
  <c r="AV48" i="17"/>
  <c r="O78" i="10" s="1"/>
  <c r="AU48" i="17"/>
  <c r="V129" i="17"/>
  <c r="N46" i="10" s="1"/>
  <c r="U129" i="17"/>
  <c r="N78" i="10" s="1"/>
  <c r="T129" i="17"/>
  <c r="P129" i="17"/>
  <c r="P180" i="10" s="1"/>
  <c r="O129" i="17"/>
  <c r="P172" i="10" s="1"/>
  <c r="N129" i="17"/>
  <c r="AX43" i="17"/>
  <c r="AZ42" i="17"/>
  <c r="AX42" i="17"/>
  <c r="AZ41" i="17"/>
  <c r="AX41" i="17"/>
  <c r="AZ40" i="17"/>
  <c r="AX40" i="17"/>
  <c r="AZ39" i="17"/>
  <c r="AX39" i="17"/>
  <c r="AZ38" i="17"/>
  <c r="AX38" i="17"/>
  <c r="Q119" i="17"/>
  <c r="AZ37" i="17"/>
  <c r="AX37" i="17"/>
  <c r="S118" i="17"/>
  <c r="Q118" i="17"/>
  <c r="AZ36" i="17"/>
  <c r="AX36" i="17"/>
  <c r="S117" i="17"/>
  <c r="Q117" i="17"/>
  <c r="AZ35" i="17"/>
  <c r="AX35" i="17"/>
  <c r="S116" i="17"/>
  <c r="Q116" i="17"/>
  <c r="AZ34" i="17"/>
  <c r="AX34" i="17"/>
  <c r="S115" i="17"/>
  <c r="Q115" i="17"/>
  <c r="AZ33" i="17"/>
  <c r="AX33" i="17"/>
  <c r="S114" i="17"/>
  <c r="Q114" i="17"/>
  <c r="AZ32" i="17"/>
  <c r="AX32" i="17"/>
  <c r="S113" i="17"/>
  <c r="Q113" i="17"/>
  <c r="AR211" i="17"/>
  <c r="AQ211" i="17"/>
  <c r="AP211" i="17"/>
  <c r="AL211" i="17"/>
  <c r="AK211" i="17"/>
  <c r="AJ211" i="17"/>
  <c r="O275" i="10" s="1"/>
  <c r="CJ103" i="17"/>
  <c r="CI103" i="17"/>
  <c r="CH103" i="17"/>
  <c r="CD103" i="17"/>
  <c r="CC103" i="17"/>
  <c r="CB103" i="17"/>
  <c r="N131" i="10" s="1"/>
  <c r="AR210" i="17"/>
  <c r="O146" i="10" s="1"/>
  <c r="AQ210" i="17"/>
  <c r="O138" i="10" s="1"/>
  <c r="AP210" i="17"/>
  <c r="AL210" i="17"/>
  <c r="O290" i="10" s="1"/>
  <c r="AK210" i="17"/>
  <c r="O282" i="10" s="1"/>
  <c r="AJ210" i="17"/>
  <c r="CJ102" i="17"/>
  <c r="N290" i="10" s="1"/>
  <c r="CI102" i="17"/>
  <c r="N282" i="10" s="1"/>
  <c r="CH102" i="17"/>
  <c r="CD102" i="17"/>
  <c r="N146" i="10" s="1"/>
  <c r="CC102" i="17"/>
  <c r="N138" i="10" s="1"/>
  <c r="CB102" i="17"/>
  <c r="AM200" i="17"/>
  <c r="AO199" i="17"/>
  <c r="AM199" i="17"/>
  <c r="CE91" i="17"/>
  <c r="AO198" i="17"/>
  <c r="AM198" i="17"/>
  <c r="CG90" i="17"/>
  <c r="CE90" i="17"/>
  <c r="AO197" i="17"/>
  <c r="AM197" i="17"/>
  <c r="CG89" i="17"/>
  <c r="CE89" i="17"/>
  <c r="AO196" i="17"/>
  <c r="AM196" i="17"/>
  <c r="CG88" i="17"/>
  <c r="CE88" i="17"/>
  <c r="AO195" i="17"/>
  <c r="AM195" i="17"/>
  <c r="CG87" i="17"/>
  <c r="CE87" i="17"/>
  <c r="AO194" i="17"/>
  <c r="AM194" i="17"/>
  <c r="CG86" i="17"/>
  <c r="CE86" i="17"/>
  <c r="V184" i="17"/>
  <c r="U184" i="17"/>
  <c r="T184" i="17"/>
  <c r="P184" i="17"/>
  <c r="O184" i="17"/>
  <c r="N184" i="17"/>
  <c r="G241" i="10" s="1"/>
  <c r="BY49" i="17"/>
  <c r="BX49" i="17"/>
  <c r="BW49" i="17"/>
  <c r="BS49" i="17"/>
  <c r="BR49" i="17"/>
  <c r="BQ49" i="17"/>
  <c r="J55" i="10" s="1"/>
  <c r="V183" i="17"/>
  <c r="K46" i="10" s="1"/>
  <c r="U183" i="17"/>
  <c r="K78" i="10" s="1"/>
  <c r="T183" i="17"/>
  <c r="P183" i="17"/>
  <c r="G256" i="10" s="1"/>
  <c r="O183" i="17"/>
  <c r="G248" i="10" s="1"/>
  <c r="N183" i="17"/>
  <c r="BY48" i="17"/>
  <c r="F256" i="10" s="1"/>
  <c r="BX48" i="17"/>
  <c r="F248" i="10" s="1"/>
  <c r="BW48" i="17"/>
  <c r="BS48" i="17"/>
  <c r="J46" i="10" s="1"/>
  <c r="BR48" i="17"/>
  <c r="J78" i="10" s="1"/>
  <c r="BQ48" i="17"/>
  <c r="BT41" i="17"/>
  <c r="BV40" i="17"/>
  <c r="BT40" i="17"/>
  <c r="Q174" i="17"/>
  <c r="BV39" i="17"/>
  <c r="BT39" i="17"/>
  <c r="S173" i="17"/>
  <c r="Q173" i="17"/>
  <c r="BV38" i="17"/>
  <c r="BT38" i="17"/>
  <c r="S172" i="17"/>
  <c r="Q172" i="17"/>
  <c r="BV37" i="17"/>
  <c r="BT37" i="17"/>
  <c r="S171" i="17"/>
  <c r="Q171" i="17"/>
  <c r="BV36" i="17"/>
  <c r="BT36" i="17"/>
  <c r="S170" i="17"/>
  <c r="Q170" i="17"/>
  <c r="BV35" i="17"/>
  <c r="BT35" i="17"/>
  <c r="S169" i="17"/>
  <c r="Q169" i="17"/>
  <c r="BV34" i="17"/>
  <c r="BT34" i="17"/>
  <c r="S168" i="17"/>
  <c r="Q168" i="17"/>
  <c r="BV33" i="17"/>
  <c r="BT33" i="17"/>
  <c r="S167" i="17"/>
  <c r="S165" i="17" s="1"/>
  <c r="Q167" i="17"/>
  <c r="BV32" i="17"/>
  <c r="BV30" i="17" s="1"/>
  <c r="BT32" i="17"/>
  <c r="CJ22" i="17"/>
  <c r="CI22" i="17"/>
  <c r="CH22" i="17"/>
  <c r="CD22" i="17"/>
  <c r="CC22" i="17"/>
  <c r="CB22" i="17"/>
  <c r="E13" i="10" s="1"/>
  <c r="K211" i="17"/>
  <c r="J211" i="17"/>
  <c r="I211" i="17"/>
  <c r="E211" i="17"/>
  <c r="D211" i="17"/>
  <c r="C211" i="17"/>
  <c r="H275" i="10" s="1"/>
  <c r="CJ21" i="17"/>
  <c r="I290" i="10" s="1"/>
  <c r="CI21" i="17"/>
  <c r="I282" i="10" s="1"/>
  <c r="CH21" i="17"/>
  <c r="CD21" i="17"/>
  <c r="E28" i="10" s="1"/>
  <c r="CC21" i="17"/>
  <c r="E20" i="10" s="1"/>
  <c r="CB21" i="17"/>
  <c r="K210" i="17"/>
  <c r="D12" i="10" s="1"/>
  <c r="J210" i="17"/>
  <c r="D28" i="10" s="1"/>
  <c r="I210" i="17"/>
  <c r="E210" i="17"/>
  <c r="H290" i="10" s="1"/>
  <c r="D210" i="17"/>
  <c r="H282" i="10" s="1"/>
  <c r="C210" i="17"/>
  <c r="H203" i="17"/>
  <c r="F203" i="17"/>
  <c r="H202" i="17"/>
  <c r="F202" i="17"/>
  <c r="CE12" i="17"/>
  <c r="H201" i="17"/>
  <c r="F201" i="17"/>
  <c r="CG11" i="17"/>
  <c r="CE11" i="17"/>
  <c r="H200" i="17"/>
  <c r="F200" i="17"/>
  <c r="CG10" i="17"/>
  <c r="CE10" i="17"/>
  <c r="H199" i="17"/>
  <c r="F199" i="17"/>
  <c r="CG9" i="17"/>
  <c r="CE9" i="17"/>
  <c r="H198" i="17"/>
  <c r="F198" i="17"/>
  <c r="CG8" i="17"/>
  <c r="CE8" i="17"/>
  <c r="H197" i="17"/>
  <c r="F197" i="17"/>
  <c r="CG7" i="17"/>
  <c r="CE7" i="17"/>
  <c r="H196" i="17"/>
  <c r="F196" i="17"/>
  <c r="CG6" i="17"/>
  <c r="CE6" i="17"/>
  <c r="H195" i="17"/>
  <c r="F195" i="17"/>
  <c r="CG5" i="17"/>
  <c r="CE5" i="17"/>
  <c r="H194" i="17"/>
  <c r="F194" i="17"/>
  <c r="R4" i="18"/>
  <c r="R5" i="18"/>
  <c r="R6" i="18"/>
  <c r="R7" i="18"/>
  <c r="R8" i="18"/>
  <c r="R3" i="18"/>
  <c r="P4" i="18"/>
  <c r="P5" i="18"/>
  <c r="P6" i="18"/>
  <c r="P7" i="18"/>
  <c r="P8" i="18"/>
  <c r="P3" i="18"/>
  <c r="G4" i="18"/>
  <c r="G5" i="18"/>
  <c r="G6" i="18"/>
  <c r="G7" i="18"/>
  <c r="G8" i="18"/>
  <c r="G9" i="18"/>
  <c r="G10" i="18"/>
  <c r="G11" i="18"/>
  <c r="G3" i="18"/>
  <c r="E4" i="18"/>
  <c r="E5" i="18"/>
  <c r="E6" i="18"/>
  <c r="E7" i="18"/>
  <c r="E8" i="18"/>
  <c r="E9" i="18"/>
  <c r="E10" i="18"/>
  <c r="E11" i="18"/>
  <c r="E12" i="18"/>
  <c r="E3" i="18"/>
  <c r="DC114" i="17"/>
  <c r="DC115" i="17"/>
  <c r="DC116" i="17"/>
  <c r="DC117" i="17"/>
  <c r="DC118" i="17"/>
  <c r="DC119" i="17"/>
  <c r="DC120" i="17"/>
  <c r="DC121" i="17"/>
  <c r="DA114" i="17"/>
  <c r="DA115" i="17"/>
  <c r="DA116" i="17"/>
  <c r="DA117" i="17"/>
  <c r="DA118" i="17"/>
  <c r="DA119" i="17"/>
  <c r="DA120" i="17"/>
  <c r="DA121" i="17"/>
  <c r="DA122" i="17"/>
  <c r="AZ249" i="17"/>
  <c r="AZ250" i="17"/>
  <c r="AZ251" i="17"/>
  <c r="AZ252" i="17"/>
  <c r="AZ253" i="17"/>
  <c r="AZ254" i="17"/>
  <c r="AZ255" i="17"/>
  <c r="DC113" i="17"/>
  <c r="DA113" i="17"/>
  <c r="AZ248" i="17"/>
  <c r="AX249" i="17"/>
  <c r="AX250" i="17"/>
  <c r="AX251" i="17"/>
  <c r="AX252" i="17"/>
  <c r="AX253" i="17"/>
  <c r="AX254" i="17"/>
  <c r="AX255" i="17"/>
  <c r="AX248" i="17"/>
  <c r="DF130" i="17"/>
  <c r="DE130" i="17"/>
  <c r="DD130" i="17"/>
  <c r="CZ130" i="17"/>
  <c r="CY130" i="17"/>
  <c r="CX130" i="17"/>
  <c r="BC265" i="17"/>
  <c r="BB265" i="17"/>
  <c r="BA265" i="17"/>
  <c r="AW265" i="17"/>
  <c r="AV265" i="17"/>
  <c r="AU265" i="17"/>
  <c r="D343" i="10" s="1"/>
  <c r="DF129" i="17"/>
  <c r="E358" i="10" s="1"/>
  <c r="DE129" i="17"/>
  <c r="E350" i="10" s="1"/>
  <c r="DD129" i="17"/>
  <c r="CZ129" i="17"/>
  <c r="E188" i="10" s="1"/>
  <c r="AA188" i="10" s="1"/>
  <c r="CY129" i="17"/>
  <c r="E172" i="10" s="1"/>
  <c r="CX129" i="17"/>
  <c r="BC264" i="17"/>
  <c r="D180" i="10" s="1"/>
  <c r="BB264" i="17"/>
  <c r="D172" i="10" s="1"/>
  <c r="BA264" i="17"/>
  <c r="AW264" i="17"/>
  <c r="D358" i="10" s="1"/>
  <c r="AV264" i="17"/>
  <c r="D350" i="10" s="1"/>
  <c r="AU264" i="17"/>
  <c r="U20" i="18"/>
  <c r="U21" i="18" s="1"/>
  <c r="U22" i="18" s="1"/>
  <c r="T20" i="18"/>
  <c r="T21" i="18" s="1"/>
  <c r="S20" i="18"/>
  <c r="S21" i="18" s="1"/>
  <c r="O20" i="18"/>
  <c r="O21" i="18" s="1"/>
  <c r="O22" i="18" s="1"/>
  <c r="N20" i="18"/>
  <c r="N21" i="18" s="1"/>
  <c r="M20" i="18"/>
  <c r="M21" i="18" s="1"/>
  <c r="M22" i="18" s="1"/>
  <c r="J20" i="18"/>
  <c r="J21" i="18" s="1"/>
  <c r="J22" i="18" s="1"/>
  <c r="I20" i="18"/>
  <c r="I21" i="18" s="1"/>
  <c r="I22" i="18" s="1"/>
  <c r="H20" i="18"/>
  <c r="H21" i="18" s="1"/>
  <c r="D20" i="18"/>
  <c r="D21" i="18" s="1"/>
  <c r="D22" i="18" s="1"/>
  <c r="C20" i="18"/>
  <c r="C21" i="18" s="1"/>
  <c r="C22" i="18" s="1"/>
  <c r="B20" i="18"/>
  <c r="U19" i="18"/>
  <c r="T19" i="18"/>
  <c r="S19" i="18"/>
  <c r="O19" i="18"/>
  <c r="N19" i="18"/>
  <c r="M19" i="18"/>
  <c r="J19" i="18"/>
  <c r="I19" i="18"/>
  <c r="H19" i="18"/>
  <c r="D19" i="18"/>
  <c r="C19" i="18"/>
  <c r="B19" i="18"/>
  <c r="BY103" i="17"/>
  <c r="BX103" i="17"/>
  <c r="BW103" i="17"/>
  <c r="BS103" i="17"/>
  <c r="BR103" i="17"/>
  <c r="BQ103" i="17"/>
  <c r="AR184" i="17"/>
  <c r="AQ184" i="17"/>
  <c r="AP184" i="17"/>
  <c r="AL184" i="17"/>
  <c r="AK184" i="17"/>
  <c r="AJ184" i="17"/>
  <c r="B241" i="10" s="1"/>
  <c r="BY102" i="17"/>
  <c r="C256" i="10" s="1"/>
  <c r="BX102" i="17"/>
  <c r="C248" i="10" s="1"/>
  <c r="BW102" i="17"/>
  <c r="BS102" i="17"/>
  <c r="C138" i="10" s="1"/>
  <c r="BR102" i="17"/>
  <c r="C146" i="10" s="1"/>
  <c r="BQ102" i="17"/>
  <c r="AR183" i="17"/>
  <c r="B130" i="10" s="1"/>
  <c r="AQ183" i="17"/>
  <c r="B138" i="10" s="1"/>
  <c r="AP183" i="17"/>
  <c r="AL183" i="17"/>
  <c r="B256" i="10" s="1"/>
  <c r="AK183" i="17"/>
  <c r="B248" i="10" s="1"/>
  <c r="AJ183" i="17"/>
  <c r="AM178" i="17"/>
  <c r="AO177" i="17"/>
  <c r="AM177" i="17"/>
  <c r="AO176" i="17"/>
  <c r="AM176" i="17"/>
  <c r="AO175" i="17"/>
  <c r="AM175" i="17"/>
  <c r="AO174" i="17"/>
  <c r="AM174" i="17"/>
  <c r="BT92" i="17"/>
  <c r="AO173" i="17"/>
  <c r="AM173" i="17"/>
  <c r="BV91" i="17"/>
  <c r="BT91" i="17"/>
  <c r="AO172" i="17"/>
  <c r="AM172" i="17"/>
  <c r="BV90" i="17"/>
  <c r="BT90" i="17"/>
  <c r="AO171" i="17"/>
  <c r="AM171" i="17"/>
  <c r="BV89" i="17"/>
  <c r="BT89" i="17"/>
  <c r="AO170" i="17"/>
  <c r="AM170" i="17"/>
  <c r="BV88" i="17"/>
  <c r="BT88" i="17"/>
  <c r="AO169" i="17"/>
  <c r="AM169" i="17"/>
  <c r="BV87" i="17"/>
  <c r="BT87" i="17"/>
  <c r="AO168" i="17"/>
  <c r="AM168" i="17"/>
  <c r="BV86" i="17"/>
  <c r="BT86" i="17"/>
  <c r="BT84" i="17" s="1"/>
  <c r="AO167" i="17"/>
  <c r="AM167" i="17"/>
  <c r="X7" i="10" l="1"/>
  <c r="C300" i="10"/>
  <c r="M266" i="10"/>
  <c r="BA107" i="17"/>
  <c r="K169" i="10" s="1"/>
  <c r="AE269" i="17"/>
  <c r="G101" i="10" s="1"/>
  <c r="G93" i="10" s="1"/>
  <c r="J286" i="17"/>
  <c r="DC30" i="17"/>
  <c r="AD266" i="17"/>
  <c r="AD50" i="17"/>
  <c r="S111" i="17"/>
  <c r="AZ104" i="17"/>
  <c r="AE267" i="17"/>
  <c r="G99" i="10" s="1"/>
  <c r="CE84" i="17"/>
  <c r="CE57" i="17"/>
  <c r="AZ165" i="17"/>
  <c r="DA219" i="17"/>
  <c r="AO57" i="17"/>
  <c r="J188" i="17"/>
  <c r="N25" i="10" s="1"/>
  <c r="N9" i="10" s="1"/>
  <c r="AP267" i="17"/>
  <c r="P133" i="10" s="1"/>
  <c r="CB240" i="17"/>
  <c r="Q311" i="10" s="1"/>
  <c r="AL240" i="17"/>
  <c r="S327" i="10" s="1"/>
  <c r="CG84" i="17"/>
  <c r="CR246" i="17"/>
  <c r="CG30" i="17"/>
  <c r="AP269" i="17"/>
  <c r="P135" i="10" s="1"/>
  <c r="AX246" i="17"/>
  <c r="CG57" i="17"/>
  <c r="CP57" i="17"/>
  <c r="DC111" i="17"/>
  <c r="CB134" i="17"/>
  <c r="H169" i="10" s="1"/>
  <c r="H161" i="10" s="1"/>
  <c r="H192" i="17"/>
  <c r="J287" i="17" s="1"/>
  <c r="AM3" i="17"/>
  <c r="CE3" i="17"/>
  <c r="CE165" i="17"/>
  <c r="S246" i="17"/>
  <c r="CB242" i="17"/>
  <c r="Q313" i="10" s="1"/>
  <c r="Q305" i="10" s="1"/>
  <c r="AZ246" i="17"/>
  <c r="DC219" i="17"/>
  <c r="DA111" i="17"/>
  <c r="CG3" i="17"/>
  <c r="BT30" i="17"/>
  <c r="F57" i="17"/>
  <c r="CG165" i="17"/>
  <c r="DA30" i="17"/>
  <c r="AU215" i="17"/>
  <c r="G279" i="10" s="1"/>
  <c r="G271" i="10" s="1"/>
  <c r="CH240" i="17"/>
  <c r="Q277" i="10" s="1"/>
  <c r="S23" i="17"/>
  <c r="O130" i="10"/>
  <c r="AO210" i="17"/>
  <c r="C240" i="10"/>
  <c r="BV102" i="17"/>
  <c r="E342" i="10"/>
  <c r="E334" i="10" s="1"/>
  <c r="DC129" i="17"/>
  <c r="AM192" i="17"/>
  <c r="AX30" i="17"/>
  <c r="O70" i="10"/>
  <c r="AX48" i="17"/>
  <c r="K96" i="10"/>
  <c r="K88" i="10" s="1"/>
  <c r="AD237" i="17"/>
  <c r="J130" i="10"/>
  <c r="J122" i="10" s="1"/>
  <c r="F102" i="17"/>
  <c r="F84" i="17"/>
  <c r="BV192" i="17"/>
  <c r="S54" i="10"/>
  <c r="S38" i="10" s="1"/>
  <c r="DA48" i="17"/>
  <c r="E62" i="10"/>
  <c r="AA62" i="10" s="1"/>
  <c r="S210" i="17"/>
  <c r="S192" i="17"/>
  <c r="CE131" i="17"/>
  <c r="CE132" i="17" s="1"/>
  <c r="K54" i="10"/>
  <c r="K38" i="10" s="1"/>
  <c r="S183" i="17"/>
  <c r="F192" i="17"/>
  <c r="F240" i="10"/>
  <c r="F232" i="10" s="1"/>
  <c r="BV48" i="17"/>
  <c r="AO192" i="17"/>
  <c r="N274" i="10"/>
  <c r="N266" i="10" s="1"/>
  <c r="CG102" i="17"/>
  <c r="AZ30" i="17"/>
  <c r="E146" i="10"/>
  <c r="Q102" i="17"/>
  <c r="AB219" i="17"/>
  <c r="K130" i="10"/>
  <c r="K122" i="10" s="1"/>
  <c r="AO21" i="17"/>
  <c r="H84" i="17"/>
  <c r="K240" i="10"/>
  <c r="K232" i="10" s="1"/>
  <c r="AX183" i="17"/>
  <c r="L342" i="10"/>
  <c r="DC237" i="17"/>
  <c r="S274" i="10"/>
  <c r="S266" i="10" s="1"/>
  <c r="BT210" i="17"/>
  <c r="BT192" i="17"/>
  <c r="I104" i="10"/>
  <c r="I88" i="10" s="1"/>
  <c r="AM75" i="17"/>
  <c r="S77" i="17"/>
  <c r="S78" i="17" s="1"/>
  <c r="B240" i="10"/>
  <c r="AM183" i="17"/>
  <c r="M308" i="10"/>
  <c r="CR264" i="17"/>
  <c r="D54" i="10"/>
  <c r="D38" i="10" s="1"/>
  <c r="CE48" i="17"/>
  <c r="E12" i="10"/>
  <c r="E4" i="10" s="1"/>
  <c r="CE21" i="17"/>
  <c r="P164" i="10"/>
  <c r="Q129" i="17"/>
  <c r="AB3" i="17"/>
  <c r="S112" i="10"/>
  <c r="S88" i="10" s="1"/>
  <c r="F75" i="17"/>
  <c r="C104" i="10"/>
  <c r="C88" i="10" s="1"/>
  <c r="CE75" i="17"/>
  <c r="D308" i="10"/>
  <c r="D300" i="10" s="1"/>
  <c r="CR75" i="17"/>
  <c r="AD219" i="17"/>
  <c r="R342" i="10"/>
  <c r="Q264" i="17"/>
  <c r="Q246" i="17"/>
  <c r="D274" i="10"/>
  <c r="D266" i="10" s="1"/>
  <c r="CG48" i="17"/>
  <c r="CR212" i="17"/>
  <c r="CR215" i="17" s="1"/>
  <c r="F268" i="17"/>
  <c r="Q164" i="10"/>
  <c r="Q156" i="10" s="1"/>
  <c r="AZ48" i="17"/>
  <c r="AD3" i="17"/>
  <c r="F54" i="10"/>
  <c r="F38" i="10" s="1"/>
  <c r="AM48" i="17"/>
  <c r="AM30" i="17"/>
  <c r="H12" i="10"/>
  <c r="H102" i="17"/>
  <c r="AO3" i="17"/>
  <c r="N164" i="10"/>
  <c r="N156" i="10" s="1"/>
  <c r="BT129" i="17"/>
  <c r="BT111" i="17"/>
  <c r="N248" i="10"/>
  <c r="N232" i="10" s="1"/>
  <c r="CE183" i="17"/>
  <c r="S342" i="10"/>
  <c r="DC48" i="17"/>
  <c r="F130" i="10"/>
  <c r="F122" i="10" s="1"/>
  <c r="AB102" i="17"/>
  <c r="AB84" i="17"/>
  <c r="CS213" i="17"/>
  <c r="P311" i="10" s="1"/>
  <c r="I53" i="17"/>
  <c r="P17" i="10" s="1"/>
  <c r="P9" i="10" s="1"/>
  <c r="D342" i="10"/>
  <c r="D334" i="10" s="1"/>
  <c r="AX264" i="17"/>
  <c r="J96" i="10"/>
  <c r="CP75" i="17"/>
  <c r="B146" i="10"/>
  <c r="AO183" i="17"/>
  <c r="D164" i="10"/>
  <c r="AZ264" i="17"/>
  <c r="AM165" i="17"/>
  <c r="AO165" i="17"/>
  <c r="H274" i="10"/>
  <c r="H266" i="10" s="1"/>
  <c r="F210" i="17"/>
  <c r="G240" i="10"/>
  <c r="G232" i="10" s="1"/>
  <c r="Q183" i="17"/>
  <c r="O274" i="10"/>
  <c r="O266" i="10" s="1"/>
  <c r="AM210" i="17"/>
  <c r="R12" i="10"/>
  <c r="R4" i="10" s="1"/>
  <c r="AB21" i="17"/>
  <c r="B274" i="10"/>
  <c r="AB210" i="17"/>
  <c r="AB192" i="17"/>
  <c r="G54" i="10"/>
  <c r="S102" i="17"/>
  <c r="AO30" i="17"/>
  <c r="Q84" i="17"/>
  <c r="O164" i="10"/>
  <c r="O156" i="10" s="1"/>
  <c r="AZ183" i="17"/>
  <c r="BV111" i="17"/>
  <c r="M342" i="10"/>
  <c r="CP264" i="17"/>
  <c r="O248" i="10"/>
  <c r="O232" i="10" s="1"/>
  <c r="BV210" i="17"/>
  <c r="G130" i="10"/>
  <c r="G122" i="10" s="1"/>
  <c r="AO75" i="17"/>
  <c r="AD84" i="17"/>
  <c r="R156" i="10"/>
  <c r="D20" i="10"/>
  <c r="H210" i="17"/>
  <c r="R96" i="10"/>
  <c r="R88" i="10" s="1"/>
  <c r="AD21" i="17"/>
  <c r="C130" i="10"/>
  <c r="BT102" i="17"/>
  <c r="E164" i="10"/>
  <c r="DA129" i="17"/>
  <c r="I274" i="10"/>
  <c r="I266" i="10" s="1"/>
  <c r="CG21" i="17"/>
  <c r="N70" i="10"/>
  <c r="N38" i="10" s="1"/>
  <c r="S129" i="17"/>
  <c r="S12" i="10"/>
  <c r="S4" i="10" s="1"/>
  <c r="H75" i="17"/>
  <c r="C274" i="10"/>
  <c r="C266" i="10" s="1"/>
  <c r="CG75" i="17"/>
  <c r="AD192" i="17"/>
  <c r="S84" i="17"/>
  <c r="E308" i="10"/>
  <c r="E300" i="10" s="1"/>
  <c r="AB237" i="17"/>
  <c r="AX165" i="17"/>
  <c r="R54" i="10"/>
  <c r="S264" i="17"/>
  <c r="E274" i="10"/>
  <c r="E266" i="10" s="1"/>
  <c r="Q210" i="17"/>
  <c r="AM57" i="17"/>
  <c r="H50" i="17"/>
  <c r="B96" i="10"/>
  <c r="B88" i="10" s="1"/>
  <c r="AD210" i="17"/>
  <c r="BV84" i="17"/>
  <c r="Q165" i="17"/>
  <c r="J54" i="10"/>
  <c r="J38" i="10" s="1"/>
  <c r="BT48" i="17"/>
  <c r="N130" i="10"/>
  <c r="N122" i="10" s="1"/>
  <c r="CE102" i="17"/>
  <c r="Q111" i="17"/>
  <c r="D130" i="10"/>
  <c r="D122" i="10" s="1"/>
  <c r="AO48" i="17"/>
  <c r="I20" i="10"/>
  <c r="AM21" i="17"/>
  <c r="J240" i="10"/>
  <c r="J232" i="10" s="1"/>
  <c r="BV129" i="17"/>
  <c r="L308" i="10"/>
  <c r="L300" i="10" s="1"/>
  <c r="DA237" i="17"/>
  <c r="R274" i="10"/>
  <c r="R266" i="10" s="1"/>
  <c r="CG183" i="17"/>
  <c r="H96" i="10"/>
  <c r="AD102" i="17"/>
  <c r="CS215" i="17"/>
  <c r="P313" i="10" s="1"/>
  <c r="P305" i="10" s="1"/>
  <c r="I51" i="17"/>
  <c r="P15" i="10" s="1"/>
  <c r="G335" i="10"/>
  <c r="J335" i="10"/>
  <c r="Q123" i="10"/>
  <c r="AZ77" i="17"/>
  <c r="CG239" i="17"/>
  <c r="BV23" i="17"/>
  <c r="CI242" i="17"/>
  <c r="Q287" i="10" s="1"/>
  <c r="Q271" i="10" s="1"/>
  <c r="Q233" i="10"/>
  <c r="BA215" i="17"/>
  <c r="I169" i="10" s="1"/>
  <c r="DC185" i="17"/>
  <c r="DC188" i="17" s="1"/>
  <c r="F131" i="17"/>
  <c r="F132" i="17" s="1"/>
  <c r="AX212" i="17"/>
  <c r="AB187" i="17"/>
  <c r="AD185" i="17"/>
  <c r="AD186" i="17" s="1"/>
  <c r="AE186" i="17"/>
  <c r="L115" i="10" s="1"/>
  <c r="AE188" i="17"/>
  <c r="L117" i="10" s="1"/>
  <c r="CS186" i="17"/>
  <c r="C311" i="10" s="1"/>
  <c r="CS188" i="17"/>
  <c r="C313" i="10" s="1"/>
  <c r="C305" i="10" s="1"/>
  <c r="DC23" i="17"/>
  <c r="DC24" i="17" s="1"/>
  <c r="B6" i="10"/>
  <c r="BA26" i="17"/>
  <c r="C169" i="10" s="1"/>
  <c r="K7" i="10"/>
  <c r="AZ23" i="17"/>
  <c r="CS53" i="17"/>
  <c r="G313" i="10" s="1"/>
  <c r="G305" i="10" s="1"/>
  <c r="CP187" i="17"/>
  <c r="G5" i="10"/>
  <c r="L6" i="10"/>
  <c r="CR50" i="17"/>
  <c r="CR53" i="17" s="1"/>
  <c r="CS51" i="17"/>
  <c r="G311" i="10" s="1"/>
  <c r="AP242" i="17"/>
  <c r="S135" i="10" s="1"/>
  <c r="AZ105" i="17"/>
  <c r="CR131" i="17"/>
  <c r="CR134" i="17" s="1"/>
  <c r="G301" i="10"/>
  <c r="Q6" i="10"/>
  <c r="L233" i="10"/>
  <c r="G6" i="10"/>
  <c r="I186" i="17"/>
  <c r="N15" i="10" s="1"/>
  <c r="BA213" i="17"/>
  <c r="I167" i="10" s="1"/>
  <c r="DC104" i="17"/>
  <c r="DC105" i="17" s="1"/>
  <c r="C51" i="17"/>
  <c r="P57" i="10" s="1"/>
  <c r="AD131" i="17"/>
  <c r="AD132" i="17" s="1"/>
  <c r="CP50" i="17"/>
  <c r="CP51" i="17" s="1"/>
  <c r="O38" i="10"/>
  <c r="AM131" i="17"/>
  <c r="AM132" i="17" s="1"/>
  <c r="DD105" i="17"/>
  <c r="K345" i="10" s="1"/>
  <c r="F50" i="17"/>
  <c r="F51" i="17" s="1"/>
  <c r="DD215" i="17"/>
  <c r="I347" i="10" s="1"/>
  <c r="I339" i="10" s="1"/>
  <c r="AE132" i="17"/>
  <c r="Q107" i="10" s="1"/>
  <c r="AO131" i="17"/>
  <c r="AO132" i="17" s="1"/>
  <c r="AJ134" i="17"/>
  <c r="J169" i="10" s="1"/>
  <c r="J161" i="10" s="1"/>
  <c r="CS132" i="17"/>
  <c r="I311" i="10" s="1"/>
  <c r="CM53" i="17"/>
  <c r="I59" i="10" s="1"/>
  <c r="K338" i="10"/>
  <c r="CM215" i="17"/>
  <c r="P279" i="10" s="1"/>
  <c r="P271" i="10" s="1"/>
  <c r="CP212" i="17"/>
  <c r="CP215" i="17" s="1"/>
  <c r="DE26" i="17"/>
  <c r="F355" i="10" s="1"/>
  <c r="F339" i="10" s="1"/>
  <c r="AE51" i="17"/>
  <c r="N115" i="10" s="1"/>
  <c r="U80" i="17"/>
  <c r="M75" i="10" s="1"/>
  <c r="M43" i="10" s="1"/>
  <c r="BV266" i="17"/>
  <c r="BV269" i="17" s="1"/>
  <c r="CM213" i="17"/>
  <c r="P277" i="10" s="1"/>
  <c r="Q9" i="10"/>
  <c r="CR185" i="17"/>
  <c r="CR188" i="17" s="1"/>
  <c r="DA25" i="17"/>
  <c r="L270" i="10"/>
  <c r="AE134" i="17"/>
  <c r="Q109" i="10" s="1"/>
  <c r="Q93" i="10" s="1"/>
  <c r="BW267" i="17"/>
  <c r="P251" i="10" s="1"/>
  <c r="CM51" i="17"/>
  <c r="I57" i="10" s="1"/>
  <c r="C53" i="17"/>
  <c r="P59" i="10" s="1"/>
  <c r="P43" i="10" s="1"/>
  <c r="BW242" i="17"/>
  <c r="D245" i="10" s="1"/>
  <c r="D237" i="10" s="1"/>
  <c r="DC212" i="17"/>
  <c r="DC215" i="17" s="1"/>
  <c r="AE53" i="17"/>
  <c r="N117" i="10" s="1"/>
  <c r="CS134" i="17"/>
  <c r="I313" i="10" s="1"/>
  <c r="I305" i="10" s="1"/>
  <c r="BW269" i="17"/>
  <c r="P253" i="10" s="1"/>
  <c r="P237" i="10" s="1"/>
  <c r="F305" i="10"/>
  <c r="DD107" i="17"/>
  <c r="K347" i="10" s="1"/>
  <c r="K339" i="10" s="1"/>
  <c r="DD213" i="17"/>
  <c r="I345" i="10" s="1"/>
  <c r="AG53" i="17"/>
  <c r="N109" i="10" s="1"/>
  <c r="F6" i="10"/>
  <c r="P5" i="10"/>
  <c r="G8" i="10"/>
  <c r="F5" i="10"/>
  <c r="O5" i="10"/>
  <c r="O89" i="10"/>
  <c r="AA138" i="10"/>
  <c r="AA172" i="10"/>
  <c r="AA316" i="10"/>
  <c r="AA180" i="10"/>
  <c r="Q126" i="10"/>
  <c r="H301" i="10"/>
  <c r="AA324" i="10"/>
  <c r="H4" i="10"/>
  <c r="M9" i="10"/>
  <c r="AX106" i="17"/>
  <c r="CX78" i="17"/>
  <c r="F115" i="10" s="1"/>
  <c r="BW78" i="17"/>
  <c r="I243" i="10" s="1"/>
  <c r="Q8" i="10"/>
  <c r="CR104" i="17"/>
  <c r="CR105" i="17" s="1"/>
  <c r="K301" i="10"/>
  <c r="H233" i="10"/>
  <c r="N338" i="10"/>
  <c r="DA77" i="17"/>
  <c r="DA80" i="17" s="1"/>
  <c r="CX215" i="17"/>
  <c r="M279" i="10" s="1"/>
  <c r="M271" i="10" s="1"/>
  <c r="AP240" i="17"/>
  <c r="S133" i="10" s="1"/>
  <c r="P267" i="10"/>
  <c r="S157" i="10"/>
  <c r="S301" i="10"/>
  <c r="B301" i="10"/>
  <c r="CS26" i="17"/>
  <c r="J313" i="10" s="1"/>
  <c r="J305" i="10" s="1"/>
  <c r="CH134" i="17"/>
  <c r="F279" i="10" s="1"/>
  <c r="M233" i="10"/>
  <c r="G304" i="10"/>
  <c r="Q39" i="10"/>
  <c r="L89" i="10"/>
  <c r="AA350" i="10"/>
  <c r="I4" i="10"/>
  <c r="M8" i="10"/>
  <c r="Q236" i="10"/>
  <c r="H42" i="10"/>
  <c r="C8" i="10"/>
  <c r="B9" i="10"/>
  <c r="CB269" i="17"/>
  <c r="H347" i="10" s="1"/>
  <c r="CB267" i="17"/>
  <c r="H345" i="10" s="1"/>
  <c r="M42" i="10"/>
  <c r="O92" i="10"/>
  <c r="L5" i="10"/>
  <c r="H157" i="10"/>
  <c r="P233" i="10"/>
  <c r="N335" i="10"/>
  <c r="Q5" i="10"/>
  <c r="B5" i="10"/>
  <c r="I123" i="10"/>
  <c r="AA358" i="10"/>
  <c r="O8" i="10"/>
  <c r="CH132" i="17"/>
  <c r="F277" i="10" s="1"/>
  <c r="CN53" i="17"/>
  <c r="I83" i="10" s="1"/>
  <c r="DA212" i="17"/>
  <c r="DA213" i="17" s="1"/>
  <c r="P6" i="10"/>
  <c r="CR23" i="17"/>
  <c r="CX80" i="17"/>
  <c r="F117" i="10" s="1"/>
  <c r="F93" i="10" s="1"/>
  <c r="CX213" i="17"/>
  <c r="M277" i="10" s="1"/>
  <c r="J304" i="10"/>
  <c r="C157" i="10"/>
  <c r="R123" i="10"/>
  <c r="F335" i="10"/>
  <c r="M267" i="10"/>
  <c r="M157" i="10"/>
  <c r="C160" i="10"/>
  <c r="F8" i="10"/>
  <c r="I338" i="10"/>
  <c r="M39" i="10"/>
  <c r="C301" i="10"/>
  <c r="K160" i="10"/>
  <c r="I42" i="10"/>
  <c r="I157" i="10"/>
  <c r="L157" i="10"/>
  <c r="P301" i="10"/>
  <c r="P8" i="10"/>
  <c r="E233" i="10"/>
  <c r="E156" i="10"/>
  <c r="K161" i="10"/>
  <c r="G9" i="10"/>
  <c r="M6" i="10"/>
  <c r="H335" i="10"/>
  <c r="H88" i="10"/>
  <c r="F304" i="10"/>
  <c r="S304" i="10"/>
  <c r="M5" i="10"/>
  <c r="O122" i="10"/>
  <c r="J88" i="10"/>
  <c r="M300" i="10"/>
  <c r="K304" i="10"/>
  <c r="L236" i="10"/>
  <c r="AA28" i="10"/>
  <c r="AK185" i="17"/>
  <c r="B250" i="10" s="1"/>
  <c r="B249" i="10"/>
  <c r="DD131" i="17"/>
  <c r="E344" i="10" s="1"/>
  <c r="E343" i="10"/>
  <c r="BS50" i="17"/>
  <c r="J47" i="10"/>
  <c r="U185" i="17"/>
  <c r="K79" i="10"/>
  <c r="CD104" i="17"/>
  <c r="CD107" i="17" s="1"/>
  <c r="N151" i="10" s="1"/>
  <c r="N147" i="10"/>
  <c r="AQ212" i="17"/>
  <c r="AQ215" i="17" s="1"/>
  <c r="O143" i="10" s="1"/>
  <c r="O139" i="10"/>
  <c r="BW104" i="17"/>
  <c r="C242" i="10" s="1"/>
  <c r="C241" i="10"/>
  <c r="AV266" i="17"/>
  <c r="AV269" i="17" s="1"/>
  <c r="D355" i="10" s="1"/>
  <c r="D351" i="10"/>
  <c r="J212" i="17"/>
  <c r="J215" i="17" s="1"/>
  <c r="D33" i="10" s="1"/>
  <c r="D29" i="10"/>
  <c r="C242" i="17"/>
  <c r="K313" i="10" s="1"/>
  <c r="K310" i="10"/>
  <c r="BQ26" i="17"/>
  <c r="O17" i="10" s="1"/>
  <c r="O9" i="10" s="1"/>
  <c r="O14" i="10"/>
  <c r="O6" i="10" s="1"/>
  <c r="BW26" i="17"/>
  <c r="M245" i="10" s="1"/>
  <c r="M237" i="10" s="1"/>
  <c r="BQ269" i="17"/>
  <c r="N347" i="10" s="1"/>
  <c r="N339" i="10" s="1"/>
  <c r="N344" i="10"/>
  <c r="O339" i="10"/>
  <c r="F270" i="10"/>
  <c r="G270" i="10"/>
  <c r="P126" i="10"/>
  <c r="J338" i="10"/>
  <c r="P127" i="10"/>
  <c r="Q42" i="10"/>
  <c r="AU26" i="17"/>
  <c r="C25" i="10" s="1"/>
  <c r="C9" i="10" s="1"/>
  <c r="C22" i="10"/>
  <c r="C6" i="10" s="1"/>
  <c r="C304" i="10"/>
  <c r="BQ242" i="17"/>
  <c r="B313" i="10" s="1"/>
  <c r="B310" i="10"/>
  <c r="CH269" i="17"/>
  <c r="L279" i="10" s="1"/>
  <c r="L271" i="10" s="1"/>
  <c r="P92" i="10"/>
  <c r="S126" i="10"/>
  <c r="CS105" i="17"/>
  <c r="R311" i="10" s="1"/>
  <c r="R301" i="10"/>
  <c r="DE213" i="17"/>
  <c r="I353" i="10" s="1"/>
  <c r="I352" i="10"/>
  <c r="D186" i="17"/>
  <c r="L251" i="10" s="1"/>
  <c r="L250" i="10"/>
  <c r="S123" i="10"/>
  <c r="B157" i="10"/>
  <c r="P39" i="10"/>
  <c r="AV213" i="17"/>
  <c r="G285" i="10" s="1"/>
  <c r="G284" i="10"/>
  <c r="V78" i="17"/>
  <c r="M49" i="10" s="1"/>
  <c r="M48" i="10"/>
  <c r="DE105" i="17"/>
  <c r="K353" i="10" s="1"/>
  <c r="K352" i="10"/>
  <c r="AA186" i="17"/>
  <c r="H259" i="10" s="1"/>
  <c r="H258" i="10"/>
  <c r="Z51" i="17"/>
  <c r="L73" i="10" s="1"/>
  <c r="L72" i="10"/>
  <c r="CT105" i="17"/>
  <c r="R319" i="10" s="1"/>
  <c r="R318" i="10"/>
  <c r="CI267" i="17"/>
  <c r="L285" i="10" s="1"/>
  <c r="L284" i="10"/>
  <c r="CZ186" i="17"/>
  <c r="Q243" i="10" s="1"/>
  <c r="Q242" i="10"/>
  <c r="BB105" i="17"/>
  <c r="K175" i="10" s="1"/>
  <c r="K174" i="10"/>
  <c r="Q267" i="10"/>
  <c r="CT24" i="17"/>
  <c r="J319" i="10" s="1"/>
  <c r="J318" i="10"/>
  <c r="AV240" i="17"/>
  <c r="H319" i="10" s="1"/>
  <c r="H318" i="10"/>
  <c r="J186" i="17"/>
  <c r="N23" i="10" s="1"/>
  <c r="N22" i="10"/>
  <c r="N6" i="10" s="1"/>
  <c r="AF212" i="17"/>
  <c r="B105" i="10"/>
  <c r="CN77" i="17"/>
  <c r="J105" i="10"/>
  <c r="CT266" i="17"/>
  <c r="M317" i="10"/>
  <c r="CC132" i="17"/>
  <c r="H183" i="10" s="1"/>
  <c r="H182" i="10"/>
  <c r="AG186" i="17"/>
  <c r="L107" i="10" s="1"/>
  <c r="L106" i="10"/>
  <c r="Z267" i="17"/>
  <c r="C345" i="10" s="1"/>
  <c r="C344" i="10"/>
  <c r="D240" i="17"/>
  <c r="K319" i="10" s="1"/>
  <c r="K318" i="10"/>
  <c r="BC24" i="17"/>
  <c r="C183" i="10" s="1"/>
  <c r="C182" i="10"/>
  <c r="BB213" i="17"/>
  <c r="I183" i="10" s="1"/>
  <c r="I182" i="10"/>
  <c r="AW266" i="17"/>
  <c r="D359" i="10"/>
  <c r="V185" i="17"/>
  <c r="K47" i="10"/>
  <c r="CO77" i="17"/>
  <c r="J113" i="10"/>
  <c r="CU266" i="17"/>
  <c r="CU269" i="17" s="1"/>
  <c r="M329" i="10" s="1"/>
  <c r="M325" i="10"/>
  <c r="CY50" i="17"/>
  <c r="CY53" i="17" s="1"/>
  <c r="S75" i="10" s="1"/>
  <c r="S71" i="10"/>
  <c r="CD50" i="17"/>
  <c r="CD53" i="17" s="1"/>
  <c r="D83" i="10" s="1"/>
  <c r="D79" i="10"/>
  <c r="AP185" i="17"/>
  <c r="B148" i="10" s="1"/>
  <c r="B147" i="10"/>
  <c r="BY104" i="17"/>
  <c r="BY107" i="17" s="1"/>
  <c r="C261" i="10" s="1"/>
  <c r="C257" i="10"/>
  <c r="BA266" i="17"/>
  <c r="D166" i="10" s="1"/>
  <c r="D165" i="10"/>
  <c r="DF131" i="17"/>
  <c r="DF134" i="17" s="1"/>
  <c r="E363" i="10" s="1"/>
  <c r="E359" i="10"/>
  <c r="BX50" i="17"/>
  <c r="BX53" i="17" s="1"/>
  <c r="F253" i="10" s="1"/>
  <c r="F249" i="10"/>
  <c r="CI104" i="17"/>
  <c r="N283" i="10"/>
  <c r="N131" i="17"/>
  <c r="P166" i="10" s="1"/>
  <c r="P165" i="10"/>
  <c r="AW50" i="17"/>
  <c r="O47" i="10"/>
  <c r="AA290" i="10"/>
  <c r="O104" i="17"/>
  <c r="E131" i="10"/>
  <c r="CS77" i="17"/>
  <c r="D310" i="10" s="1"/>
  <c r="D309" i="10"/>
  <c r="AG239" i="17"/>
  <c r="K113" i="10"/>
  <c r="E104" i="17"/>
  <c r="E107" i="17" s="1"/>
  <c r="J151" i="10" s="1"/>
  <c r="J147" i="10"/>
  <c r="AQ23" i="17"/>
  <c r="AQ26" i="17" s="1"/>
  <c r="K143" i="10" s="1"/>
  <c r="K139" i="10"/>
  <c r="AV185" i="17"/>
  <c r="AV188" i="17" s="1"/>
  <c r="K253" i="10" s="1"/>
  <c r="K249" i="10"/>
  <c r="DE239" i="17"/>
  <c r="L351" i="10"/>
  <c r="BR212" i="17"/>
  <c r="S283" i="10"/>
  <c r="N266" i="17"/>
  <c r="R344" i="10" s="1"/>
  <c r="R343" i="10"/>
  <c r="CZ50" i="17"/>
  <c r="S47" i="10"/>
  <c r="CH50" i="17"/>
  <c r="D276" i="10" s="1"/>
  <c r="D275" i="10"/>
  <c r="V212" i="17"/>
  <c r="V215" i="17" s="1"/>
  <c r="E75" i="10" s="1"/>
  <c r="E71" i="10"/>
  <c r="AK77" i="17"/>
  <c r="I113" i="10"/>
  <c r="B338" i="10"/>
  <c r="F92" i="10"/>
  <c r="H236" i="10"/>
  <c r="CX107" i="17"/>
  <c r="Q135" i="10" s="1"/>
  <c r="Q132" i="10"/>
  <c r="CM186" i="17"/>
  <c r="E243" i="10" s="1"/>
  <c r="E242" i="10"/>
  <c r="S160" i="10"/>
  <c r="AO239" i="17"/>
  <c r="AO242" i="17" s="1"/>
  <c r="AQ240" i="17"/>
  <c r="S141" i="10" s="1"/>
  <c r="S140" i="10"/>
  <c r="E51" i="17"/>
  <c r="P65" i="10" s="1"/>
  <c r="P64" i="10"/>
  <c r="J301" i="10"/>
  <c r="BY267" i="17"/>
  <c r="P243" i="10" s="1"/>
  <c r="P242" i="10"/>
  <c r="N89" i="10"/>
  <c r="DE24" i="17"/>
  <c r="F353" i="10" s="1"/>
  <c r="F352" i="10"/>
  <c r="CU213" i="17"/>
  <c r="P327" i="10" s="1"/>
  <c r="P326" i="10"/>
  <c r="CU132" i="17"/>
  <c r="I327" i="10" s="1"/>
  <c r="I326" i="10"/>
  <c r="DE186" i="17"/>
  <c r="O353" i="10" s="1"/>
  <c r="O352" i="10"/>
  <c r="Q89" i="10"/>
  <c r="K335" i="10"/>
  <c r="Z186" i="17"/>
  <c r="H251" i="10" s="1"/>
  <c r="H250" i="10"/>
  <c r="CI132" i="17"/>
  <c r="F285" i="10" s="1"/>
  <c r="F284" i="10"/>
  <c r="BC213" i="17"/>
  <c r="I175" i="10" s="1"/>
  <c r="I174" i="10"/>
  <c r="E132" i="17"/>
  <c r="B183" i="10" s="1"/>
  <c r="B182" i="10"/>
  <c r="P240" i="17"/>
  <c r="F327" i="10" s="1"/>
  <c r="F326" i="10"/>
  <c r="E186" i="17"/>
  <c r="L259" i="10" s="1"/>
  <c r="L258" i="10"/>
  <c r="AV105" i="17"/>
  <c r="I133" i="10" s="1"/>
  <c r="I132" i="10"/>
  <c r="H123" i="10"/>
  <c r="B266" i="10"/>
  <c r="AR50" i="17"/>
  <c r="D139" i="10"/>
  <c r="AA51" i="17"/>
  <c r="L49" i="10" s="1"/>
  <c r="L48" i="10"/>
  <c r="CU105" i="17"/>
  <c r="R327" i="10" s="1"/>
  <c r="R326" i="10"/>
  <c r="BC240" i="17"/>
  <c r="L183" i="10" s="1"/>
  <c r="L182" i="10"/>
  <c r="AF239" i="17"/>
  <c r="AF242" i="17" s="1"/>
  <c r="K109" i="10" s="1"/>
  <c r="K105" i="10"/>
  <c r="AU185" i="17"/>
  <c r="K242" i="10" s="1"/>
  <c r="K241" i="10"/>
  <c r="U212" i="17"/>
  <c r="U215" i="17" s="1"/>
  <c r="E83" i="10" s="1"/>
  <c r="E79" i="10"/>
  <c r="BB266" i="17"/>
  <c r="D173" i="10"/>
  <c r="CC23" i="17"/>
  <c r="CC26" i="17" s="1"/>
  <c r="E25" i="10" s="1"/>
  <c r="E21" i="10"/>
  <c r="BY50" i="17"/>
  <c r="F257" i="10"/>
  <c r="CJ104" i="17"/>
  <c r="N291" i="10"/>
  <c r="O131" i="17"/>
  <c r="P173" i="10"/>
  <c r="BA50" i="17"/>
  <c r="Q166" i="10" s="1"/>
  <c r="Q165" i="10"/>
  <c r="D77" i="17"/>
  <c r="D80" i="17" s="1"/>
  <c r="S101" i="10" s="1"/>
  <c r="S97" i="10"/>
  <c r="CC77" i="17"/>
  <c r="CC80" i="17" s="1"/>
  <c r="C117" i="10" s="1"/>
  <c r="C113" i="10"/>
  <c r="AJ50" i="17"/>
  <c r="F56" i="10" s="1"/>
  <c r="F55" i="10"/>
  <c r="P104" i="17"/>
  <c r="E139" i="10"/>
  <c r="CT77" i="17"/>
  <c r="CT80" i="17" s="1"/>
  <c r="D321" i="10" s="1"/>
  <c r="D317" i="10"/>
  <c r="I104" i="17"/>
  <c r="H14" i="10" s="1"/>
  <c r="H13" i="10"/>
  <c r="AR23" i="17"/>
  <c r="AR26" i="17" s="1"/>
  <c r="K151" i="10" s="1"/>
  <c r="K147" i="10"/>
  <c r="AW185" i="17"/>
  <c r="K257" i="10"/>
  <c r="DF239" i="17"/>
  <c r="L359" i="10"/>
  <c r="BS212" i="17"/>
  <c r="S291" i="10"/>
  <c r="R38" i="10"/>
  <c r="O266" i="17"/>
  <c r="O269" i="17" s="1"/>
  <c r="R355" i="10" s="1"/>
  <c r="R351" i="10"/>
  <c r="DD50" i="17"/>
  <c r="S344" i="10" s="1"/>
  <c r="S343" i="10"/>
  <c r="CI50" i="17"/>
  <c r="CI53" i="17" s="1"/>
  <c r="D287" i="10" s="1"/>
  <c r="D283" i="10"/>
  <c r="Y104" i="17"/>
  <c r="F132" i="10" s="1"/>
  <c r="F131" i="10"/>
  <c r="AL77" i="17"/>
  <c r="I97" i="10"/>
  <c r="I304" i="10"/>
  <c r="M160" i="10"/>
  <c r="L8" i="10"/>
  <c r="M236" i="10"/>
  <c r="P236" i="10"/>
  <c r="G92" i="10"/>
  <c r="S239" i="17"/>
  <c r="S242" i="17" s="1"/>
  <c r="T242" i="17"/>
  <c r="H59" i="10" s="1"/>
  <c r="H43" i="10" s="1"/>
  <c r="AJ269" i="17"/>
  <c r="J347" i="10" s="1"/>
  <c r="J339" i="10" s="1"/>
  <c r="J344" i="10"/>
  <c r="Q270" i="10"/>
  <c r="E236" i="10"/>
  <c r="F338" i="10"/>
  <c r="CG266" i="17"/>
  <c r="L42" i="10"/>
  <c r="R160" i="10"/>
  <c r="CS107" i="17"/>
  <c r="R313" i="10" s="1"/>
  <c r="CD267" i="17"/>
  <c r="H361" i="10" s="1"/>
  <c r="H360" i="10"/>
  <c r="AF267" i="17"/>
  <c r="G107" i="10" s="1"/>
  <c r="G106" i="10"/>
  <c r="AG51" i="17"/>
  <c r="N107" i="10" s="1"/>
  <c r="N106" i="10"/>
  <c r="CO51" i="17"/>
  <c r="I73" i="10" s="1"/>
  <c r="I72" i="10"/>
  <c r="G89" i="10"/>
  <c r="AF51" i="17"/>
  <c r="N99" i="10" s="1"/>
  <c r="N98" i="10"/>
  <c r="Q301" i="10"/>
  <c r="AK240" i="17"/>
  <c r="S319" i="10" s="1"/>
  <c r="S318" i="10"/>
  <c r="BR240" i="17"/>
  <c r="B319" i="10" s="1"/>
  <c r="B318" i="10"/>
  <c r="I39" i="10"/>
  <c r="DF186" i="17"/>
  <c r="O361" i="10" s="1"/>
  <c r="O360" i="10"/>
  <c r="AL267" i="17"/>
  <c r="J361" i="10" s="1"/>
  <c r="J360" i="10"/>
  <c r="AG132" i="17"/>
  <c r="Q99" i="10" s="1"/>
  <c r="Q98" i="10"/>
  <c r="AF132" i="17"/>
  <c r="Q115" i="10" s="1"/>
  <c r="Q114" i="10"/>
  <c r="E267" i="17"/>
  <c r="G353" i="10" s="1"/>
  <c r="G352" i="10"/>
  <c r="CI240" i="17"/>
  <c r="Q285" i="10" s="1"/>
  <c r="Q284" i="10"/>
  <c r="BS78" i="17"/>
  <c r="M107" i="10" s="1"/>
  <c r="M106" i="10"/>
  <c r="F267" i="10"/>
  <c r="AL132" i="17"/>
  <c r="J183" i="10" s="1"/>
  <c r="J182" i="10"/>
  <c r="CN132" i="17"/>
  <c r="M175" i="10" s="1"/>
  <c r="M174" i="10"/>
  <c r="BC105" i="17"/>
  <c r="K183" i="10" s="1"/>
  <c r="K182" i="10"/>
  <c r="CY186" i="17"/>
  <c r="Q259" i="10" s="1"/>
  <c r="Q258" i="10"/>
  <c r="AQ132" i="17"/>
  <c r="H133" i="10" s="1"/>
  <c r="H132" i="10"/>
  <c r="AA46" i="10"/>
  <c r="AE239" i="17"/>
  <c r="K98" i="10" s="1"/>
  <c r="K97" i="10"/>
  <c r="CX50" i="17"/>
  <c r="S56" i="10" s="1"/>
  <c r="S55" i="10"/>
  <c r="AG104" i="17"/>
  <c r="H113" i="10"/>
  <c r="C269" i="17"/>
  <c r="G347" i="10" s="1"/>
  <c r="G339" i="10" s="1"/>
  <c r="G344" i="10"/>
  <c r="Y53" i="17"/>
  <c r="L67" i="10" s="1"/>
  <c r="L43" i="10" s="1"/>
  <c r="L64" i="10"/>
  <c r="BX240" i="17"/>
  <c r="D251" i="10" s="1"/>
  <c r="D250" i="10"/>
  <c r="AQ267" i="17"/>
  <c r="P141" i="10" s="1"/>
  <c r="P140" i="10"/>
  <c r="E240" i="17"/>
  <c r="K327" i="10" s="1"/>
  <c r="K326" i="10"/>
  <c r="CJ132" i="17"/>
  <c r="F293" i="10" s="1"/>
  <c r="F292" i="10"/>
  <c r="CZ105" i="17"/>
  <c r="Q149" i="10" s="1"/>
  <c r="Q148" i="10"/>
  <c r="BR78" i="17"/>
  <c r="M99" i="10" s="1"/>
  <c r="M98" i="10"/>
  <c r="AL185" i="17"/>
  <c r="AL188" i="17" s="1"/>
  <c r="B261" i="10" s="1"/>
  <c r="B257" i="10"/>
  <c r="K212" i="17"/>
  <c r="D13" i="10"/>
  <c r="AR212" i="17"/>
  <c r="AR215" i="17" s="1"/>
  <c r="O151" i="10" s="1"/>
  <c r="O147" i="10"/>
  <c r="AG23" i="17"/>
  <c r="AG26" i="17" s="1"/>
  <c r="R117" i="10" s="1"/>
  <c r="R113" i="10"/>
  <c r="N104" i="17"/>
  <c r="E148" i="10" s="1"/>
  <c r="E147" i="10"/>
  <c r="AR185" i="17"/>
  <c r="AR188" i="17" s="1"/>
  <c r="B135" i="10" s="1"/>
  <c r="B131" i="10"/>
  <c r="BC266" i="17"/>
  <c r="BC269" i="17" s="1"/>
  <c r="D185" i="10" s="1"/>
  <c r="D181" i="10"/>
  <c r="CD23" i="17"/>
  <c r="CD26" i="17" s="1"/>
  <c r="E33" i="10" s="1"/>
  <c r="E29" i="10"/>
  <c r="P131" i="17"/>
  <c r="P134" i="17" s="1"/>
  <c r="P185" i="10" s="1"/>
  <c r="P181" i="10"/>
  <c r="BB50" i="17"/>
  <c r="Q173" i="10"/>
  <c r="E77" i="17"/>
  <c r="E80" i="17" s="1"/>
  <c r="S109" i="10" s="1"/>
  <c r="S105" i="10"/>
  <c r="AA104" i="10"/>
  <c r="CD77" i="17"/>
  <c r="CD80" i="17" s="1"/>
  <c r="C101" i="10" s="1"/>
  <c r="C97" i="10"/>
  <c r="AK50" i="17"/>
  <c r="AK53" i="17" s="1"/>
  <c r="F51" i="10" s="1"/>
  <c r="F47" i="10"/>
  <c r="T104" i="17"/>
  <c r="G56" i="10" s="1"/>
  <c r="G55" i="10"/>
  <c r="CU77" i="17"/>
  <c r="D325" i="10"/>
  <c r="J104" i="17"/>
  <c r="J107" i="17" s="1"/>
  <c r="H33" i="10" s="1"/>
  <c r="H29" i="10"/>
  <c r="BR131" i="17"/>
  <c r="BR134" i="17" s="1"/>
  <c r="N177" i="10" s="1"/>
  <c r="N173" i="10"/>
  <c r="BA185" i="17"/>
  <c r="O166" i="10" s="1"/>
  <c r="O165" i="10"/>
  <c r="CM266" i="17"/>
  <c r="M344" i="10" s="1"/>
  <c r="M343" i="10"/>
  <c r="CC185" i="17"/>
  <c r="CC188" i="17" s="1"/>
  <c r="N261" i="10" s="1"/>
  <c r="N257" i="10"/>
  <c r="BW212" i="17"/>
  <c r="O250" i="10" s="1"/>
  <c r="O249" i="10"/>
  <c r="P266" i="17"/>
  <c r="R359" i="10"/>
  <c r="DE50" i="17"/>
  <c r="S351" i="10"/>
  <c r="CJ50" i="17"/>
  <c r="D291" i="10"/>
  <c r="Z104" i="17"/>
  <c r="F147" i="10"/>
  <c r="AP77" i="17"/>
  <c r="G132" i="10" s="1"/>
  <c r="G131" i="10"/>
  <c r="H127" i="10"/>
  <c r="L160" i="10"/>
  <c r="H304" i="10"/>
  <c r="N8" i="10"/>
  <c r="C188" i="17"/>
  <c r="L245" i="10" s="1"/>
  <c r="L237" i="10" s="1"/>
  <c r="L242" i="10"/>
  <c r="Y269" i="17"/>
  <c r="C355" i="10" s="1"/>
  <c r="C352" i="10"/>
  <c r="B339" i="10"/>
  <c r="I160" i="10"/>
  <c r="CG131" i="17"/>
  <c r="CG134" i="17" s="1"/>
  <c r="H160" i="10"/>
  <c r="T240" i="17"/>
  <c r="H57" i="10" s="1"/>
  <c r="Y188" i="17"/>
  <c r="H245" i="10" s="1"/>
  <c r="H237" i="10" s="1"/>
  <c r="H242" i="10"/>
  <c r="BW80" i="17"/>
  <c r="I245" i="10" s="1"/>
  <c r="I237" i="10" s="1"/>
  <c r="AO266" i="17"/>
  <c r="CZ107" i="17"/>
  <c r="Q151" i="10" s="1"/>
  <c r="P304" i="10"/>
  <c r="B8" i="10"/>
  <c r="AG188" i="17"/>
  <c r="L109" i="10" s="1"/>
  <c r="D236" i="10"/>
  <c r="BV239" i="17"/>
  <c r="BV242" i="17" s="1"/>
  <c r="B304" i="10"/>
  <c r="CH267" i="17"/>
  <c r="L277" i="10" s="1"/>
  <c r="M270" i="10"/>
  <c r="CO105" i="17"/>
  <c r="R149" i="10" s="1"/>
  <c r="R148" i="10"/>
  <c r="CD240" i="17"/>
  <c r="Q327" i="10" s="1"/>
  <c r="Q326" i="10"/>
  <c r="O240" i="17"/>
  <c r="F319" i="10" s="1"/>
  <c r="F318" i="10"/>
  <c r="CN105" i="17"/>
  <c r="R141" i="10" s="1"/>
  <c r="R140" i="10"/>
  <c r="DF24" i="17"/>
  <c r="F345" i="10" s="1"/>
  <c r="F344" i="10"/>
  <c r="AR267" i="17"/>
  <c r="P149" i="10" s="1"/>
  <c r="P148" i="10"/>
  <c r="F301" i="10"/>
  <c r="CT186" i="17"/>
  <c r="C319" i="10" s="1"/>
  <c r="C318" i="10"/>
  <c r="AF186" i="17"/>
  <c r="L99" i="10" s="1"/>
  <c r="L98" i="10"/>
  <c r="BX267" i="17"/>
  <c r="P259" i="10" s="1"/>
  <c r="P258" i="10"/>
  <c r="DF105" i="17"/>
  <c r="K361" i="10" s="1"/>
  <c r="K360" i="10"/>
  <c r="BB78" i="17"/>
  <c r="R175" i="10" s="1"/>
  <c r="R174" i="10"/>
  <c r="BS267" i="17"/>
  <c r="N361" i="10" s="1"/>
  <c r="N360" i="10"/>
  <c r="R157" i="10"/>
  <c r="CU24" i="17"/>
  <c r="J327" i="10" s="1"/>
  <c r="J326" i="10"/>
  <c r="CD132" i="17"/>
  <c r="H175" i="10" s="1"/>
  <c r="H174" i="10"/>
  <c r="O78" i="17"/>
  <c r="O115" i="10" s="1"/>
  <c r="O114" i="10"/>
  <c r="CN213" i="17"/>
  <c r="P285" i="10" s="1"/>
  <c r="P284" i="10"/>
  <c r="O335" i="10"/>
  <c r="BB240" i="17"/>
  <c r="L175" i="10" s="1"/>
  <c r="L174" i="10"/>
  <c r="CJ185" i="17"/>
  <c r="CJ188" i="17" s="1"/>
  <c r="R295" i="10" s="1"/>
  <c r="R291" i="10"/>
  <c r="B160" i="10"/>
  <c r="BY78" i="17"/>
  <c r="I259" i="10" s="1"/>
  <c r="I258" i="10"/>
  <c r="CN186" i="17"/>
  <c r="E251" i="10" s="1"/>
  <c r="E250" i="10"/>
  <c r="N5" i="10"/>
  <c r="BX104" i="17"/>
  <c r="C250" i="10" s="1"/>
  <c r="C249" i="10"/>
  <c r="CH104" i="17"/>
  <c r="N276" i="10" s="1"/>
  <c r="N275" i="10"/>
  <c r="AG212" i="17"/>
  <c r="AG215" i="17" s="1"/>
  <c r="B117" i="10" s="1"/>
  <c r="B113" i="10"/>
  <c r="AP23" i="17"/>
  <c r="K132" i="10" s="1"/>
  <c r="K131" i="10"/>
  <c r="B232" i="10"/>
  <c r="AA256" i="10"/>
  <c r="BQ104" i="17"/>
  <c r="C132" i="10" s="1"/>
  <c r="C131" i="10"/>
  <c r="CX131" i="17"/>
  <c r="E166" i="10" s="1"/>
  <c r="E165" i="10"/>
  <c r="D212" i="17"/>
  <c r="D215" i="17" s="1"/>
  <c r="H287" i="10" s="1"/>
  <c r="H283" i="10"/>
  <c r="CH23" i="17"/>
  <c r="I276" i="10" s="1"/>
  <c r="I275" i="10"/>
  <c r="O185" i="17"/>
  <c r="O188" i="17" s="1"/>
  <c r="G253" i="10" s="1"/>
  <c r="G249" i="10"/>
  <c r="AK212" i="17"/>
  <c r="AK215" i="17" s="1"/>
  <c r="O287" i="10" s="1"/>
  <c r="O283" i="10"/>
  <c r="T131" i="17"/>
  <c r="N72" i="10" s="1"/>
  <c r="N71" i="10"/>
  <c r="BC50" i="17"/>
  <c r="Q181" i="10"/>
  <c r="Z23" i="17"/>
  <c r="Z26" i="17" s="1"/>
  <c r="R25" i="10" s="1"/>
  <c r="R21" i="10"/>
  <c r="I77" i="17"/>
  <c r="S14" i="10" s="1"/>
  <c r="S13" i="10"/>
  <c r="Z212" i="17"/>
  <c r="Z215" i="17" s="1"/>
  <c r="B287" i="10" s="1"/>
  <c r="B283" i="10"/>
  <c r="CH77" i="17"/>
  <c r="C276" i="10" s="1"/>
  <c r="C275" i="10"/>
  <c r="AL50" i="17"/>
  <c r="F63" i="10"/>
  <c r="U104" i="17"/>
  <c r="U107" i="17" s="1"/>
  <c r="G83" i="10" s="1"/>
  <c r="G79" i="10"/>
  <c r="Y239" i="17"/>
  <c r="E310" i="10" s="1"/>
  <c r="E309" i="10"/>
  <c r="K104" i="17"/>
  <c r="H21" i="10"/>
  <c r="BS131" i="17"/>
  <c r="BS134" i="17" s="1"/>
  <c r="N185" i="10" s="1"/>
  <c r="N181" i="10"/>
  <c r="BB185" i="17"/>
  <c r="BB188" i="17" s="1"/>
  <c r="O177" i="10" s="1"/>
  <c r="O173" i="10"/>
  <c r="L334" i="10"/>
  <c r="CN266" i="17"/>
  <c r="CN269" i="17" s="1"/>
  <c r="M355" i="10" s="1"/>
  <c r="M351" i="10"/>
  <c r="CD185" i="17"/>
  <c r="CD188" i="17" s="1"/>
  <c r="N245" i="10" s="1"/>
  <c r="N241" i="10"/>
  <c r="BX212" i="17"/>
  <c r="BX215" i="17" s="1"/>
  <c r="O261" i="10" s="1"/>
  <c r="O257" i="10"/>
  <c r="T266" i="17"/>
  <c r="R56" i="10" s="1"/>
  <c r="R55" i="10"/>
  <c r="DF50" i="17"/>
  <c r="DF53" i="17" s="1"/>
  <c r="S363" i="10" s="1"/>
  <c r="S359" i="10"/>
  <c r="AA78" i="10"/>
  <c r="AA104" i="17"/>
  <c r="AA107" i="17" s="1"/>
  <c r="F143" i="10" s="1"/>
  <c r="F139" i="10"/>
  <c r="AQ77" i="17"/>
  <c r="G147" i="10"/>
  <c r="H126" i="10"/>
  <c r="AU107" i="17"/>
  <c r="I151" i="10" s="1"/>
  <c r="I127" i="10" s="1"/>
  <c r="I148" i="10"/>
  <c r="CM134" i="17"/>
  <c r="M169" i="10" s="1"/>
  <c r="M161" i="10" s="1"/>
  <c r="M166" i="10"/>
  <c r="L161" i="10"/>
  <c r="L92" i="10"/>
  <c r="M92" i="10"/>
  <c r="Q304" i="10"/>
  <c r="P42" i="10"/>
  <c r="BW240" i="17"/>
  <c r="D243" i="10" s="1"/>
  <c r="CN188" i="17"/>
  <c r="E253" i="10" s="1"/>
  <c r="N92" i="10"/>
  <c r="AU80" i="17"/>
  <c r="P117" i="10" s="1"/>
  <c r="P93" i="10" s="1"/>
  <c r="P114" i="10"/>
  <c r="R126" i="10"/>
  <c r="CU107" i="17"/>
  <c r="R329" i="10" s="1"/>
  <c r="AQ242" i="17"/>
  <c r="S143" i="10" s="1"/>
  <c r="C5" i="10"/>
  <c r="CZ78" i="17"/>
  <c r="F107" i="10" s="1"/>
  <c r="F106" i="10"/>
  <c r="I335" i="10"/>
  <c r="F89" i="10"/>
  <c r="CZ213" i="17"/>
  <c r="M293" i="10" s="1"/>
  <c r="M292" i="10"/>
  <c r="AA267" i="17"/>
  <c r="C361" i="10" s="1"/>
  <c r="C360" i="10"/>
  <c r="CY213" i="17"/>
  <c r="M285" i="10" s="1"/>
  <c r="M284" i="10"/>
  <c r="P123" i="10"/>
  <c r="G267" i="10"/>
  <c r="V240" i="17"/>
  <c r="H73" i="10" s="1"/>
  <c r="H72" i="10"/>
  <c r="CJ267" i="17"/>
  <c r="L293" i="10" s="1"/>
  <c r="L292" i="10"/>
  <c r="AK267" i="17"/>
  <c r="J353" i="10" s="1"/>
  <c r="J352" i="10"/>
  <c r="U240" i="17"/>
  <c r="H81" i="10" s="1"/>
  <c r="H80" i="10"/>
  <c r="AW78" i="17"/>
  <c r="P107" i="10" s="1"/>
  <c r="P106" i="10"/>
  <c r="CO213" i="17"/>
  <c r="P293" i="10" s="1"/>
  <c r="P292" i="10"/>
  <c r="B335" i="10"/>
  <c r="BY240" i="17"/>
  <c r="D259" i="10" s="1"/>
  <c r="D258" i="10"/>
  <c r="D267" i="17"/>
  <c r="G361" i="10" s="1"/>
  <c r="G360" i="10"/>
  <c r="AW105" i="17"/>
  <c r="I141" i="10" s="1"/>
  <c r="I140" i="10"/>
  <c r="AK132" i="17"/>
  <c r="J175" i="10" s="1"/>
  <c r="J174" i="10"/>
  <c r="BR267" i="17"/>
  <c r="N353" i="10" s="1"/>
  <c r="N352" i="10"/>
  <c r="CT132" i="17"/>
  <c r="I319" i="10" s="1"/>
  <c r="I318" i="10"/>
  <c r="AU50" i="17"/>
  <c r="O72" i="10" s="1"/>
  <c r="O71" i="10"/>
  <c r="BY131" i="17"/>
  <c r="J257" i="10"/>
  <c r="CC50" i="17"/>
  <c r="CC53" i="17" s="1"/>
  <c r="D67" i="10" s="1"/>
  <c r="D63" i="10"/>
  <c r="AR240" i="17"/>
  <c r="S149" i="10" s="1"/>
  <c r="S148" i="10"/>
  <c r="U24" i="17"/>
  <c r="Q49" i="10" s="1"/>
  <c r="Q48" i="10"/>
  <c r="CC267" i="17"/>
  <c r="H353" i="10" s="1"/>
  <c r="H352" i="10"/>
  <c r="CC240" i="17"/>
  <c r="Q319" i="10" s="1"/>
  <c r="Q318" i="10"/>
  <c r="BB24" i="17"/>
  <c r="C175" i="10" s="1"/>
  <c r="C174" i="10"/>
  <c r="AV78" i="17"/>
  <c r="P99" i="10" s="1"/>
  <c r="P98" i="10"/>
  <c r="V24" i="17"/>
  <c r="Q65" i="10" s="1"/>
  <c r="Q64" i="10"/>
  <c r="K157" i="10"/>
  <c r="DE131" i="17"/>
  <c r="DE134" i="17" s="1"/>
  <c r="E355" i="10" s="1"/>
  <c r="E351" i="10"/>
  <c r="BW50" i="17"/>
  <c r="F242" i="10" s="1"/>
  <c r="F241" i="10"/>
  <c r="AV50" i="17"/>
  <c r="O79" i="10"/>
  <c r="AA282" i="10"/>
  <c r="D104" i="17"/>
  <c r="D107" i="17" s="1"/>
  <c r="J143" i="10" s="1"/>
  <c r="J139" i="10"/>
  <c r="DD239" i="17"/>
  <c r="L344" i="10" s="1"/>
  <c r="L343" i="10"/>
  <c r="AQ185" i="17"/>
  <c r="B140" i="10" s="1"/>
  <c r="B139" i="10"/>
  <c r="BR104" i="17"/>
  <c r="C148" i="10" s="1"/>
  <c r="C147" i="10"/>
  <c r="CY131" i="17"/>
  <c r="CY134" i="17" s="1"/>
  <c r="E177" i="10" s="1"/>
  <c r="E173" i="10"/>
  <c r="E212" i="17"/>
  <c r="E215" i="17" s="1"/>
  <c r="H295" i="10" s="1"/>
  <c r="H291" i="10"/>
  <c r="CI23" i="17"/>
  <c r="CI26" i="17" s="1"/>
  <c r="I287" i="10" s="1"/>
  <c r="I283" i="10"/>
  <c r="P185" i="17"/>
  <c r="G257" i="10"/>
  <c r="AL212" i="17"/>
  <c r="AL215" i="17" s="1"/>
  <c r="O295" i="10" s="1"/>
  <c r="O291" i="10"/>
  <c r="P156" i="10"/>
  <c r="U131" i="17"/>
  <c r="U134" i="17" s="1"/>
  <c r="N83" i="10" s="1"/>
  <c r="N79" i="10"/>
  <c r="AA23" i="17"/>
  <c r="R29" i="10"/>
  <c r="J77" i="17"/>
  <c r="J80" i="17" s="1"/>
  <c r="S25" i="10" s="1"/>
  <c r="S21" i="10"/>
  <c r="AA212" i="17"/>
  <c r="B291" i="10"/>
  <c r="CI77" i="17"/>
  <c r="CI80" i="17" s="1"/>
  <c r="C287" i="10" s="1"/>
  <c r="C283" i="10"/>
  <c r="E122" i="10"/>
  <c r="AP50" i="17"/>
  <c r="D132" i="10" s="1"/>
  <c r="D131" i="10"/>
  <c r="V104" i="17"/>
  <c r="V107" i="17" s="1"/>
  <c r="G75" i="10" s="1"/>
  <c r="G71" i="10"/>
  <c r="Z239" i="17"/>
  <c r="E317" i="10"/>
  <c r="BW131" i="17"/>
  <c r="J242" i="10" s="1"/>
  <c r="J241" i="10"/>
  <c r="BC185" i="17"/>
  <c r="BC188" i="17" s="1"/>
  <c r="O185" i="10" s="1"/>
  <c r="O181" i="10"/>
  <c r="CX239" i="17"/>
  <c r="L310" i="10" s="1"/>
  <c r="L309" i="10"/>
  <c r="CH185" i="17"/>
  <c r="R276" i="10" s="1"/>
  <c r="R275" i="10"/>
  <c r="BY212" i="17"/>
  <c r="BY215" i="17" s="1"/>
  <c r="O245" i="10" s="1"/>
  <c r="O241" i="10"/>
  <c r="R334" i="10"/>
  <c r="U266" i="17"/>
  <c r="U269" i="17" s="1"/>
  <c r="R75" i="10" s="1"/>
  <c r="R71" i="10"/>
  <c r="O212" i="17"/>
  <c r="O215" i="17" s="1"/>
  <c r="E287" i="10" s="1"/>
  <c r="E283" i="10"/>
  <c r="AE104" i="17"/>
  <c r="H98" i="10" s="1"/>
  <c r="H97" i="10"/>
  <c r="AR77" i="17"/>
  <c r="G139" i="10"/>
  <c r="J160" i="10"/>
  <c r="I126" i="10"/>
  <c r="AU242" i="17"/>
  <c r="H313" i="10" s="1"/>
  <c r="H305" i="10" s="1"/>
  <c r="H310" i="10"/>
  <c r="O338" i="10"/>
  <c r="AZ212" i="17"/>
  <c r="AZ215" i="17" s="1"/>
  <c r="BB215" i="17"/>
  <c r="I185" i="10" s="1"/>
  <c r="CJ134" i="17"/>
  <c r="F295" i="10" s="1"/>
  <c r="I236" i="10"/>
  <c r="BQ78" i="17"/>
  <c r="M115" i="10" s="1"/>
  <c r="M114" i="10"/>
  <c r="P270" i="10"/>
  <c r="V26" i="17"/>
  <c r="Q67" i="10" s="1"/>
  <c r="Q43" i="10" s="1"/>
  <c r="BB26" i="17"/>
  <c r="C177" i="10" s="1"/>
  <c r="BC26" i="17"/>
  <c r="C185" i="10" s="1"/>
  <c r="G338" i="10"/>
  <c r="H338" i="10"/>
  <c r="Q92" i="10"/>
  <c r="R304" i="10"/>
  <c r="AJ242" i="17"/>
  <c r="S313" i="10" s="1"/>
  <c r="S305" i="10" s="1"/>
  <c r="S310" i="10"/>
  <c r="AA132" i="17"/>
  <c r="S183" i="10" s="1"/>
  <c r="S182" i="10"/>
  <c r="D132" i="17"/>
  <c r="B175" i="10" s="1"/>
  <c r="B174" i="10"/>
  <c r="Z132" i="17"/>
  <c r="S175" i="10" s="1"/>
  <c r="S174" i="10"/>
  <c r="CU186" i="17"/>
  <c r="C327" i="10" s="1"/>
  <c r="C326" i="10"/>
  <c r="D51" i="17"/>
  <c r="P81" i="10" s="1"/>
  <c r="P80" i="10"/>
  <c r="CY78" i="17"/>
  <c r="F99" i="10" s="1"/>
  <c r="F98" i="10"/>
  <c r="BS240" i="17"/>
  <c r="B327" i="10" s="1"/>
  <c r="B326" i="10"/>
  <c r="U78" i="17"/>
  <c r="M73" i="10" s="1"/>
  <c r="M72" i="10"/>
  <c r="CO186" i="17"/>
  <c r="E259" i="10" s="1"/>
  <c r="E258" i="10"/>
  <c r="CU51" i="17"/>
  <c r="G327" i="10" s="1"/>
  <c r="G326" i="10"/>
  <c r="DE78" i="17"/>
  <c r="B345" i="10" s="1"/>
  <c r="B344" i="10"/>
  <c r="CO132" i="17"/>
  <c r="M183" i="10" s="1"/>
  <c r="M182" i="10"/>
  <c r="CY105" i="17"/>
  <c r="Q141" i="10" s="1"/>
  <c r="Q140" i="10"/>
  <c r="BX24" i="17"/>
  <c r="M251" i="10" s="1"/>
  <c r="M250" i="10"/>
  <c r="DF213" i="17"/>
  <c r="I361" i="10" s="1"/>
  <c r="I360" i="10"/>
  <c r="CT51" i="17"/>
  <c r="G319" i="10" s="1"/>
  <c r="G318" i="10"/>
  <c r="J157" i="10"/>
  <c r="I301" i="10"/>
  <c r="DF78" i="17"/>
  <c r="B361" i="10" s="1"/>
  <c r="B360" i="10"/>
  <c r="AF23" i="17"/>
  <c r="AF26" i="17" s="1"/>
  <c r="R109" i="10" s="1"/>
  <c r="R105" i="10"/>
  <c r="AL23" i="17"/>
  <c r="AL26" i="17" s="1"/>
  <c r="I17" i="10" s="1"/>
  <c r="I13" i="10"/>
  <c r="BS104" i="17"/>
  <c r="C139" i="10"/>
  <c r="CZ131" i="17"/>
  <c r="CZ134" i="17" s="1"/>
  <c r="E193" i="10" s="1"/>
  <c r="AA193" i="10" s="1"/>
  <c r="E189" i="10"/>
  <c r="AA189" i="10" s="1"/>
  <c r="I212" i="17"/>
  <c r="D22" i="10" s="1"/>
  <c r="D21" i="10"/>
  <c r="CJ23" i="17"/>
  <c r="CJ26" i="17" s="1"/>
  <c r="I295" i="10" s="1"/>
  <c r="I291" i="10"/>
  <c r="BR50" i="17"/>
  <c r="J79" i="10"/>
  <c r="T185" i="17"/>
  <c r="K56" i="10" s="1"/>
  <c r="K55" i="10"/>
  <c r="CC104" i="17"/>
  <c r="N139" i="10"/>
  <c r="AP212" i="17"/>
  <c r="O132" i="10" s="1"/>
  <c r="O131" i="10"/>
  <c r="V131" i="17"/>
  <c r="N47" i="10"/>
  <c r="AE23" i="17"/>
  <c r="R98" i="10" s="1"/>
  <c r="R97" i="10"/>
  <c r="K77" i="17"/>
  <c r="S29" i="10"/>
  <c r="AE212" i="17"/>
  <c r="B98" i="10" s="1"/>
  <c r="B97" i="10"/>
  <c r="CJ77" i="17"/>
  <c r="CJ80" i="17" s="1"/>
  <c r="C295" i="10" s="1"/>
  <c r="C291" i="10"/>
  <c r="AQ50" i="17"/>
  <c r="AQ53" i="17" s="1"/>
  <c r="D151" i="10" s="1"/>
  <c r="D147" i="10"/>
  <c r="CM77" i="17"/>
  <c r="J98" i="10" s="1"/>
  <c r="J97" i="10"/>
  <c r="AA239" i="17"/>
  <c r="AA242" i="17" s="1"/>
  <c r="E329" i="10" s="1"/>
  <c r="E325" i="10"/>
  <c r="AK23" i="17"/>
  <c r="I29" i="10"/>
  <c r="BX131" i="17"/>
  <c r="J249" i="10"/>
  <c r="CY239" i="17"/>
  <c r="CY242" i="17" s="1"/>
  <c r="L321" i="10" s="1"/>
  <c r="L317" i="10"/>
  <c r="CS266" i="17"/>
  <c r="M310" i="10" s="1"/>
  <c r="M309" i="10"/>
  <c r="CI185" i="17"/>
  <c r="R283" i="10"/>
  <c r="S334" i="10"/>
  <c r="V266" i="17"/>
  <c r="R47" i="10"/>
  <c r="P212" i="17"/>
  <c r="E291" i="10"/>
  <c r="AF104" i="17"/>
  <c r="AF107" i="17" s="1"/>
  <c r="H109" i="10" s="1"/>
  <c r="H105" i="10"/>
  <c r="AZ239" i="17"/>
  <c r="AZ240" i="17" s="1"/>
  <c r="D242" i="17"/>
  <c r="K321" i="10" s="1"/>
  <c r="C338" i="10"/>
  <c r="BV77" i="17"/>
  <c r="BV78" i="17" s="1"/>
  <c r="CE239" i="17"/>
  <c r="CE242" i="17" s="1"/>
  <c r="B161" i="10"/>
  <c r="CE266" i="17"/>
  <c r="CE269" i="17" s="1"/>
  <c r="CC269" i="17"/>
  <c r="H355" i="10" s="1"/>
  <c r="N80" i="17"/>
  <c r="O109" i="10" s="1"/>
  <c r="O93" i="10" s="1"/>
  <c r="O106" i="10"/>
  <c r="R161" i="10"/>
  <c r="CM107" i="17"/>
  <c r="R135" i="10" s="1"/>
  <c r="R127" i="10" s="1"/>
  <c r="R132" i="10"/>
  <c r="D233" i="10"/>
  <c r="AW213" i="17"/>
  <c r="G293" i="10" s="1"/>
  <c r="G292" i="10"/>
  <c r="CN51" i="17"/>
  <c r="I81" i="10" s="1"/>
  <c r="I80" i="10"/>
  <c r="BC78" i="17"/>
  <c r="R183" i="10" s="1"/>
  <c r="R182" i="10"/>
  <c r="C335" i="10"/>
  <c r="L39" i="10"/>
  <c r="CT213" i="17"/>
  <c r="P319" i="10" s="1"/>
  <c r="P318" i="10"/>
  <c r="BX78" i="17"/>
  <c r="I251" i="10" s="1"/>
  <c r="I250" i="10"/>
  <c r="CJ240" i="17"/>
  <c r="Q293" i="10" s="1"/>
  <c r="Q292" i="10"/>
  <c r="I233" i="10"/>
  <c r="P78" i="17"/>
  <c r="O99" i="10" s="1"/>
  <c r="O98" i="10"/>
  <c r="H39" i="10"/>
  <c r="BY24" i="17"/>
  <c r="M259" i="10" s="1"/>
  <c r="M258" i="10"/>
  <c r="M89" i="10"/>
  <c r="P89" i="10"/>
  <c r="L267" i="10"/>
  <c r="AG267" i="17"/>
  <c r="G115" i="10" s="1"/>
  <c r="G114" i="10"/>
  <c r="AR132" i="17"/>
  <c r="H141" i="10" s="1"/>
  <c r="H140" i="10"/>
  <c r="AW240" i="17"/>
  <c r="H327" i="10" s="1"/>
  <c r="H326" i="10"/>
  <c r="J7" i="10"/>
  <c r="T7" i="10"/>
  <c r="Z7" i="10"/>
  <c r="X43" i="10"/>
  <c r="X93" i="10"/>
  <c r="U93" i="10"/>
  <c r="R24" i="16"/>
  <c r="P23" i="16"/>
  <c r="P22" i="16"/>
  <c r="P24" i="16"/>
  <c r="G22" i="16"/>
  <c r="G24" i="16"/>
  <c r="E24" i="16"/>
  <c r="E23" i="16"/>
  <c r="R51" i="16"/>
  <c r="P49" i="16"/>
  <c r="P50" i="16"/>
  <c r="G50" i="16"/>
  <c r="G49" i="16"/>
  <c r="G51" i="16"/>
  <c r="E49" i="16"/>
  <c r="E50" i="16"/>
  <c r="P51" i="16"/>
  <c r="R22" i="16"/>
  <c r="R23" i="16"/>
  <c r="G23" i="16"/>
  <c r="R50" i="16"/>
  <c r="R49" i="16"/>
  <c r="E51" i="16"/>
  <c r="E22" i="16"/>
  <c r="U49" i="15"/>
  <c r="R48" i="15"/>
  <c r="R49" i="15" s="1"/>
  <c r="P51" i="15"/>
  <c r="P49" i="15"/>
  <c r="G51" i="15"/>
  <c r="E50" i="15"/>
  <c r="P50" i="15"/>
  <c r="R50" i="15"/>
  <c r="R24" i="15"/>
  <c r="R23" i="15"/>
  <c r="P24" i="15"/>
  <c r="P22" i="15"/>
  <c r="G24" i="15"/>
  <c r="E24" i="15"/>
  <c r="E23" i="15"/>
  <c r="R22" i="15"/>
  <c r="G49" i="15"/>
  <c r="G50" i="15"/>
  <c r="G22" i="15"/>
  <c r="P23" i="15"/>
  <c r="E22" i="15"/>
  <c r="E48" i="15"/>
  <c r="B51" i="15"/>
  <c r="B49" i="15"/>
  <c r="G23" i="15"/>
  <c r="AC77" i="8"/>
  <c r="AC76" i="8"/>
  <c r="AA78" i="8"/>
  <c r="R78" i="8"/>
  <c r="R76" i="8"/>
  <c r="P77" i="8"/>
  <c r="AA77" i="8"/>
  <c r="AC78" i="8"/>
  <c r="AA76" i="8"/>
  <c r="G78" i="8"/>
  <c r="AC103" i="8"/>
  <c r="AC104" i="8"/>
  <c r="AA104" i="8"/>
  <c r="R104" i="8"/>
  <c r="R103" i="8"/>
  <c r="P104" i="8"/>
  <c r="R105" i="8"/>
  <c r="G103" i="8"/>
  <c r="G104" i="8"/>
  <c r="E104" i="8"/>
  <c r="G76" i="8"/>
  <c r="AA102" i="8"/>
  <c r="X103" i="8"/>
  <c r="AC105" i="8"/>
  <c r="N78" i="8"/>
  <c r="G77" i="8"/>
  <c r="C78" i="8"/>
  <c r="P102" i="8"/>
  <c r="M103" i="8"/>
  <c r="E75" i="8"/>
  <c r="R77" i="8"/>
  <c r="E102" i="8"/>
  <c r="B103" i="8"/>
  <c r="P75" i="8"/>
  <c r="R51" i="8"/>
  <c r="P49" i="8"/>
  <c r="P50" i="8"/>
  <c r="R50" i="8"/>
  <c r="G51" i="8"/>
  <c r="E50" i="8"/>
  <c r="R49" i="8"/>
  <c r="G49" i="8"/>
  <c r="P51" i="8"/>
  <c r="E48" i="8"/>
  <c r="B51" i="8"/>
  <c r="B49" i="8"/>
  <c r="G50" i="8"/>
  <c r="N24" i="18"/>
  <c r="J24" i="18"/>
  <c r="B23" i="18"/>
  <c r="AO241" i="17"/>
  <c r="AM241" i="17"/>
  <c r="CR106" i="17"/>
  <c r="CP106" i="17"/>
  <c r="AM239" i="17"/>
  <c r="AJ240" i="17"/>
  <c r="S311" i="10" s="1"/>
  <c r="CP104" i="17"/>
  <c r="CM105" i="17"/>
  <c r="R133" i="10" s="1"/>
  <c r="AB133" i="17"/>
  <c r="AZ80" i="17"/>
  <c r="AX79" i="17"/>
  <c r="AZ78" i="17"/>
  <c r="AZ79" i="17"/>
  <c r="AD133" i="17"/>
  <c r="AB131" i="17"/>
  <c r="Y132" i="17"/>
  <c r="S167" i="10" s="1"/>
  <c r="Y134" i="17"/>
  <c r="S169" i="10" s="1"/>
  <c r="S161" i="10" s="1"/>
  <c r="AX77" i="17"/>
  <c r="AU78" i="17"/>
  <c r="P115" i="10" s="1"/>
  <c r="S80" i="17"/>
  <c r="Q79" i="17"/>
  <c r="AD53" i="17"/>
  <c r="AB52" i="17"/>
  <c r="AD51" i="17"/>
  <c r="S79" i="17"/>
  <c r="AD52" i="17"/>
  <c r="Q77" i="17"/>
  <c r="N78" i="17"/>
  <c r="O107" i="10" s="1"/>
  <c r="AB50" i="17"/>
  <c r="Y51" i="17"/>
  <c r="L65" i="10" s="1"/>
  <c r="DC214" i="17"/>
  <c r="CG268" i="17"/>
  <c r="CG267" i="17"/>
  <c r="CG269" i="17"/>
  <c r="DA214" i="17"/>
  <c r="CE268" i="17"/>
  <c r="H268" i="17"/>
  <c r="H269" i="17"/>
  <c r="DC25" i="17"/>
  <c r="DC26" i="17"/>
  <c r="F266" i="17"/>
  <c r="C267" i="17"/>
  <c r="G345" i="10" s="1"/>
  <c r="DA23" i="17"/>
  <c r="CX24" i="17"/>
  <c r="F15" i="10" s="1"/>
  <c r="H267" i="17"/>
  <c r="CX26" i="17"/>
  <c r="F17" i="10" s="1"/>
  <c r="F9" i="10" s="1"/>
  <c r="CM188" i="17"/>
  <c r="E245" i="10" s="1"/>
  <c r="CP185" i="17"/>
  <c r="CP186" i="17" s="1"/>
  <c r="BV241" i="17"/>
  <c r="BT241" i="17"/>
  <c r="CR187" i="17"/>
  <c r="BQ240" i="17"/>
  <c r="B311" i="10" s="1"/>
  <c r="BT239" i="17"/>
  <c r="AM268" i="17"/>
  <c r="AU24" i="17"/>
  <c r="C23" i="10" s="1"/>
  <c r="AX23" i="17"/>
  <c r="H132" i="17"/>
  <c r="DA106" i="17"/>
  <c r="DC79" i="17"/>
  <c r="DC78" i="17"/>
  <c r="BT77" i="17"/>
  <c r="BT78" i="17" s="1"/>
  <c r="S25" i="17"/>
  <c r="S24" i="17"/>
  <c r="Q25" i="17"/>
  <c r="Q26" i="17"/>
  <c r="Q24" i="17"/>
  <c r="H51" i="17"/>
  <c r="H52" i="17"/>
  <c r="S26" i="17"/>
  <c r="H53" i="17"/>
  <c r="F52" i="17"/>
  <c r="CG241" i="17"/>
  <c r="CG242" i="17"/>
  <c r="CE241" i="17"/>
  <c r="CR214" i="17"/>
  <c r="CR213" i="17"/>
  <c r="CP214" i="17"/>
  <c r="CG240" i="17"/>
  <c r="DC106" i="17"/>
  <c r="AO269" i="17"/>
  <c r="AO268" i="17"/>
  <c r="DA104" i="17"/>
  <c r="CX105" i="17"/>
  <c r="Q133" i="10" s="1"/>
  <c r="AM266" i="17"/>
  <c r="AJ267" i="17"/>
  <c r="J345" i="10" s="1"/>
  <c r="AO267" i="17"/>
  <c r="BT79" i="17"/>
  <c r="BQ80" i="17"/>
  <c r="M117" i="10" s="1"/>
  <c r="M93" i="10" s="1"/>
  <c r="Y186" i="17"/>
  <c r="H243" i="10" s="1"/>
  <c r="AB185" i="17"/>
  <c r="AD187" i="17"/>
  <c r="BV79" i="17"/>
  <c r="CR52" i="17"/>
  <c r="CP52" i="17"/>
  <c r="CP53" i="17"/>
  <c r="Q242" i="17"/>
  <c r="Q240" i="17"/>
  <c r="S241" i="17"/>
  <c r="Q241" i="17"/>
  <c r="AX215" i="17"/>
  <c r="CG133" i="17"/>
  <c r="AX213" i="17"/>
  <c r="AZ214" i="17"/>
  <c r="AX214" i="17"/>
  <c r="CE133" i="17"/>
  <c r="AD267" i="17"/>
  <c r="AD269" i="17"/>
  <c r="AD268" i="17"/>
  <c r="AB268" i="17"/>
  <c r="DA79" i="17"/>
  <c r="Y267" i="17"/>
  <c r="C353" i="10" s="1"/>
  <c r="AB266" i="17"/>
  <c r="DC80" i="17"/>
  <c r="BV268" i="17"/>
  <c r="DC187" i="17"/>
  <c r="DA187" i="17"/>
  <c r="BT268" i="17"/>
  <c r="DA185" i="17"/>
  <c r="CX186" i="17"/>
  <c r="Q251" i="10" s="1"/>
  <c r="CX188" i="17"/>
  <c r="Q253" i="10" s="1"/>
  <c r="Q237" i="10" s="1"/>
  <c r="BT266" i="17"/>
  <c r="BQ267" i="17"/>
  <c r="N345" i="10" s="1"/>
  <c r="BV24" i="17"/>
  <c r="BV25" i="17"/>
  <c r="BT25" i="17"/>
  <c r="H187" i="17"/>
  <c r="H188" i="17"/>
  <c r="H186" i="17"/>
  <c r="F187" i="17"/>
  <c r="BT23" i="17"/>
  <c r="BQ24" i="17"/>
  <c r="O15" i="10" s="1"/>
  <c r="BV26" i="17"/>
  <c r="F185" i="17"/>
  <c r="C186" i="17"/>
  <c r="L243" i="10" s="1"/>
  <c r="H240" i="17"/>
  <c r="F241" i="17"/>
  <c r="CP25" i="17"/>
  <c r="H241" i="17"/>
  <c r="CP23" i="17"/>
  <c r="CM24" i="17"/>
  <c r="L15" i="10" s="1"/>
  <c r="CR25" i="17"/>
  <c r="H242" i="17"/>
  <c r="F239" i="17"/>
  <c r="C240" i="17"/>
  <c r="K311" i="10" s="1"/>
  <c r="CM26" i="17"/>
  <c r="L17" i="10" s="1"/>
  <c r="L9" i="10" s="1"/>
  <c r="CR133" i="17"/>
  <c r="CP133" i="17"/>
  <c r="AX241" i="17"/>
  <c r="AZ241" i="17"/>
  <c r="CP131" i="17"/>
  <c r="CM132" i="17"/>
  <c r="M167" i="10" s="1"/>
  <c r="AX239" i="17"/>
  <c r="AU240" i="17"/>
  <c r="H311" i="10" s="1"/>
  <c r="AZ106" i="17"/>
  <c r="AO133" i="17"/>
  <c r="AZ107" i="17"/>
  <c r="AM133" i="17"/>
  <c r="AU105" i="17"/>
  <c r="I149" i="10" s="1"/>
  <c r="AX104" i="17"/>
  <c r="AQ80" i="17"/>
  <c r="G151" i="10" s="1"/>
  <c r="AO76" i="17"/>
  <c r="AK80" i="17"/>
  <c r="I117" i="10" s="1"/>
  <c r="AM76" i="17"/>
  <c r="AD103" i="17"/>
  <c r="Z107" i="17"/>
  <c r="F151" i="10" s="1"/>
  <c r="AL80" i="17"/>
  <c r="I101" i="10" s="1"/>
  <c r="Y106" i="17"/>
  <c r="F134" i="10" s="1"/>
  <c r="Z106" i="17"/>
  <c r="F150" i="10" s="1"/>
  <c r="AA106" i="17"/>
  <c r="F142" i="10" s="1"/>
  <c r="AL79" i="17"/>
  <c r="I100" i="10" s="1"/>
  <c r="AJ77" i="17"/>
  <c r="AK79" i="17"/>
  <c r="I116" i="10" s="1"/>
  <c r="AB103" i="17"/>
  <c r="AJ79" i="17"/>
  <c r="I108" i="10" s="1"/>
  <c r="AE106" i="17"/>
  <c r="H100" i="10" s="1"/>
  <c r="AP79" i="17"/>
  <c r="G134" i="10" s="1"/>
  <c r="AF106" i="17"/>
  <c r="H108" i="10" s="1"/>
  <c r="AQ79" i="17"/>
  <c r="G150" i="10" s="1"/>
  <c r="AG106" i="17"/>
  <c r="H116" i="10" s="1"/>
  <c r="AR79" i="17"/>
  <c r="G142" i="10" s="1"/>
  <c r="AU187" i="17"/>
  <c r="K244" i="10" s="1"/>
  <c r="S211" i="17"/>
  <c r="T214" i="17"/>
  <c r="E66" i="10" s="1"/>
  <c r="P214" i="17"/>
  <c r="E294" i="10" s="1"/>
  <c r="Q211" i="17"/>
  <c r="CH52" i="17"/>
  <c r="D278" i="10" s="1"/>
  <c r="CE49" i="17"/>
  <c r="CB50" i="17"/>
  <c r="D56" i="10" s="1"/>
  <c r="N212" i="17"/>
  <c r="E276" i="10" s="1"/>
  <c r="CB52" i="17"/>
  <c r="D58" i="10" s="1"/>
  <c r="N214" i="17"/>
  <c r="E278" i="10" s="1"/>
  <c r="T212" i="17"/>
  <c r="E64" i="10" s="1"/>
  <c r="CC52" i="17"/>
  <c r="D66" i="10" s="1"/>
  <c r="O214" i="17"/>
  <c r="E286" i="10" s="1"/>
  <c r="CD52" i="17"/>
  <c r="D82" i="10" s="1"/>
  <c r="CG49" i="17"/>
  <c r="CI52" i="17"/>
  <c r="D286" i="10" s="1"/>
  <c r="U214" i="17"/>
  <c r="E82" i="10" s="1"/>
  <c r="CJ52" i="17"/>
  <c r="D294" i="10" s="1"/>
  <c r="V214" i="17"/>
  <c r="E74" i="10" s="1"/>
  <c r="CZ53" i="17"/>
  <c r="S51" i="10" s="1"/>
  <c r="CX53" i="17"/>
  <c r="S59" i="10" s="1"/>
  <c r="CX52" i="17"/>
  <c r="S58" i="10" s="1"/>
  <c r="N268" i="17"/>
  <c r="R346" i="10" s="1"/>
  <c r="DE53" i="17"/>
  <c r="S355" i="10" s="1"/>
  <c r="CX51" i="17"/>
  <c r="S57" i="10" s="1"/>
  <c r="N267" i="17"/>
  <c r="R345" i="10" s="1"/>
  <c r="O268" i="17"/>
  <c r="R354" i="10" s="1"/>
  <c r="CY52" i="17"/>
  <c r="S74" i="10" s="1"/>
  <c r="N269" i="17"/>
  <c r="R347" i="10" s="1"/>
  <c r="P268" i="17"/>
  <c r="R362" i="10" s="1"/>
  <c r="CZ52" i="17"/>
  <c r="S50" i="10" s="1"/>
  <c r="Q265" i="17"/>
  <c r="DA49" i="17"/>
  <c r="S265" i="17"/>
  <c r="DC49" i="17"/>
  <c r="T268" i="17"/>
  <c r="R58" i="10" s="1"/>
  <c r="DD52" i="17"/>
  <c r="S346" i="10" s="1"/>
  <c r="U268" i="17"/>
  <c r="R74" i="10" s="1"/>
  <c r="DE52" i="17"/>
  <c r="S354" i="10" s="1"/>
  <c r="V268" i="17"/>
  <c r="R50" i="10" s="1"/>
  <c r="DF52" i="17"/>
  <c r="S362" i="10" s="1"/>
  <c r="BV211" i="17"/>
  <c r="BT211" i="17"/>
  <c r="CG184" i="17"/>
  <c r="CE184" i="17"/>
  <c r="BS215" i="17"/>
  <c r="S295" i="10" s="1"/>
  <c r="CB185" i="17"/>
  <c r="N250" i="10" s="1"/>
  <c r="BQ212" i="17"/>
  <c r="CB187" i="17"/>
  <c r="N252" i="10" s="1"/>
  <c r="BQ214" i="17"/>
  <c r="S278" i="10" s="1"/>
  <c r="CC187" i="17"/>
  <c r="N260" i="10" s="1"/>
  <c r="BR214" i="17"/>
  <c r="S286" i="10" s="1"/>
  <c r="CD187" i="17"/>
  <c r="N244" i="10" s="1"/>
  <c r="BS214" i="17"/>
  <c r="S294" i="10" s="1"/>
  <c r="CH187" i="17"/>
  <c r="R278" i="10" s="1"/>
  <c r="BW214" i="17"/>
  <c r="O252" i="10" s="1"/>
  <c r="CI187" i="17"/>
  <c r="R286" i="10" s="1"/>
  <c r="BX214" i="17"/>
  <c r="O260" i="10" s="1"/>
  <c r="CJ187" i="17"/>
  <c r="R294" i="10" s="1"/>
  <c r="BY214" i="17"/>
  <c r="O244" i="10" s="1"/>
  <c r="CO268" i="17"/>
  <c r="M362" i="10" s="1"/>
  <c r="CP265" i="17"/>
  <c r="CZ241" i="17"/>
  <c r="L328" i="10" s="1"/>
  <c r="DA238" i="17"/>
  <c r="CM267" i="17"/>
  <c r="M345" i="10" s="1"/>
  <c r="CS267" i="17"/>
  <c r="M311" i="10" s="1"/>
  <c r="CM269" i="17"/>
  <c r="M347" i="10" s="1"/>
  <c r="CX241" i="17"/>
  <c r="L312" i="10" s="1"/>
  <c r="CM268" i="17"/>
  <c r="M346" i="10" s="1"/>
  <c r="CO266" i="17"/>
  <c r="CY241" i="17"/>
  <c r="L320" i="10" s="1"/>
  <c r="CN268" i="17"/>
  <c r="M354" i="10" s="1"/>
  <c r="CZ239" i="17"/>
  <c r="DC238" i="17"/>
  <c r="CR265" i="17"/>
  <c r="DD241" i="17"/>
  <c r="L346" i="10" s="1"/>
  <c r="CS268" i="17"/>
  <c r="M312" i="10" s="1"/>
  <c r="DE241" i="17"/>
  <c r="L354" i="10" s="1"/>
  <c r="CT268" i="17"/>
  <c r="M320" i="10" s="1"/>
  <c r="DF241" i="17"/>
  <c r="L362" i="10" s="1"/>
  <c r="CU268" i="17"/>
  <c r="M328" i="10" s="1"/>
  <c r="AW188" i="17"/>
  <c r="K261" i="10" s="1"/>
  <c r="AV187" i="17"/>
  <c r="K252" i="10" s="1"/>
  <c r="BT130" i="17"/>
  <c r="BR133" i="17"/>
  <c r="N176" i="10" s="1"/>
  <c r="BX134" i="17"/>
  <c r="J253" i="10" s="1"/>
  <c r="BQ131" i="17"/>
  <c r="BS133" i="17"/>
  <c r="N184" i="10" s="1"/>
  <c r="AW187" i="17"/>
  <c r="K260" i="10" s="1"/>
  <c r="AX184" i="17"/>
  <c r="BV130" i="17"/>
  <c r="AZ184" i="17"/>
  <c r="BQ133" i="17"/>
  <c r="N168" i="10" s="1"/>
  <c r="BW133" i="17"/>
  <c r="J244" i="10" s="1"/>
  <c r="BA187" i="17"/>
  <c r="O168" i="10" s="1"/>
  <c r="BX133" i="17"/>
  <c r="J252" i="10" s="1"/>
  <c r="BB187" i="17"/>
  <c r="O176" i="10" s="1"/>
  <c r="BY133" i="17"/>
  <c r="J260" i="10" s="1"/>
  <c r="BC187" i="17"/>
  <c r="O184" i="10" s="1"/>
  <c r="AL25" i="17"/>
  <c r="I16" i="10" s="1"/>
  <c r="AM22" i="17"/>
  <c r="F103" i="17"/>
  <c r="K107" i="17"/>
  <c r="H25" i="10" s="1"/>
  <c r="C104" i="17"/>
  <c r="J132" i="10" s="1"/>
  <c r="AJ23" i="17"/>
  <c r="C106" i="17"/>
  <c r="J134" i="10" s="1"/>
  <c r="AJ25" i="17"/>
  <c r="I24" i="10" s="1"/>
  <c r="D106" i="17"/>
  <c r="J142" i="10" s="1"/>
  <c r="AK25" i="17"/>
  <c r="I32" i="10" s="1"/>
  <c r="E106" i="17"/>
  <c r="J150" i="10" s="1"/>
  <c r="H103" i="17"/>
  <c r="AO22" i="17"/>
  <c r="I106" i="17"/>
  <c r="H16" i="10" s="1"/>
  <c r="AP25" i="17"/>
  <c r="K134" i="10" s="1"/>
  <c r="J106" i="17"/>
  <c r="H32" i="10" s="1"/>
  <c r="AQ25" i="17"/>
  <c r="K142" i="10" s="1"/>
  <c r="K106" i="17"/>
  <c r="H24" i="10" s="1"/>
  <c r="AR25" i="17"/>
  <c r="K150" i="10" s="1"/>
  <c r="AE242" i="17"/>
  <c r="K101" i="10" s="1"/>
  <c r="Z242" i="17"/>
  <c r="E321" i="10" s="1"/>
  <c r="Y241" i="17"/>
  <c r="E312" i="10" s="1"/>
  <c r="CM79" i="17"/>
  <c r="J100" i="10" s="1"/>
  <c r="AE240" i="17"/>
  <c r="K99" i="10" s="1"/>
  <c r="CN79" i="17"/>
  <c r="J108" i="10" s="1"/>
  <c r="Z241" i="17"/>
  <c r="E320" i="10" s="1"/>
  <c r="CO79" i="17"/>
  <c r="J116" i="10" s="1"/>
  <c r="AA241" i="17"/>
  <c r="E328" i="10" s="1"/>
  <c r="CP76" i="17"/>
  <c r="AB238" i="17"/>
  <c r="CR76" i="17"/>
  <c r="AD238" i="17"/>
  <c r="CS79" i="17"/>
  <c r="D312" i="10" s="1"/>
  <c r="AE241" i="17"/>
  <c r="K100" i="10" s="1"/>
  <c r="CT79" i="17"/>
  <c r="D320" i="10" s="1"/>
  <c r="AF241" i="17"/>
  <c r="K108" i="10" s="1"/>
  <c r="CU79" i="17"/>
  <c r="D328" i="10" s="1"/>
  <c r="AG241" i="17"/>
  <c r="K116" i="10" s="1"/>
  <c r="O106" i="17"/>
  <c r="E134" i="10" s="1"/>
  <c r="T107" i="17"/>
  <c r="G59" i="10" s="1"/>
  <c r="P107" i="17"/>
  <c r="E143" i="10" s="1"/>
  <c r="N106" i="17"/>
  <c r="E150" i="10" s="1"/>
  <c r="AL53" i="17"/>
  <c r="F67" i="10" s="1"/>
  <c r="T105" i="17"/>
  <c r="G57" i="10" s="1"/>
  <c r="O107" i="17"/>
  <c r="E135" i="10" s="1"/>
  <c r="AL52" i="17"/>
  <c r="F66" i="10" s="1"/>
  <c r="P106" i="17"/>
  <c r="E142" i="10" s="1"/>
  <c r="AM49" i="17"/>
  <c r="Q103" i="17"/>
  <c r="AO49" i="17"/>
  <c r="S103" i="17"/>
  <c r="AJ52" i="17"/>
  <c r="F58" i="10" s="1"/>
  <c r="AK52" i="17"/>
  <c r="F50" i="10" s="1"/>
  <c r="AP52" i="17"/>
  <c r="D134" i="10" s="1"/>
  <c r="T106" i="17"/>
  <c r="G58" i="10" s="1"/>
  <c r="AQ52" i="17"/>
  <c r="D150" i="10" s="1"/>
  <c r="U106" i="17"/>
  <c r="G82" i="10" s="1"/>
  <c r="AR52" i="17"/>
  <c r="D142" i="10" s="1"/>
  <c r="V106" i="17"/>
  <c r="G74" i="10" s="1"/>
  <c r="AB211" i="17"/>
  <c r="CE76" i="17"/>
  <c r="AW52" i="17"/>
  <c r="O50" i="10" s="1"/>
  <c r="AL214" i="17"/>
  <c r="O294" i="10" s="1"/>
  <c r="CB79" i="17"/>
  <c r="C108" i="10" s="1"/>
  <c r="AE215" i="17"/>
  <c r="B101" i="10" s="1"/>
  <c r="CB77" i="17"/>
  <c r="Z214" i="17"/>
  <c r="B286" i="10" s="1"/>
  <c r="CC79" i="17"/>
  <c r="C116" i="10" s="1"/>
  <c r="Y212" i="17"/>
  <c r="Y214" i="17"/>
  <c r="B278" i="10" s="1"/>
  <c r="AA214" i="17"/>
  <c r="B294" i="10" s="1"/>
  <c r="CD79" i="17"/>
  <c r="C100" i="10" s="1"/>
  <c r="AD211" i="17"/>
  <c r="CG76" i="17"/>
  <c r="AE214" i="17"/>
  <c r="B100" i="10" s="1"/>
  <c r="CH79" i="17"/>
  <c r="C278" i="10" s="1"/>
  <c r="AF214" i="17"/>
  <c r="B108" i="10" s="1"/>
  <c r="CI79" i="17"/>
  <c r="C286" i="10" s="1"/>
  <c r="AG214" i="17"/>
  <c r="B116" i="10" s="1"/>
  <c r="CJ79" i="17"/>
  <c r="C294" i="10" s="1"/>
  <c r="F76" i="17"/>
  <c r="C79" i="17"/>
  <c r="S116" i="10" s="1"/>
  <c r="AB22" i="17"/>
  <c r="Y23" i="17"/>
  <c r="AE24" i="17"/>
  <c r="R99" i="10" s="1"/>
  <c r="Y25" i="17"/>
  <c r="R16" i="10" s="1"/>
  <c r="Z25" i="17"/>
  <c r="R24" i="10" s="1"/>
  <c r="D79" i="17"/>
  <c r="S100" i="10" s="1"/>
  <c r="AA25" i="17"/>
  <c r="R32" i="10" s="1"/>
  <c r="E79" i="17"/>
  <c r="S108" i="10" s="1"/>
  <c r="C77" i="17"/>
  <c r="AD22" i="17"/>
  <c r="H76" i="17"/>
  <c r="AE25" i="17"/>
  <c r="R100" i="10" s="1"/>
  <c r="I79" i="17"/>
  <c r="S16" i="10" s="1"/>
  <c r="AF25" i="17"/>
  <c r="R108" i="10" s="1"/>
  <c r="J79" i="17"/>
  <c r="S24" i="10" s="1"/>
  <c r="AG25" i="17"/>
  <c r="R116" i="10" s="1"/>
  <c r="K79" i="17"/>
  <c r="S32" i="10" s="1"/>
  <c r="BB53" i="17"/>
  <c r="Q177" i="10" s="1"/>
  <c r="BC53" i="17"/>
  <c r="Q185" i="10" s="1"/>
  <c r="AV52" i="17"/>
  <c r="O82" i="10" s="1"/>
  <c r="P133" i="17"/>
  <c r="P184" i="10" s="1"/>
  <c r="N134" i="17"/>
  <c r="P169" i="10" s="1"/>
  <c r="V134" i="17"/>
  <c r="N51" i="10" s="1"/>
  <c r="N133" i="17"/>
  <c r="P168" i="10" s="1"/>
  <c r="Q130" i="17"/>
  <c r="AX49" i="17"/>
  <c r="S130" i="17"/>
  <c r="AZ49" i="17"/>
  <c r="AU52" i="17"/>
  <c r="O74" i="10" s="1"/>
  <c r="T133" i="17"/>
  <c r="N74" i="10" s="1"/>
  <c r="BA52" i="17"/>
  <c r="Q168" i="10" s="1"/>
  <c r="O133" i="17"/>
  <c r="P176" i="10" s="1"/>
  <c r="U133" i="17"/>
  <c r="N82" i="10" s="1"/>
  <c r="BB52" i="17"/>
  <c r="Q176" i="10" s="1"/>
  <c r="V133" i="17"/>
  <c r="N50" i="10" s="1"/>
  <c r="BC52" i="17"/>
  <c r="Q184" i="10" s="1"/>
  <c r="AM211" i="17"/>
  <c r="CJ107" i="17"/>
  <c r="N295" i="10" s="1"/>
  <c r="CD106" i="17"/>
  <c r="N150" i="10" s="1"/>
  <c r="CE103" i="17"/>
  <c r="CB104" i="17"/>
  <c r="N132" i="10" s="1"/>
  <c r="AJ212" i="17"/>
  <c r="CB106" i="17"/>
  <c r="N134" i="10" s="1"/>
  <c r="AJ214" i="17"/>
  <c r="O278" i="10" s="1"/>
  <c r="CC106" i="17"/>
  <c r="N142" i="10" s="1"/>
  <c r="AK214" i="17"/>
  <c r="O286" i="10" s="1"/>
  <c r="CG103" i="17"/>
  <c r="AO211" i="17"/>
  <c r="CH106" i="17"/>
  <c r="N278" i="10" s="1"/>
  <c r="AP214" i="17"/>
  <c r="O134" i="10" s="1"/>
  <c r="CI106" i="17"/>
  <c r="N286" i="10" s="1"/>
  <c r="AQ214" i="17"/>
  <c r="O142" i="10" s="1"/>
  <c r="CJ106" i="17"/>
  <c r="N294" i="10" s="1"/>
  <c r="AR214" i="17"/>
  <c r="O150" i="10" s="1"/>
  <c r="S184" i="17"/>
  <c r="Q184" i="17"/>
  <c r="BV49" i="17"/>
  <c r="BT49" i="17"/>
  <c r="BW53" i="17"/>
  <c r="F245" i="10" s="1"/>
  <c r="U188" i="17"/>
  <c r="K83" i="10" s="1"/>
  <c r="V188" i="17"/>
  <c r="K51" i="10" s="1"/>
  <c r="BR53" i="17"/>
  <c r="J83" i="10" s="1"/>
  <c r="P188" i="17"/>
  <c r="G261" i="10" s="1"/>
  <c r="BQ50" i="17"/>
  <c r="J56" i="10" s="1"/>
  <c r="N185" i="17"/>
  <c r="G242" i="10" s="1"/>
  <c r="BQ52" i="17"/>
  <c r="J58" i="10" s="1"/>
  <c r="N187" i="17"/>
  <c r="G244" i="10" s="1"/>
  <c r="BR52" i="17"/>
  <c r="J82" i="10" s="1"/>
  <c r="O187" i="17"/>
  <c r="G252" i="10" s="1"/>
  <c r="BS52" i="17"/>
  <c r="J50" i="10" s="1"/>
  <c r="P187" i="17"/>
  <c r="G260" i="10" s="1"/>
  <c r="BW52" i="17"/>
  <c r="F244" i="10" s="1"/>
  <c r="T187" i="17"/>
  <c r="K58" i="10" s="1"/>
  <c r="BX52" i="17"/>
  <c r="F252" i="10" s="1"/>
  <c r="U187" i="17"/>
  <c r="K82" i="10" s="1"/>
  <c r="BY52" i="17"/>
  <c r="F260" i="10" s="1"/>
  <c r="V187" i="17"/>
  <c r="K50" i="10" s="1"/>
  <c r="CE22" i="17"/>
  <c r="K215" i="17"/>
  <c r="D17" i="10" s="1"/>
  <c r="C214" i="17"/>
  <c r="H278" i="10" s="1"/>
  <c r="F211" i="17"/>
  <c r="CH26" i="17"/>
  <c r="I279" i="10" s="1"/>
  <c r="C212" i="17"/>
  <c r="CB23" i="17"/>
  <c r="CB25" i="17"/>
  <c r="E16" i="10" s="1"/>
  <c r="D214" i="17"/>
  <c r="H286" i="10" s="1"/>
  <c r="CC25" i="17"/>
  <c r="E24" i="10" s="1"/>
  <c r="E214" i="17"/>
  <c r="H294" i="10" s="1"/>
  <c r="CD25" i="17"/>
  <c r="E32" i="10" s="1"/>
  <c r="H211" i="17"/>
  <c r="CG22" i="17"/>
  <c r="I214" i="17"/>
  <c r="D24" i="10" s="1"/>
  <c r="CH25" i="17"/>
  <c r="I278" i="10" s="1"/>
  <c r="J214" i="17"/>
  <c r="D32" i="10" s="1"/>
  <c r="CI25" i="17"/>
  <c r="I286" i="10" s="1"/>
  <c r="K214" i="17"/>
  <c r="D16" i="10" s="1"/>
  <c r="CJ25" i="17"/>
  <c r="I294" i="10" s="1"/>
  <c r="DC130" i="17"/>
  <c r="CZ133" i="17"/>
  <c r="E192" i="10" s="1"/>
  <c r="AA192" i="10" s="1"/>
  <c r="CX133" i="17"/>
  <c r="E168" i="10" s="1"/>
  <c r="AX265" i="17"/>
  <c r="AZ265" i="17"/>
  <c r="AW269" i="17"/>
  <c r="D363" i="10" s="1"/>
  <c r="BB269" i="17"/>
  <c r="D177" i="10" s="1"/>
  <c r="AV268" i="17"/>
  <c r="D354" i="10" s="1"/>
  <c r="CY133" i="17"/>
  <c r="E176" i="10" s="1"/>
  <c r="AU266" i="17"/>
  <c r="AU268" i="17"/>
  <c r="D346" i="10" s="1"/>
  <c r="AW268" i="17"/>
  <c r="D362" i="10" s="1"/>
  <c r="DA130" i="17"/>
  <c r="BA268" i="17"/>
  <c r="D168" i="10" s="1"/>
  <c r="DD133" i="17"/>
  <c r="E346" i="10" s="1"/>
  <c r="BB268" i="17"/>
  <c r="D176" i="10" s="1"/>
  <c r="DE133" i="17"/>
  <c r="E354" i="10" s="1"/>
  <c r="BC268" i="17"/>
  <c r="D184" i="10" s="1"/>
  <c r="DF133" i="17"/>
  <c r="E362" i="10" s="1"/>
  <c r="T22" i="18"/>
  <c r="P20" i="18"/>
  <c r="M24" i="18"/>
  <c r="T24" i="18"/>
  <c r="M23" i="18"/>
  <c r="I24" i="18"/>
  <c r="E20" i="18"/>
  <c r="BR106" i="17"/>
  <c r="C150" i="10" s="1"/>
  <c r="BT103" i="17"/>
  <c r="G21" i="18"/>
  <c r="H22" i="18"/>
  <c r="O24" i="18"/>
  <c r="S22" i="18"/>
  <c r="R21" i="18"/>
  <c r="C24" i="18"/>
  <c r="S24" i="18"/>
  <c r="D24" i="18"/>
  <c r="H24" i="18"/>
  <c r="U24" i="18"/>
  <c r="P21" i="18"/>
  <c r="N22" i="18"/>
  <c r="C23" i="18"/>
  <c r="N23" i="18"/>
  <c r="B21" i="18"/>
  <c r="D23" i="18"/>
  <c r="O23" i="18"/>
  <c r="H23" i="18"/>
  <c r="S23" i="18"/>
  <c r="G20" i="18"/>
  <c r="R20" i="18"/>
  <c r="I23" i="18"/>
  <c r="T23" i="18"/>
  <c r="J23" i="18"/>
  <c r="U23" i="18"/>
  <c r="AM184" i="17"/>
  <c r="AO184" i="17"/>
  <c r="BW107" i="17"/>
  <c r="C245" i="10" s="1"/>
  <c r="BX106" i="17"/>
  <c r="C252" i="10" s="1"/>
  <c r="AQ187" i="17"/>
  <c r="B142" i="10" s="1"/>
  <c r="AK187" i="17"/>
  <c r="B252" i="10" s="1"/>
  <c r="BS107" i="17"/>
  <c r="C143" i="10" s="1"/>
  <c r="BW105" i="17"/>
  <c r="C243" i="10" s="1"/>
  <c r="AR187" i="17"/>
  <c r="B134" i="10" s="1"/>
  <c r="BY106" i="17"/>
  <c r="C260" i="10" s="1"/>
  <c r="AJ187" i="17"/>
  <c r="B244" i="10" s="1"/>
  <c r="BQ106" i="17"/>
  <c r="C134" i="10" s="1"/>
  <c r="AJ185" i="17"/>
  <c r="B242" i="10" s="1"/>
  <c r="AL187" i="17"/>
  <c r="B260" i="10" s="1"/>
  <c r="BS106" i="17"/>
  <c r="C142" i="10" s="1"/>
  <c r="AP187" i="17"/>
  <c r="B150" i="10" s="1"/>
  <c r="BW106" i="17"/>
  <c r="C244" i="10" s="1"/>
  <c r="BV103" i="17"/>
  <c r="R224" i="10"/>
  <c r="S222" i="10"/>
  <c r="R222" i="10"/>
  <c r="Q222" i="10"/>
  <c r="P222" i="10"/>
  <c r="S214" i="10"/>
  <c r="R214" i="10"/>
  <c r="Q214" i="10"/>
  <c r="P214" i="10"/>
  <c r="S206" i="10"/>
  <c r="R206" i="10"/>
  <c r="Q206" i="10"/>
  <c r="P206" i="10"/>
  <c r="Q209" i="10"/>
  <c r="Q225" i="10"/>
  <c r="Q216" i="10"/>
  <c r="P217" i="10"/>
  <c r="P209" i="10"/>
  <c r="P223" i="10"/>
  <c r="S225" i="10"/>
  <c r="S216" i="10"/>
  <c r="S208" i="10"/>
  <c r="R217" i="10"/>
  <c r="R208" i="10"/>
  <c r="R223" i="10"/>
  <c r="AA20" i="10" l="1"/>
  <c r="AA146" i="10"/>
  <c r="L93" i="10"/>
  <c r="AA70" i="10"/>
  <c r="BW132" i="17"/>
  <c r="J243" i="10" s="1"/>
  <c r="CE134" i="17"/>
  <c r="BW51" i="17"/>
  <c r="F243" i="10" s="1"/>
  <c r="J280" i="17"/>
  <c r="J282" i="17" s="1"/>
  <c r="AA342" i="10"/>
  <c r="BW134" i="17"/>
  <c r="J245" i="10" s="1"/>
  <c r="AZ242" i="17"/>
  <c r="DA78" i="17"/>
  <c r="BV267" i="17"/>
  <c r="BV131" i="17"/>
  <c r="AA248" i="10"/>
  <c r="DC186" i="17"/>
  <c r="AJ51" i="17"/>
  <c r="F57" i="10" s="1"/>
  <c r="F53" i="17"/>
  <c r="CR186" i="17"/>
  <c r="AA112" i="10"/>
  <c r="B122" i="10"/>
  <c r="CR24" i="17"/>
  <c r="AA54" i="10"/>
  <c r="J276" i="17"/>
  <c r="AA240" i="10"/>
  <c r="I80" i="17"/>
  <c r="S17" i="10" s="1"/>
  <c r="BY134" i="17"/>
  <c r="J261" i="10" s="1"/>
  <c r="D4" i="10"/>
  <c r="AA4" i="10" s="1"/>
  <c r="AA130" i="10"/>
  <c r="I78" i="17"/>
  <c r="S15" i="10" s="1"/>
  <c r="CH53" i="17"/>
  <c r="D279" i="10" s="1"/>
  <c r="CR107" i="17"/>
  <c r="C232" i="10"/>
  <c r="AA232" i="10" s="1"/>
  <c r="AA96" i="10"/>
  <c r="J277" i="17"/>
  <c r="AZ24" i="17"/>
  <c r="CH51" i="17"/>
  <c r="D277" i="10" s="1"/>
  <c r="AA164" i="10"/>
  <c r="J290" i="17"/>
  <c r="CR132" i="17"/>
  <c r="DC107" i="17"/>
  <c r="AA274" i="10"/>
  <c r="C122" i="10"/>
  <c r="M334" i="10"/>
  <c r="AA334" i="10" s="1"/>
  <c r="D156" i="10"/>
  <c r="AA156" i="10" s="1"/>
  <c r="AP215" i="17"/>
  <c r="O135" i="10" s="1"/>
  <c r="O127" i="10" s="1"/>
  <c r="N132" i="17"/>
  <c r="P167" i="10" s="1"/>
  <c r="S240" i="17"/>
  <c r="DA215" i="17"/>
  <c r="CR26" i="17"/>
  <c r="AA12" i="10"/>
  <c r="AA308" i="10"/>
  <c r="T267" i="17"/>
  <c r="R57" i="10" s="1"/>
  <c r="CG23" i="17"/>
  <c r="CP213" i="17"/>
  <c r="E38" i="10"/>
  <c r="G38" i="10"/>
  <c r="J291" i="17"/>
  <c r="AP213" i="17"/>
  <c r="O133" i="10" s="1"/>
  <c r="AJ53" i="17"/>
  <c r="F59" i="10" s="1"/>
  <c r="CH24" i="17"/>
  <c r="I277" i="10" s="1"/>
  <c r="T269" i="17"/>
  <c r="R59" i="10" s="1"/>
  <c r="AU53" i="17"/>
  <c r="O75" i="10" s="1"/>
  <c r="AU51" i="17"/>
  <c r="O73" i="10" s="1"/>
  <c r="Q266" i="17"/>
  <c r="BW213" i="17"/>
  <c r="O251" i="10" s="1"/>
  <c r="BW215" i="17"/>
  <c r="O253" i="10" s="1"/>
  <c r="O237" i="10" s="1"/>
  <c r="CH188" i="17"/>
  <c r="R279" i="10" s="1"/>
  <c r="H77" i="17"/>
  <c r="CR51" i="17"/>
  <c r="DD132" i="17"/>
  <c r="E345" i="10" s="1"/>
  <c r="I161" i="10"/>
  <c r="CH107" i="17"/>
  <c r="N279" i="10" s="1"/>
  <c r="N271" i="10" s="1"/>
  <c r="DD134" i="17"/>
  <c r="E347" i="10" s="1"/>
  <c r="E339" i="10" s="1"/>
  <c r="CH80" i="17"/>
  <c r="C279" i="10" s="1"/>
  <c r="C271" i="10" s="1"/>
  <c r="CG104" i="17"/>
  <c r="CG107" i="17" s="1"/>
  <c r="CE187" i="17"/>
  <c r="BV212" i="17"/>
  <c r="BV213" i="17" s="1"/>
  <c r="DD53" i="17"/>
  <c r="S347" i="10" s="1"/>
  <c r="S339" i="10" s="1"/>
  <c r="BV80" i="17"/>
  <c r="AD188" i="17"/>
  <c r="AX50" i="17"/>
  <c r="AX51" i="17" s="1"/>
  <c r="BQ107" i="17"/>
  <c r="C135" i="10" s="1"/>
  <c r="BQ105" i="17"/>
  <c r="C133" i="10" s="1"/>
  <c r="I234" i="10"/>
  <c r="I235" i="10" s="1"/>
  <c r="B7" i="10"/>
  <c r="H336" i="10"/>
  <c r="H337" i="10" s="1"/>
  <c r="S127" i="10"/>
  <c r="J123" i="10"/>
  <c r="J302" i="10"/>
  <c r="J303" i="10" s="1"/>
  <c r="L7" i="10"/>
  <c r="L335" i="10"/>
  <c r="G7" i="10"/>
  <c r="Q7" i="10"/>
  <c r="T188" i="17"/>
  <c r="K59" i="10" s="1"/>
  <c r="K43" i="10" s="1"/>
  <c r="AE107" i="17"/>
  <c r="H101" i="10" s="1"/>
  <c r="CG132" i="17"/>
  <c r="T186" i="17"/>
  <c r="K57" i="10" s="1"/>
  <c r="S185" i="17"/>
  <c r="S186" i="17" s="1"/>
  <c r="CH105" i="17"/>
  <c r="N277" i="10" s="1"/>
  <c r="DC213" i="17"/>
  <c r="DD240" i="17"/>
  <c r="L345" i="10" s="1"/>
  <c r="AD134" i="17"/>
  <c r="AZ266" i="17"/>
  <c r="AZ267" i="17" s="1"/>
  <c r="BA269" i="17"/>
  <c r="D169" i="10" s="1"/>
  <c r="D161" i="10" s="1"/>
  <c r="Y240" i="17"/>
  <c r="E311" i="10" s="1"/>
  <c r="DA50" i="17"/>
  <c r="CE240" i="17"/>
  <c r="AE213" i="17"/>
  <c r="B99" i="10" s="1"/>
  <c r="DD242" i="17"/>
  <c r="L347" i="10" s="1"/>
  <c r="AO240" i="17"/>
  <c r="AD239" i="17"/>
  <c r="AD240" i="17" s="1"/>
  <c r="AD212" i="17"/>
  <c r="AD213" i="17" s="1"/>
  <c r="AQ186" i="17"/>
  <c r="B141" i="10" s="1"/>
  <c r="BA267" i="17"/>
  <c r="D167" i="10" s="1"/>
  <c r="AQ188" i="17"/>
  <c r="B143" i="10" s="1"/>
  <c r="CH78" i="17"/>
  <c r="C277" i="10" s="1"/>
  <c r="O336" i="10"/>
  <c r="O337" i="10" s="1"/>
  <c r="E237" i="10"/>
  <c r="F271" i="10"/>
  <c r="I43" i="10"/>
  <c r="N93" i="10"/>
  <c r="P268" i="10"/>
  <c r="P269" i="10" s="1"/>
  <c r="H339" i="10"/>
  <c r="N267" i="10"/>
  <c r="F7" i="10"/>
  <c r="K123" i="10"/>
  <c r="AE105" i="17"/>
  <c r="H99" i="10" s="1"/>
  <c r="I336" i="10"/>
  <c r="I337" i="10" s="1"/>
  <c r="R302" i="10"/>
  <c r="R303" i="10" s="1"/>
  <c r="E39" i="10"/>
  <c r="P124" i="10"/>
  <c r="P125" i="10" s="1"/>
  <c r="AF215" i="17"/>
  <c r="B109" i="10" s="1"/>
  <c r="B93" i="10" s="1"/>
  <c r="AP188" i="17"/>
  <c r="B151" i="10" s="1"/>
  <c r="CX240" i="17"/>
  <c r="L311" i="10" s="1"/>
  <c r="AP80" i="17"/>
  <c r="G135" i="10" s="1"/>
  <c r="G127" i="10" s="1"/>
  <c r="AM134" i="17"/>
  <c r="AZ213" i="17"/>
  <c r="Q302" i="10"/>
  <c r="Q303" i="10" s="1"/>
  <c r="CG77" i="17"/>
  <c r="CG78" i="17" s="1"/>
  <c r="AG242" i="17"/>
  <c r="K117" i="10" s="1"/>
  <c r="K93" i="10" s="1"/>
  <c r="AO134" i="17"/>
  <c r="K89" i="10"/>
  <c r="D335" i="10"/>
  <c r="B233" i="10"/>
  <c r="O7" i="10"/>
  <c r="AU186" i="17"/>
  <c r="K243" i="10" s="1"/>
  <c r="BR107" i="17"/>
  <c r="C151" i="10" s="1"/>
  <c r="T132" i="17"/>
  <c r="N73" i="10" s="1"/>
  <c r="K80" i="17"/>
  <c r="S33" i="10" s="1"/>
  <c r="AP26" i="17"/>
  <c r="K135" i="10" s="1"/>
  <c r="K127" i="10" s="1"/>
  <c r="CX242" i="17"/>
  <c r="L313" i="10" s="1"/>
  <c r="AP78" i="17"/>
  <c r="G133" i="10" s="1"/>
  <c r="BT104" i="17"/>
  <c r="BT105" i="17" s="1"/>
  <c r="AU188" i="17"/>
  <c r="K245" i="10" s="1"/>
  <c r="K237" i="10" s="1"/>
  <c r="CS269" i="17"/>
  <c r="M313" i="10" s="1"/>
  <c r="AO77" i="17"/>
  <c r="AO78" i="17" s="1"/>
  <c r="DC239" i="17"/>
  <c r="DC240" i="17" s="1"/>
  <c r="CP77" i="17"/>
  <c r="CP80" i="17" s="1"/>
  <c r="BR105" i="17"/>
  <c r="C149" i="10" s="1"/>
  <c r="CM78" i="17"/>
  <c r="J99" i="10" s="1"/>
  <c r="M234" i="10"/>
  <c r="M235" i="10" s="1"/>
  <c r="I40" i="10"/>
  <c r="I41" i="10" s="1"/>
  <c r="N123" i="10"/>
  <c r="AA21" i="10"/>
  <c r="AM50" i="17"/>
  <c r="AM53" i="17" s="1"/>
  <c r="AA55" i="10"/>
  <c r="AA173" i="10"/>
  <c r="L158" i="10"/>
  <c r="L159" i="10" s="1"/>
  <c r="K336" i="10"/>
  <c r="K337" i="10" s="1"/>
  <c r="AA351" i="10"/>
  <c r="AA300" i="10"/>
  <c r="Q160" i="10"/>
  <c r="AA328" i="10"/>
  <c r="F336" i="10"/>
  <c r="F337" i="10" s="1"/>
  <c r="N233" i="10"/>
  <c r="P7" i="10"/>
  <c r="AA184" i="10"/>
  <c r="H40" i="10"/>
  <c r="H41" i="10" s="1"/>
  <c r="R339" i="10"/>
  <c r="C158" i="10"/>
  <c r="C159" i="10" s="1"/>
  <c r="H158" i="10"/>
  <c r="H159" i="10" s="1"/>
  <c r="C126" i="10"/>
  <c r="G43" i="10"/>
  <c r="D304" i="10"/>
  <c r="S43" i="10"/>
  <c r="AA362" i="10"/>
  <c r="AA116" i="10"/>
  <c r="O236" i="10"/>
  <c r="S270" i="10"/>
  <c r="S267" i="10"/>
  <c r="E42" i="10"/>
  <c r="F302" i="10"/>
  <c r="F303" i="10" s="1"/>
  <c r="I158" i="10"/>
  <c r="I159" i="10" s="1"/>
  <c r="O160" i="10"/>
  <c r="AK186" i="17"/>
  <c r="B251" i="10" s="1"/>
  <c r="Y242" i="17"/>
  <c r="E313" i="10" s="1"/>
  <c r="E305" i="10" s="1"/>
  <c r="DE242" i="17"/>
  <c r="L355" i="10" s="1"/>
  <c r="AA355" i="10" s="1"/>
  <c r="G302" i="10"/>
  <c r="G303" i="10" s="1"/>
  <c r="AA63" i="10"/>
  <c r="AA176" i="10"/>
  <c r="I92" i="10"/>
  <c r="P302" i="10"/>
  <c r="P303" i="10" s="1"/>
  <c r="M301" i="10"/>
  <c r="AA354" i="10"/>
  <c r="AA24" i="10"/>
  <c r="F236" i="10"/>
  <c r="O126" i="10"/>
  <c r="O270" i="10"/>
  <c r="AE26" i="17"/>
  <c r="R101" i="10" s="1"/>
  <c r="R93" i="10" s="1"/>
  <c r="CN80" i="17"/>
  <c r="J109" i="10" s="1"/>
  <c r="BT80" i="17"/>
  <c r="O90" i="10"/>
  <c r="O91" i="10" s="1"/>
  <c r="N39" i="10"/>
  <c r="M268" i="10"/>
  <c r="M269" i="10" s="1"/>
  <c r="H234" i="10"/>
  <c r="H235" i="10" s="1"/>
  <c r="D234" i="10"/>
  <c r="D235" i="10" s="1"/>
  <c r="BX107" i="17"/>
  <c r="C253" i="10" s="1"/>
  <c r="C237" i="10" s="1"/>
  <c r="I107" i="17"/>
  <c r="H17" i="10" s="1"/>
  <c r="H9" i="10" s="1"/>
  <c r="F233" i="10"/>
  <c r="Q90" i="10"/>
  <c r="Q91" i="10" s="1"/>
  <c r="C7" i="10"/>
  <c r="AK188" i="17"/>
  <c r="B253" i="10" s="1"/>
  <c r="BX105" i="17"/>
  <c r="C251" i="10" s="1"/>
  <c r="H104" i="17"/>
  <c r="H105" i="17" s="1"/>
  <c r="AA150" i="10"/>
  <c r="J42" i="10"/>
  <c r="BA53" i="17"/>
  <c r="Q169" i="10" s="1"/>
  <c r="Q161" i="10" s="1"/>
  <c r="D126" i="10"/>
  <c r="Q104" i="17"/>
  <c r="Q107" i="17" s="1"/>
  <c r="I105" i="17"/>
  <c r="H15" i="10" s="1"/>
  <c r="BA186" i="17"/>
  <c r="O167" i="10" s="1"/>
  <c r="H267" i="10"/>
  <c r="K158" i="10"/>
  <c r="K159" i="10" s="1"/>
  <c r="AZ50" i="17"/>
  <c r="AZ51" i="17" s="1"/>
  <c r="N105" i="17"/>
  <c r="E149" i="10" s="1"/>
  <c r="R158" i="10"/>
  <c r="R159" i="10" s="1"/>
  <c r="S266" i="17"/>
  <c r="S267" i="17" s="1"/>
  <c r="L90" i="10"/>
  <c r="L91" i="10" s="1"/>
  <c r="Q268" i="10"/>
  <c r="Q269" i="10" s="1"/>
  <c r="I89" i="10"/>
  <c r="BV104" i="17"/>
  <c r="BA51" i="17"/>
  <c r="Q167" i="10" s="1"/>
  <c r="AD23" i="17"/>
  <c r="N107" i="17"/>
  <c r="E151" i="10" s="1"/>
  <c r="AB239" i="17"/>
  <c r="AB242" i="17" s="1"/>
  <c r="B267" i="10"/>
  <c r="F42" i="10"/>
  <c r="D270" i="10"/>
  <c r="AA185" i="10"/>
  <c r="E267" i="10"/>
  <c r="J336" i="10"/>
  <c r="J337" i="10" s="1"/>
  <c r="E5" i="10"/>
  <c r="J39" i="10"/>
  <c r="M7" i="10"/>
  <c r="K42" i="10"/>
  <c r="AA320" i="10"/>
  <c r="S158" i="10"/>
  <c r="S159" i="10" s="1"/>
  <c r="C161" i="10"/>
  <c r="S124" i="10"/>
  <c r="S125" i="10" s="1"/>
  <c r="L268" i="10"/>
  <c r="L269" i="10" s="1"/>
  <c r="N336" i="10"/>
  <c r="N337" i="10" s="1"/>
  <c r="R267" i="10"/>
  <c r="S5" i="10"/>
  <c r="O233" i="10"/>
  <c r="AA325" i="10"/>
  <c r="AA181" i="10"/>
  <c r="AA309" i="10"/>
  <c r="AA359" i="10"/>
  <c r="AA294" i="10"/>
  <c r="AA346" i="10"/>
  <c r="O267" i="10"/>
  <c r="N157" i="10"/>
  <c r="AA32" i="10"/>
  <c r="S92" i="10"/>
  <c r="C270" i="10"/>
  <c r="P234" i="10"/>
  <c r="P235" i="10" s="1"/>
  <c r="I270" i="10"/>
  <c r="E8" i="10"/>
  <c r="S8" i="10"/>
  <c r="AA275" i="10"/>
  <c r="J158" i="10"/>
  <c r="J159" i="10" s="1"/>
  <c r="F268" i="10"/>
  <c r="F269" i="10" s="1"/>
  <c r="I302" i="10"/>
  <c r="I303" i="10" s="1"/>
  <c r="I8" i="10"/>
  <c r="G268" i="10"/>
  <c r="G269" i="10" s="1"/>
  <c r="C92" i="10"/>
  <c r="H302" i="10"/>
  <c r="H303" i="10" s="1"/>
  <c r="G233" i="10"/>
  <c r="AA317" i="10"/>
  <c r="P40" i="10"/>
  <c r="P41" i="10" s="1"/>
  <c r="Q234" i="10"/>
  <c r="Q235" i="10" s="1"/>
  <c r="AA79" i="10"/>
  <c r="CT267" i="17"/>
  <c r="M319" i="10" s="1"/>
  <c r="M318" i="10"/>
  <c r="N7" i="10"/>
  <c r="AA50" i="10"/>
  <c r="AK24" i="17"/>
  <c r="I31" i="10" s="1"/>
  <c r="I30" i="10"/>
  <c r="AA24" i="17"/>
  <c r="R31" i="10" s="1"/>
  <c r="R30" i="10"/>
  <c r="P90" i="10"/>
  <c r="P91" i="10" s="1"/>
  <c r="AA168" i="10"/>
  <c r="CJ51" i="17"/>
  <c r="D293" i="10" s="1"/>
  <c r="D292" i="10"/>
  <c r="CU78" i="17"/>
  <c r="D327" i="10" s="1"/>
  <c r="D326" i="10"/>
  <c r="CC78" i="17"/>
  <c r="C115" i="10" s="1"/>
  <c r="C114" i="10"/>
  <c r="K233" i="10"/>
  <c r="DF132" i="17"/>
  <c r="E361" i="10" s="1"/>
  <c r="E360" i="10"/>
  <c r="K39" i="10"/>
  <c r="AA29" i="10"/>
  <c r="DC131" i="17"/>
  <c r="DC132" i="17" s="1"/>
  <c r="CB26" i="17"/>
  <c r="E17" i="10" s="1"/>
  <c r="E9" i="10" s="1"/>
  <c r="E14" i="10"/>
  <c r="N270" i="10"/>
  <c r="N126" i="10"/>
  <c r="R92" i="10"/>
  <c r="R8" i="10"/>
  <c r="AA108" i="10"/>
  <c r="Y215" i="17"/>
  <c r="B279" i="10" s="1"/>
  <c r="B276" i="10"/>
  <c r="O42" i="10"/>
  <c r="E126" i="10"/>
  <c r="J236" i="10"/>
  <c r="CZ240" i="17"/>
  <c r="L327" i="10" s="1"/>
  <c r="L326" i="10"/>
  <c r="AA74" i="10"/>
  <c r="AA66" i="10"/>
  <c r="CG50" i="17"/>
  <c r="CG51" i="17" s="1"/>
  <c r="G126" i="10"/>
  <c r="AB104" i="17"/>
  <c r="AB107" i="17" s="1"/>
  <c r="D39" i="10"/>
  <c r="B89" i="10"/>
  <c r="AA97" i="10"/>
  <c r="CZ132" i="17"/>
  <c r="E191" i="10" s="1"/>
  <c r="E190" i="10"/>
  <c r="AA190" i="10" s="1"/>
  <c r="AA191" i="10" s="1"/>
  <c r="AL24" i="17"/>
  <c r="I15" i="10" s="1"/>
  <c r="I14" i="10"/>
  <c r="L301" i="10"/>
  <c r="P186" i="17"/>
  <c r="G259" i="10" s="1"/>
  <c r="G258" i="10"/>
  <c r="Q40" i="10"/>
  <c r="Q41" i="10" s="1"/>
  <c r="CC51" i="17"/>
  <c r="D65" i="10" s="1"/>
  <c r="D64" i="10"/>
  <c r="AQ78" i="17"/>
  <c r="G149" i="10" s="1"/>
  <c r="G148" i="10"/>
  <c r="CN267" i="17"/>
  <c r="M353" i="10" s="1"/>
  <c r="M352" i="10"/>
  <c r="I267" i="10"/>
  <c r="C123" i="10"/>
  <c r="AA113" i="10"/>
  <c r="C302" i="10"/>
  <c r="C303" i="10" s="1"/>
  <c r="G123" i="10"/>
  <c r="BR132" i="17"/>
  <c r="N175" i="10" s="1"/>
  <c r="N174" i="10"/>
  <c r="AA13" i="10"/>
  <c r="D5" i="10"/>
  <c r="N90" i="10"/>
  <c r="N91" i="10" s="1"/>
  <c r="O267" i="17"/>
  <c r="R353" i="10" s="1"/>
  <c r="R352" i="10"/>
  <c r="CT78" i="17"/>
  <c r="D319" i="10" s="1"/>
  <c r="D318" i="10"/>
  <c r="AA88" i="10"/>
  <c r="L40" i="10"/>
  <c r="L41" i="10" s="1"/>
  <c r="E234" i="10"/>
  <c r="E235" i="10" s="1"/>
  <c r="E123" i="10"/>
  <c r="D157" i="10"/>
  <c r="V186" i="17"/>
  <c r="K49" i="10" s="1"/>
  <c r="K48" i="10"/>
  <c r="CN78" i="17"/>
  <c r="J107" i="10" s="1"/>
  <c r="J106" i="10"/>
  <c r="B302" i="10"/>
  <c r="AA310" i="10"/>
  <c r="J213" i="17"/>
  <c r="D31" i="10" s="1"/>
  <c r="D30" i="10"/>
  <c r="E335" i="10"/>
  <c r="CI186" i="17"/>
  <c r="R285" i="10" s="1"/>
  <c r="R284" i="10"/>
  <c r="CC105" i="17"/>
  <c r="N141" i="10" s="1"/>
  <c r="N140" i="10"/>
  <c r="AV51" i="17"/>
  <c r="O81" i="10" s="1"/>
  <c r="O80" i="10"/>
  <c r="AW51" i="17"/>
  <c r="O49" i="10" s="1"/>
  <c r="O48" i="10"/>
  <c r="B126" i="10"/>
  <c r="AA134" i="10"/>
  <c r="H270" i="10"/>
  <c r="Y107" i="17"/>
  <c r="F135" i="10" s="1"/>
  <c r="F127" i="10" s="1"/>
  <c r="CJ78" i="17"/>
  <c r="C293" i="10" s="1"/>
  <c r="C292" i="10"/>
  <c r="I5" i="10"/>
  <c r="U105" i="17"/>
  <c r="G81" i="10" s="1"/>
  <c r="G80" i="10"/>
  <c r="P132" i="17"/>
  <c r="P183" i="10" s="1"/>
  <c r="P182" i="10"/>
  <c r="H124" i="10"/>
  <c r="H125" i="10" s="1"/>
  <c r="DF240" i="17"/>
  <c r="L361" i="10" s="1"/>
  <c r="L360" i="10"/>
  <c r="O132" i="17"/>
  <c r="P175" i="10" s="1"/>
  <c r="P174" i="10"/>
  <c r="AR51" i="17"/>
  <c r="D141" i="10" s="1"/>
  <c r="D140" i="10"/>
  <c r="BR213" i="17"/>
  <c r="S285" i="10" s="1"/>
  <c r="S284" i="10"/>
  <c r="CD51" i="17"/>
  <c r="D81" i="10" s="1"/>
  <c r="D80" i="10"/>
  <c r="G236" i="10"/>
  <c r="AJ215" i="17"/>
  <c r="O279" i="10" s="1"/>
  <c r="O271" i="10" s="1"/>
  <c r="O276" i="10"/>
  <c r="AO50" i="17"/>
  <c r="AO51" i="17" s="1"/>
  <c r="CR77" i="17"/>
  <c r="CR78" i="17" s="1"/>
  <c r="CS80" i="17"/>
  <c r="D313" i="10" s="1"/>
  <c r="N160" i="10"/>
  <c r="K236" i="10"/>
  <c r="CJ53" i="17"/>
  <c r="D295" i="10" s="1"/>
  <c r="H92" i="10"/>
  <c r="F126" i="10"/>
  <c r="Y105" i="17"/>
  <c r="F133" i="10" s="1"/>
  <c r="AA240" i="17"/>
  <c r="E327" i="10" s="1"/>
  <c r="E326" i="10"/>
  <c r="V132" i="17"/>
  <c r="N49" i="10" s="1"/>
  <c r="N48" i="10"/>
  <c r="B336" i="10"/>
  <c r="AR78" i="17"/>
  <c r="G141" i="10" s="1"/>
  <c r="G140" i="10"/>
  <c r="Z240" i="17"/>
  <c r="E319" i="10" s="1"/>
  <c r="E318" i="10"/>
  <c r="CI78" i="17"/>
  <c r="C285" i="10" s="1"/>
  <c r="C284" i="10"/>
  <c r="K105" i="17"/>
  <c r="H23" i="10" s="1"/>
  <c r="H22" i="10"/>
  <c r="AL51" i="17"/>
  <c r="F65" i="10" s="1"/>
  <c r="F64" i="10"/>
  <c r="R5" i="10"/>
  <c r="AK213" i="17"/>
  <c r="O285" i="10" s="1"/>
  <c r="O284" i="10"/>
  <c r="AG213" i="17"/>
  <c r="B115" i="10" s="1"/>
  <c r="B114" i="10"/>
  <c r="CC186" i="17"/>
  <c r="N259" i="10" s="1"/>
  <c r="N258" i="10"/>
  <c r="G39" i="10"/>
  <c r="K213" i="17"/>
  <c r="D15" i="10" s="1"/>
  <c r="D14" i="10"/>
  <c r="G90" i="10"/>
  <c r="G91" i="10" s="1"/>
  <c r="AW186" i="17"/>
  <c r="K259" i="10" s="1"/>
  <c r="K258" i="10"/>
  <c r="CC24" i="17"/>
  <c r="E23" i="10" s="1"/>
  <c r="E22" i="10"/>
  <c r="AA266" i="10"/>
  <c r="B158" i="10"/>
  <c r="S39" i="10"/>
  <c r="AQ24" i="17"/>
  <c r="K141" i="10" s="1"/>
  <c r="K140" i="10"/>
  <c r="O105" i="17"/>
  <c r="E133" i="10" s="1"/>
  <c r="E132" i="10"/>
  <c r="CY51" i="17"/>
  <c r="S73" i="10" s="1"/>
  <c r="S72" i="10"/>
  <c r="K302" i="10"/>
  <c r="K303" i="10" s="1"/>
  <c r="AA105" i="10"/>
  <c r="B305" i="10"/>
  <c r="AQ213" i="17"/>
  <c r="O141" i="10" s="1"/>
  <c r="O140" i="10"/>
  <c r="C339" i="10"/>
  <c r="E157" i="10"/>
  <c r="V213" i="17"/>
  <c r="E73" i="10" s="1"/>
  <c r="E72" i="10"/>
  <c r="R124" i="10"/>
  <c r="R125" i="10" s="1"/>
  <c r="CY132" i="17"/>
  <c r="E175" i="10" s="1"/>
  <c r="E174" i="10"/>
  <c r="AR213" i="17"/>
  <c r="O149" i="10" s="1"/>
  <c r="O148" i="10"/>
  <c r="AG105" i="17"/>
  <c r="H115" i="10" s="1"/>
  <c r="H114" i="10"/>
  <c r="D267" i="10"/>
  <c r="AV186" i="17"/>
  <c r="K251" i="10" s="1"/>
  <c r="K250" i="10"/>
  <c r="P157" i="10"/>
  <c r="BS51" i="17"/>
  <c r="J49" i="10" s="1"/>
  <c r="J48" i="10"/>
  <c r="AA260" i="10"/>
  <c r="D338" i="10"/>
  <c r="C215" i="17"/>
  <c r="H279" i="10" s="1"/>
  <c r="H271" i="10" s="1"/>
  <c r="H276" i="10"/>
  <c r="I215" i="17"/>
  <c r="D25" i="10" s="1"/>
  <c r="D9" i="10" s="1"/>
  <c r="CC107" i="17"/>
  <c r="N143" i="10" s="1"/>
  <c r="AU269" i="17"/>
  <c r="D347" i="10" s="1"/>
  <c r="D344" i="10"/>
  <c r="H212" i="17"/>
  <c r="H213" i="17" s="1"/>
  <c r="BS53" i="17"/>
  <c r="J51" i="10" s="1"/>
  <c r="AW53" i="17"/>
  <c r="O51" i="10" s="1"/>
  <c r="O134" i="17"/>
  <c r="P177" i="10" s="1"/>
  <c r="P161" i="10" s="1"/>
  <c r="Y24" i="17"/>
  <c r="R15" i="10" s="1"/>
  <c r="R14" i="10"/>
  <c r="AA100" i="10"/>
  <c r="B92" i="10"/>
  <c r="AA286" i="10"/>
  <c r="AP51" i="17"/>
  <c r="D133" i="10" s="1"/>
  <c r="AP53" i="17"/>
  <c r="D135" i="10" s="1"/>
  <c r="CS78" i="17"/>
  <c r="D311" i="10" s="1"/>
  <c r="AO23" i="17"/>
  <c r="AK26" i="17"/>
  <c r="I33" i="10" s="1"/>
  <c r="BQ134" i="17"/>
  <c r="N169" i="10" s="1"/>
  <c r="N161" i="10" s="1"/>
  <c r="N166" i="10"/>
  <c r="AA166" i="10" s="1"/>
  <c r="AX185" i="17"/>
  <c r="AX186" i="17" s="1"/>
  <c r="CR266" i="17"/>
  <c r="CR267" i="17" s="1"/>
  <c r="BQ215" i="17"/>
  <c r="S279" i="10" s="1"/>
  <c r="S276" i="10"/>
  <c r="R42" i="10"/>
  <c r="DC50" i="17"/>
  <c r="DC53" i="17" s="1"/>
  <c r="E270" i="10"/>
  <c r="AD104" i="17"/>
  <c r="AD107" i="17" s="1"/>
  <c r="AG107" i="17"/>
  <c r="H117" i="10" s="1"/>
  <c r="CE267" i="17"/>
  <c r="R39" i="10"/>
  <c r="CY240" i="17"/>
  <c r="L319" i="10" s="1"/>
  <c r="L318" i="10"/>
  <c r="J89" i="10"/>
  <c r="BR51" i="17"/>
  <c r="J81" i="10" s="1"/>
  <c r="J80" i="10"/>
  <c r="AF24" i="17"/>
  <c r="R107" i="10" s="1"/>
  <c r="R106" i="10"/>
  <c r="H89" i="10"/>
  <c r="U267" i="17"/>
  <c r="R73" i="10" s="1"/>
  <c r="R72" i="10"/>
  <c r="AA291" i="10"/>
  <c r="U132" i="17"/>
  <c r="N81" i="10" s="1"/>
  <c r="N80" i="10"/>
  <c r="CI24" i="17"/>
  <c r="I285" i="10" s="1"/>
  <c r="I284" i="10"/>
  <c r="D105" i="17"/>
  <c r="J141" i="10" s="1"/>
  <c r="J140" i="10"/>
  <c r="BY132" i="17"/>
  <c r="J259" i="10" s="1"/>
  <c r="J258" i="10"/>
  <c r="M158" i="10"/>
  <c r="M159" i="10" s="1"/>
  <c r="AA105" i="17"/>
  <c r="F141" i="10" s="1"/>
  <c r="F140" i="10"/>
  <c r="C267" i="10"/>
  <c r="Z24" i="17"/>
  <c r="R23" i="10" s="1"/>
  <c r="R22" i="10"/>
  <c r="L234" i="10"/>
  <c r="L235" i="10" s="1"/>
  <c r="BC267" i="17"/>
  <c r="D183" i="10" s="1"/>
  <c r="D182" i="10"/>
  <c r="AA257" i="10"/>
  <c r="CI51" i="17"/>
  <c r="D285" i="10" s="1"/>
  <c r="D284" i="10"/>
  <c r="P105" i="17"/>
  <c r="E141" i="10" s="1"/>
  <c r="E140" i="10"/>
  <c r="S89" i="10"/>
  <c r="AF240" i="17"/>
  <c r="K107" i="10" s="1"/>
  <c r="K106" i="10"/>
  <c r="CZ51" i="17"/>
  <c r="S49" i="10" s="1"/>
  <c r="S48" i="10"/>
  <c r="CI105" i="17"/>
  <c r="N285" i="10" s="1"/>
  <c r="N284" i="10"/>
  <c r="AW267" i="17"/>
  <c r="D361" i="10" s="1"/>
  <c r="D360" i="10"/>
  <c r="AF213" i="17"/>
  <c r="B107" i="10" s="1"/>
  <c r="B106" i="10"/>
  <c r="AV267" i="17"/>
  <c r="D353" i="10" s="1"/>
  <c r="D352" i="10"/>
  <c r="AA249" i="10"/>
  <c r="CD24" i="17"/>
  <c r="E31" i="10" s="1"/>
  <c r="E30" i="10"/>
  <c r="N42" i="10"/>
  <c r="E304" i="10"/>
  <c r="AP24" i="17"/>
  <c r="K133" i="10" s="1"/>
  <c r="CO267" i="17"/>
  <c r="M361" i="10" s="1"/>
  <c r="M360" i="10"/>
  <c r="R270" i="10"/>
  <c r="BR215" i="17"/>
  <c r="S287" i="10" s="1"/>
  <c r="DD51" i="17"/>
  <c r="S345" i="10" s="1"/>
  <c r="BV240" i="17"/>
  <c r="AF105" i="17"/>
  <c r="H107" i="10" s="1"/>
  <c r="H106" i="10"/>
  <c r="V267" i="17"/>
  <c r="R49" i="10" s="1"/>
  <c r="R48" i="10"/>
  <c r="O123" i="10"/>
  <c r="BS105" i="17"/>
  <c r="C141" i="10" s="1"/>
  <c r="C140" i="10"/>
  <c r="C124" i="10" s="1"/>
  <c r="BC186" i="17"/>
  <c r="O183" i="10" s="1"/>
  <c r="O182" i="10"/>
  <c r="AA213" i="17"/>
  <c r="B293" i="10" s="1"/>
  <c r="B292" i="10"/>
  <c r="DE132" i="17"/>
  <c r="E353" i="10" s="1"/>
  <c r="E352" i="10"/>
  <c r="AA343" i="10"/>
  <c r="BX213" i="17"/>
  <c r="O259" i="10" s="1"/>
  <c r="O258" i="10"/>
  <c r="BB186" i="17"/>
  <c r="O175" i="10" s="1"/>
  <c r="O174" i="10"/>
  <c r="D213" i="17"/>
  <c r="H285" i="10" s="1"/>
  <c r="H284" i="10"/>
  <c r="CJ186" i="17"/>
  <c r="R293" i="10" s="1"/>
  <c r="R292" i="10"/>
  <c r="Z105" i="17"/>
  <c r="F149" i="10" s="1"/>
  <c r="F148" i="10"/>
  <c r="DE51" i="17"/>
  <c r="S353" i="10" s="1"/>
  <c r="S352" i="10"/>
  <c r="M335" i="10"/>
  <c r="J105" i="17"/>
  <c r="H31" i="10" s="1"/>
  <c r="H30" i="10"/>
  <c r="AA47" i="10"/>
  <c r="F39" i="10"/>
  <c r="E78" i="17"/>
  <c r="S107" i="10" s="1"/>
  <c r="S106" i="10"/>
  <c r="AL186" i="17"/>
  <c r="B259" i="10" s="1"/>
  <c r="B258" i="10"/>
  <c r="B234" i="10" s="1"/>
  <c r="BS213" i="17"/>
  <c r="S293" i="10" s="1"/>
  <c r="S292" i="10"/>
  <c r="AR24" i="17"/>
  <c r="K149" i="10" s="1"/>
  <c r="K148" i="10"/>
  <c r="D78" i="17"/>
  <c r="S99" i="10" s="1"/>
  <c r="S98" i="10"/>
  <c r="CJ105" i="17"/>
  <c r="N293" i="10" s="1"/>
  <c r="N292" i="10"/>
  <c r="BB267" i="17"/>
  <c r="D175" i="10" s="1"/>
  <c r="D174" i="10"/>
  <c r="I124" i="10"/>
  <c r="I125" i="10" s="1"/>
  <c r="Q124" i="10"/>
  <c r="Q125" i="10" s="1"/>
  <c r="R335" i="10"/>
  <c r="DE240" i="17"/>
  <c r="L353" i="10" s="1"/>
  <c r="L352" i="10"/>
  <c r="E105" i="17"/>
  <c r="J149" i="10" s="1"/>
  <c r="J148" i="10"/>
  <c r="BY105" i="17"/>
  <c r="C259" i="10" s="1"/>
  <c r="C258" i="10"/>
  <c r="C234" i="10" s="1"/>
  <c r="C336" i="10"/>
  <c r="C337" i="10" s="1"/>
  <c r="AA165" i="10"/>
  <c r="C233" i="10"/>
  <c r="CD105" i="17"/>
  <c r="N149" i="10" s="1"/>
  <c r="N148" i="10"/>
  <c r="AJ26" i="17"/>
  <c r="I25" i="10" s="1"/>
  <c r="I22" i="10"/>
  <c r="AA82" i="10"/>
  <c r="P213" i="17"/>
  <c r="E293" i="10" s="1"/>
  <c r="E292" i="10"/>
  <c r="CD78" i="17"/>
  <c r="C99" i="10" s="1"/>
  <c r="C98" i="10"/>
  <c r="BY51" i="17"/>
  <c r="F259" i="10" s="1"/>
  <c r="F258" i="10"/>
  <c r="D301" i="10"/>
  <c r="CO78" i="17"/>
  <c r="J115" i="10" s="1"/>
  <c r="J114" i="10"/>
  <c r="B270" i="10"/>
  <c r="AA278" i="10"/>
  <c r="F43" i="10"/>
  <c r="CO80" i="17"/>
  <c r="J117" i="10" s="1"/>
  <c r="R338" i="10"/>
  <c r="DF51" i="17"/>
  <c r="S361" i="10" s="1"/>
  <c r="S360" i="10"/>
  <c r="I213" i="17"/>
  <c r="D23" i="10" s="1"/>
  <c r="Q131" i="17"/>
  <c r="Q134" i="17" s="1"/>
  <c r="CB80" i="17"/>
  <c r="C109" i="10" s="1"/>
  <c r="C93" i="10" s="1"/>
  <c r="C106" i="10"/>
  <c r="S104" i="17"/>
  <c r="S107" i="17" s="1"/>
  <c r="S42" i="10"/>
  <c r="D42" i="10"/>
  <c r="AA58" i="10"/>
  <c r="K78" i="17"/>
  <c r="S31" i="10" s="1"/>
  <c r="S30" i="10"/>
  <c r="B236" i="10"/>
  <c r="AA244" i="10"/>
  <c r="E338" i="10"/>
  <c r="CX132" i="17"/>
  <c r="E167" i="10" s="1"/>
  <c r="D8" i="10"/>
  <c r="AA16" i="10"/>
  <c r="P160" i="10"/>
  <c r="J92" i="10"/>
  <c r="K126" i="10"/>
  <c r="M304" i="10"/>
  <c r="M338" i="10"/>
  <c r="CT269" i="17"/>
  <c r="M321" i="10" s="1"/>
  <c r="AA321" i="10" s="1"/>
  <c r="CH186" i="17"/>
  <c r="R277" i="10" s="1"/>
  <c r="CI188" i="17"/>
  <c r="R287" i="10" s="1"/>
  <c r="V269" i="17"/>
  <c r="R51" i="10" s="1"/>
  <c r="BX132" i="17"/>
  <c r="J251" i="10" s="1"/>
  <c r="J250" i="10"/>
  <c r="R89" i="10"/>
  <c r="CJ24" i="17"/>
  <c r="I293" i="10" s="1"/>
  <c r="I292" i="10"/>
  <c r="J233" i="10"/>
  <c r="V105" i="17"/>
  <c r="G73" i="10" s="1"/>
  <c r="G72" i="10"/>
  <c r="E213" i="17"/>
  <c r="H293" i="10" s="1"/>
  <c r="H292" i="10"/>
  <c r="AA139" i="10"/>
  <c r="E301" i="10"/>
  <c r="AA283" i="10"/>
  <c r="BC51" i="17"/>
  <c r="Q183" i="10" s="1"/>
  <c r="Q182" i="10"/>
  <c r="AK51" i="17"/>
  <c r="F49" i="10" s="1"/>
  <c r="F48" i="10"/>
  <c r="AA131" i="10"/>
  <c r="B123" i="10"/>
  <c r="M90" i="10"/>
  <c r="M91" i="10" s="1"/>
  <c r="G336" i="10"/>
  <c r="G337" i="10" s="1"/>
  <c r="AL78" i="17"/>
  <c r="I99" i="10" s="1"/>
  <c r="I98" i="10"/>
  <c r="H5" i="10"/>
  <c r="Q157" i="10"/>
  <c r="Q127" i="10"/>
  <c r="AK78" i="17"/>
  <c r="I115" i="10" s="1"/>
  <c r="I114" i="10"/>
  <c r="AA147" i="10"/>
  <c r="CU267" i="17"/>
  <c r="M327" i="10" s="1"/>
  <c r="M326" i="10"/>
  <c r="M40" i="10"/>
  <c r="M41" i="10" s="1"/>
  <c r="AA252" i="10"/>
  <c r="I271" i="10"/>
  <c r="AV53" i="17"/>
  <c r="O83" i="10" s="1"/>
  <c r="AA83" i="10" s="1"/>
  <c r="T134" i="17"/>
  <c r="N75" i="10" s="1"/>
  <c r="N43" i="10" s="1"/>
  <c r="C80" i="17"/>
  <c r="S117" i="10" s="1"/>
  <c r="S93" i="10" s="1"/>
  <c r="S114" i="10"/>
  <c r="C236" i="10"/>
  <c r="AA142" i="10"/>
  <c r="D160" i="10"/>
  <c r="CX134" i="17"/>
  <c r="E169" i="10" s="1"/>
  <c r="E161" i="10" s="1"/>
  <c r="DA131" i="17"/>
  <c r="DA132" i="17" s="1"/>
  <c r="E160" i="10"/>
  <c r="BV50" i="17"/>
  <c r="BV51" i="17" s="1"/>
  <c r="BY53" i="17"/>
  <c r="F261" i="10" s="1"/>
  <c r="F237" i="10" s="1"/>
  <c r="AO212" i="17"/>
  <c r="AO213" i="17" s="1"/>
  <c r="S131" i="17"/>
  <c r="S132" i="17" s="1"/>
  <c r="AA26" i="17"/>
  <c r="R33" i="10" s="1"/>
  <c r="G42" i="10"/>
  <c r="AR53" i="17"/>
  <c r="D143" i="10" s="1"/>
  <c r="K92" i="10"/>
  <c r="CM80" i="17"/>
  <c r="J101" i="10" s="1"/>
  <c r="CU80" i="17"/>
  <c r="D329" i="10" s="1"/>
  <c r="H8" i="10"/>
  <c r="J126" i="10"/>
  <c r="AZ185" i="17"/>
  <c r="AZ188" i="17" s="1"/>
  <c r="J237" i="10"/>
  <c r="BA188" i="17"/>
  <c r="O169" i="10" s="1"/>
  <c r="O161" i="10" s="1"/>
  <c r="L338" i="10"/>
  <c r="L304" i="10"/>
  <c r="DF242" i="17"/>
  <c r="L363" i="10" s="1"/>
  <c r="N236" i="10"/>
  <c r="CG185" i="17"/>
  <c r="CG186" i="17" s="1"/>
  <c r="S338" i="10"/>
  <c r="P215" i="17"/>
  <c r="E295" i="10" s="1"/>
  <c r="AA56" i="10"/>
  <c r="AJ80" i="17"/>
  <c r="I109" i="10" s="1"/>
  <c r="I93" i="10" s="1"/>
  <c r="I106" i="10"/>
  <c r="AQ51" i="17"/>
  <c r="D149" i="10" s="1"/>
  <c r="D148" i="10"/>
  <c r="AA241" i="10"/>
  <c r="F90" i="10"/>
  <c r="F91" i="10" s="1"/>
  <c r="O213" i="17"/>
  <c r="E285" i="10" s="1"/>
  <c r="E284" i="10"/>
  <c r="BY213" i="17"/>
  <c r="O243" i="10" s="1"/>
  <c r="O242" i="10"/>
  <c r="D123" i="10"/>
  <c r="J78" i="17"/>
  <c r="S23" i="10" s="1"/>
  <c r="S22" i="10"/>
  <c r="AL213" i="17"/>
  <c r="O293" i="10" s="1"/>
  <c r="O292" i="10"/>
  <c r="CD186" i="17"/>
  <c r="N243" i="10" s="1"/>
  <c r="N242" i="10"/>
  <c r="BS132" i="17"/>
  <c r="N183" i="10" s="1"/>
  <c r="N182" i="10"/>
  <c r="Z213" i="17"/>
  <c r="B285" i="10" s="1"/>
  <c r="B284" i="10"/>
  <c r="O186" i="17"/>
  <c r="G251" i="10" s="1"/>
  <c r="G250" i="10"/>
  <c r="AA312" i="10"/>
  <c r="P267" i="17"/>
  <c r="R361" i="10" s="1"/>
  <c r="R360" i="10"/>
  <c r="O157" i="10"/>
  <c r="C89" i="10"/>
  <c r="BB51" i="17"/>
  <c r="Q175" i="10" s="1"/>
  <c r="Q174" i="10"/>
  <c r="AR186" i="17"/>
  <c r="B133" i="10" s="1"/>
  <c r="B132" i="10"/>
  <c r="AG24" i="17"/>
  <c r="R115" i="10" s="1"/>
  <c r="R114" i="10"/>
  <c r="S302" i="10"/>
  <c r="S303" i="10" s="1"/>
  <c r="R305" i="10"/>
  <c r="F123" i="10"/>
  <c r="S335" i="10"/>
  <c r="U213" i="17"/>
  <c r="E81" i="10" s="1"/>
  <c r="E80" i="10"/>
  <c r="AA71" i="10"/>
  <c r="AG240" i="17"/>
  <c r="K115" i="10" s="1"/>
  <c r="K114" i="10"/>
  <c r="O39" i="10"/>
  <c r="BX51" i="17"/>
  <c r="F251" i="10" s="1"/>
  <c r="F250" i="10"/>
  <c r="K305" i="10"/>
  <c r="AA122" i="10"/>
  <c r="U186" i="17"/>
  <c r="K81" i="10" s="1"/>
  <c r="K80" i="10"/>
  <c r="R51" i="15"/>
  <c r="E49" i="15"/>
  <c r="E51" i="15"/>
  <c r="AA103" i="8"/>
  <c r="AA105" i="8"/>
  <c r="E103" i="8"/>
  <c r="E105" i="8"/>
  <c r="E76" i="8"/>
  <c r="E78" i="8"/>
  <c r="P103" i="8"/>
  <c r="P105" i="8"/>
  <c r="P76" i="8"/>
  <c r="P78" i="8"/>
  <c r="E49" i="8"/>
  <c r="E51" i="8"/>
  <c r="P23" i="18"/>
  <c r="CP105" i="17"/>
  <c r="CP107" i="17"/>
  <c r="AM240" i="17"/>
  <c r="AM242" i="17"/>
  <c r="AX78" i="17"/>
  <c r="AX80" i="17"/>
  <c r="AB132" i="17"/>
  <c r="AB134" i="17"/>
  <c r="AB51" i="17"/>
  <c r="AB53" i="17"/>
  <c r="Q78" i="17"/>
  <c r="Q80" i="17"/>
  <c r="DA24" i="17"/>
  <c r="DA26" i="17"/>
  <c r="F267" i="17"/>
  <c r="F269" i="17"/>
  <c r="CP188" i="17"/>
  <c r="BT240" i="17"/>
  <c r="BT242" i="17"/>
  <c r="CE52" i="17"/>
  <c r="AX24" i="17"/>
  <c r="AM267" i="17"/>
  <c r="AM269" i="17"/>
  <c r="DA105" i="17"/>
  <c r="DA107" i="17"/>
  <c r="AB186" i="17"/>
  <c r="AB188" i="17"/>
  <c r="AB267" i="17"/>
  <c r="AB269" i="17"/>
  <c r="BT267" i="17"/>
  <c r="BT269" i="17"/>
  <c r="DA186" i="17"/>
  <c r="DA188" i="17"/>
  <c r="F186" i="17"/>
  <c r="F188" i="17"/>
  <c r="BT24" i="17"/>
  <c r="BT26" i="17"/>
  <c r="F240" i="17"/>
  <c r="F242" i="17"/>
  <c r="CP24" i="17"/>
  <c r="CP26" i="17"/>
  <c r="CP132" i="17"/>
  <c r="CP134" i="17"/>
  <c r="AX240" i="17"/>
  <c r="AX242" i="17"/>
  <c r="AX105" i="17"/>
  <c r="AX107" i="17"/>
  <c r="AO79" i="17"/>
  <c r="AM79" i="17"/>
  <c r="AD106" i="17"/>
  <c r="AB106" i="17"/>
  <c r="AM77" i="17"/>
  <c r="AJ78" i="17"/>
  <c r="I107" i="10" s="1"/>
  <c r="AB105" i="17"/>
  <c r="F106" i="17"/>
  <c r="Q269" i="17"/>
  <c r="S214" i="17"/>
  <c r="Q214" i="17"/>
  <c r="Q212" i="17"/>
  <c r="N213" i="17"/>
  <c r="E277" i="10" s="1"/>
  <c r="CE50" i="17"/>
  <c r="CB51" i="17"/>
  <c r="D57" i="10" s="1"/>
  <c r="CG52" i="17"/>
  <c r="S212" i="17"/>
  <c r="T213" i="17"/>
  <c r="E65" i="10" s="1"/>
  <c r="T215" i="17"/>
  <c r="E67" i="10" s="1"/>
  <c r="E43" i="10" s="1"/>
  <c r="N215" i="17"/>
  <c r="E279" i="10" s="1"/>
  <c r="CB53" i="17"/>
  <c r="D59" i="10" s="1"/>
  <c r="DA52" i="17"/>
  <c r="DA53" i="17"/>
  <c r="S268" i="17"/>
  <c r="Q268" i="17"/>
  <c r="Q267" i="17"/>
  <c r="DC52" i="17"/>
  <c r="DA51" i="17"/>
  <c r="BT214" i="17"/>
  <c r="BV214" i="17"/>
  <c r="CG187" i="17"/>
  <c r="BT212" i="17"/>
  <c r="BQ213" i="17"/>
  <c r="S277" i="10" s="1"/>
  <c r="CE185" i="17"/>
  <c r="CB186" i="17"/>
  <c r="N251" i="10" s="1"/>
  <c r="CB188" i="17"/>
  <c r="N253" i="10" s="1"/>
  <c r="CR268" i="17"/>
  <c r="CP268" i="17"/>
  <c r="CO269" i="17"/>
  <c r="M363" i="10" s="1"/>
  <c r="M339" i="10" s="1"/>
  <c r="DC241" i="17"/>
  <c r="DA241" i="17"/>
  <c r="DA239" i="17"/>
  <c r="CP266" i="17"/>
  <c r="CZ242" i="17"/>
  <c r="L329" i="10" s="1"/>
  <c r="AZ187" i="17"/>
  <c r="BT133" i="17"/>
  <c r="BV133" i="17"/>
  <c r="BV134" i="17"/>
  <c r="AX187" i="17"/>
  <c r="BT131" i="17"/>
  <c r="BQ132" i="17"/>
  <c r="N167" i="10" s="1"/>
  <c r="BV132" i="17"/>
  <c r="AM25" i="17"/>
  <c r="AO25" i="17"/>
  <c r="AO24" i="17"/>
  <c r="AO26" i="17"/>
  <c r="H106" i="17"/>
  <c r="F104" i="17"/>
  <c r="C105" i="17"/>
  <c r="J133" i="10" s="1"/>
  <c r="H107" i="17"/>
  <c r="AM23" i="17"/>
  <c r="AJ24" i="17"/>
  <c r="I23" i="10" s="1"/>
  <c r="C107" i="17"/>
  <c r="J135" i="10" s="1"/>
  <c r="J127" i="10" s="1"/>
  <c r="AD241" i="17"/>
  <c r="AB241" i="17"/>
  <c r="CR79" i="17"/>
  <c r="CP78" i="17"/>
  <c r="AD242" i="17"/>
  <c r="CP79" i="17"/>
  <c r="Q106" i="17"/>
  <c r="AM52" i="17"/>
  <c r="AO52" i="17"/>
  <c r="S106" i="17"/>
  <c r="AO214" i="17"/>
  <c r="AJ188" i="17"/>
  <c r="B245" i="10" s="1"/>
  <c r="AB212" i="17"/>
  <c r="Y213" i="17"/>
  <c r="B277" i="10" s="1"/>
  <c r="CE77" i="17"/>
  <c r="CB78" i="17"/>
  <c r="C107" i="10" s="1"/>
  <c r="F79" i="17"/>
  <c r="AB25" i="17"/>
  <c r="Y26" i="17"/>
  <c r="R17" i="10" s="1"/>
  <c r="AB23" i="17"/>
  <c r="F77" i="17"/>
  <c r="C78" i="17"/>
  <c r="S115" i="10" s="1"/>
  <c r="H79" i="17"/>
  <c r="AD25" i="17"/>
  <c r="AZ52" i="17"/>
  <c r="S133" i="17"/>
  <c r="AX52" i="17"/>
  <c r="Q133" i="17"/>
  <c r="AM214" i="17"/>
  <c r="CG106" i="17"/>
  <c r="CE106" i="17"/>
  <c r="CE104" i="17"/>
  <c r="CB105" i="17"/>
  <c r="N133" i="10" s="1"/>
  <c r="AM212" i="17"/>
  <c r="AJ213" i="17"/>
  <c r="O277" i="10" s="1"/>
  <c r="CB107" i="17"/>
  <c r="N135" i="10" s="1"/>
  <c r="S188" i="17"/>
  <c r="S187" i="17"/>
  <c r="Q187" i="17"/>
  <c r="BV52" i="17"/>
  <c r="BT52" i="17"/>
  <c r="Q185" i="17"/>
  <c r="N186" i="17"/>
  <c r="G243" i="10" s="1"/>
  <c r="BT50" i="17"/>
  <c r="BQ51" i="17"/>
  <c r="J57" i="10" s="1"/>
  <c r="BQ53" i="17"/>
  <c r="J59" i="10" s="1"/>
  <c r="N188" i="17"/>
  <c r="G245" i="10" s="1"/>
  <c r="G237" i="10" s="1"/>
  <c r="CE25" i="17"/>
  <c r="CG25" i="17"/>
  <c r="CG24" i="17"/>
  <c r="F214" i="17"/>
  <c r="CE23" i="17"/>
  <c r="CB24" i="17"/>
  <c r="E15" i="10" s="1"/>
  <c r="H214" i="17"/>
  <c r="F212" i="17"/>
  <c r="C213" i="17"/>
  <c r="H277" i="10" s="1"/>
  <c r="CG26" i="17"/>
  <c r="E23" i="18"/>
  <c r="AX268" i="17"/>
  <c r="AX266" i="17"/>
  <c r="AU267" i="17"/>
  <c r="D345" i="10" s="1"/>
  <c r="R24" i="18"/>
  <c r="G24" i="18"/>
  <c r="P22" i="18"/>
  <c r="R23" i="18"/>
  <c r="P24" i="18"/>
  <c r="G23" i="18"/>
  <c r="BT106" i="17"/>
  <c r="BV107" i="17"/>
  <c r="AO187" i="17"/>
  <c r="AM187" i="17"/>
  <c r="E21" i="18"/>
  <c r="B22" i="18"/>
  <c r="B24" i="18"/>
  <c r="R22" i="18"/>
  <c r="G22" i="18"/>
  <c r="BV105" i="17"/>
  <c r="BV106" i="17"/>
  <c r="AO185" i="17"/>
  <c r="AP186" i="17"/>
  <c r="B149" i="10" s="1"/>
  <c r="AM185" i="17"/>
  <c r="AJ186" i="17"/>
  <c r="B243" i="10" s="1"/>
  <c r="Q215" i="10"/>
  <c r="Q223" i="10"/>
  <c r="Q224" i="10"/>
  <c r="P207" i="10"/>
  <c r="Q207" i="10"/>
  <c r="P208" i="10"/>
  <c r="P215" i="10"/>
  <c r="Q208" i="10"/>
  <c r="P216" i="10"/>
  <c r="S207" i="10"/>
  <c r="S223" i="10"/>
  <c r="R207" i="10"/>
  <c r="R199" i="10" s="1"/>
  <c r="R215" i="10"/>
  <c r="S215" i="10"/>
  <c r="S224" i="10"/>
  <c r="S200" i="10" s="1"/>
  <c r="R216" i="10"/>
  <c r="R200" i="10" s="1"/>
  <c r="Q227" i="10"/>
  <c r="P219" i="10"/>
  <c r="P211" i="10"/>
  <c r="Q219" i="10"/>
  <c r="Q211" i="10"/>
  <c r="Q217" i="10"/>
  <c r="P224" i="10"/>
  <c r="P226" i="10"/>
  <c r="P210" i="10"/>
  <c r="P218" i="10"/>
  <c r="Q226" i="10"/>
  <c r="Q218" i="10"/>
  <c r="Q210" i="10"/>
  <c r="S218" i="10"/>
  <c r="S219" i="10"/>
  <c r="S227" i="10"/>
  <c r="S210" i="10"/>
  <c r="R227" i="10"/>
  <c r="R209" i="10"/>
  <c r="R211" i="10"/>
  <c r="R219" i="10"/>
  <c r="S217" i="10"/>
  <c r="R225" i="10"/>
  <c r="R226" i="10"/>
  <c r="S209" i="10"/>
  <c r="S211" i="10"/>
  <c r="R210" i="10"/>
  <c r="R218" i="10"/>
  <c r="S226" i="10"/>
  <c r="S198" i="10"/>
  <c r="R198" i="10"/>
  <c r="Q198" i="10"/>
  <c r="P198" i="10"/>
  <c r="U214" i="10"/>
  <c r="I227" i="10"/>
  <c r="H227" i="10"/>
  <c r="E227" i="10"/>
  <c r="B227" i="10"/>
  <c r="I226" i="10"/>
  <c r="H226" i="10"/>
  <c r="E226" i="10"/>
  <c r="B226" i="10"/>
  <c r="I225" i="10"/>
  <c r="H225" i="10"/>
  <c r="E225" i="10"/>
  <c r="B225" i="10"/>
  <c r="I224" i="10"/>
  <c r="H224" i="10"/>
  <c r="E224" i="10"/>
  <c r="B224" i="10"/>
  <c r="J223" i="10"/>
  <c r="I223" i="10"/>
  <c r="H223" i="10"/>
  <c r="E223" i="10"/>
  <c r="B223" i="10"/>
  <c r="O222" i="10"/>
  <c r="N222" i="10"/>
  <c r="M222" i="10"/>
  <c r="L222" i="10"/>
  <c r="I222" i="10"/>
  <c r="H222" i="10"/>
  <c r="G222" i="10"/>
  <c r="F222" i="10"/>
  <c r="E222" i="10"/>
  <c r="D222" i="10"/>
  <c r="C222" i="10"/>
  <c r="B222" i="10"/>
  <c r="U216" i="10"/>
  <c r="G219" i="10"/>
  <c r="F219" i="10"/>
  <c r="D219" i="10"/>
  <c r="C219" i="10"/>
  <c r="B219" i="10"/>
  <c r="G218" i="10"/>
  <c r="F218" i="10"/>
  <c r="D218" i="10"/>
  <c r="C218" i="10"/>
  <c r="B218" i="10"/>
  <c r="N217" i="10"/>
  <c r="G217" i="10"/>
  <c r="F217" i="10"/>
  <c r="D217" i="10"/>
  <c r="C217" i="10"/>
  <c r="B217" i="10"/>
  <c r="G216" i="10"/>
  <c r="F216" i="10"/>
  <c r="D216" i="10"/>
  <c r="C216" i="10"/>
  <c r="B216" i="10"/>
  <c r="G215" i="10"/>
  <c r="F215" i="10"/>
  <c r="D215" i="10"/>
  <c r="C215" i="10"/>
  <c r="B215" i="10"/>
  <c r="O214" i="10"/>
  <c r="N214" i="10"/>
  <c r="M214" i="10"/>
  <c r="L214" i="10"/>
  <c r="I214" i="10"/>
  <c r="H214" i="10"/>
  <c r="G214" i="10"/>
  <c r="F214" i="10"/>
  <c r="E214" i="10"/>
  <c r="D214" i="10"/>
  <c r="C214" i="10"/>
  <c r="B214" i="10"/>
  <c r="I211" i="10"/>
  <c r="H211" i="10"/>
  <c r="G211" i="10"/>
  <c r="F211" i="10"/>
  <c r="E211" i="10"/>
  <c r="C211" i="10"/>
  <c r="I210" i="10"/>
  <c r="H210" i="10"/>
  <c r="G210" i="10"/>
  <c r="F210" i="10"/>
  <c r="E210" i="10"/>
  <c r="D210" i="10"/>
  <c r="C210" i="10"/>
  <c r="I209" i="10"/>
  <c r="H209" i="10"/>
  <c r="G209" i="10"/>
  <c r="F209" i="10"/>
  <c r="E209" i="10"/>
  <c r="C209" i="10"/>
  <c r="I208" i="10"/>
  <c r="H208" i="10"/>
  <c r="G208" i="10"/>
  <c r="F208" i="10"/>
  <c r="E208" i="10"/>
  <c r="D208" i="10"/>
  <c r="C208" i="10"/>
  <c r="B208" i="10"/>
  <c r="I207" i="10"/>
  <c r="H207" i="10"/>
  <c r="G207" i="10"/>
  <c r="F207" i="10"/>
  <c r="E207" i="10"/>
  <c r="D207" i="10"/>
  <c r="C207" i="10"/>
  <c r="O206" i="10"/>
  <c r="N206" i="10"/>
  <c r="M206" i="10"/>
  <c r="L206" i="10"/>
  <c r="I206" i="10"/>
  <c r="H206" i="10"/>
  <c r="G206" i="10"/>
  <c r="F206" i="10"/>
  <c r="E206" i="10"/>
  <c r="D206" i="10"/>
  <c r="C206" i="10"/>
  <c r="B206" i="10"/>
  <c r="R12" i="8"/>
  <c r="R13" i="8"/>
  <c r="R14" i="8"/>
  <c r="R15" i="8"/>
  <c r="P16" i="8"/>
  <c r="E14" i="8"/>
  <c r="G14" i="8"/>
  <c r="P13" i="8"/>
  <c r="P14" i="8"/>
  <c r="P15" i="8"/>
  <c r="U20" i="8"/>
  <c r="U21" i="8" s="1"/>
  <c r="U22" i="8" s="1"/>
  <c r="U225" i="10" s="1"/>
  <c r="T20" i="8"/>
  <c r="T22" i="8" s="1"/>
  <c r="U217" i="10" s="1"/>
  <c r="S20" i="8"/>
  <c r="S21" i="8" s="1"/>
  <c r="U208" i="10" s="1"/>
  <c r="O20" i="8"/>
  <c r="O21" i="8" s="1"/>
  <c r="O22" i="8" s="1"/>
  <c r="N20" i="8"/>
  <c r="N21" i="8" s="1"/>
  <c r="N22" i="8" s="1"/>
  <c r="M20" i="8"/>
  <c r="J20" i="8"/>
  <c r="J21" i="8" s="1"/>
  <c r="J22" i="8" s="1"/>
  <c r="I20" i="8"/>
  <c r="I21" i="8" s="1"/>
  <c r="I22" i="8" s="1"/>
  <c r="H20" i="8"/>
  <c r="H21" i="8" s="1"/>
  <c r="D20" i="8"/>
  <c r="D21" i="8" s="1"/>
  <c r="D22" i="8" s="1"/>
  <c r="T225" i="10" s="1"/>
  <c r="C20" i="8"/>
  <c r="C21" i="8" s="1"/>
  <c r="C22" i="8" s="1"/>
  <c r="T217" i="10" s="1"/>
  <c r="B20" i="8"/>
  <c r="T207" i="10" s="1"/>
  <c r="U19" i="8"/>
  <c r="U222" i="10" s="1"/>
  <c r="T19" i="8"/>
  <c r="S19" i="8"/>
  <c r="U206" i="10" s="1"/>
  <c r="O19" i="8"/>
  <c r="N19" i="8"/>
  <c r="M19" i="8"/>
  <c r="J19" i="8"/>
  <c r="I19" i="8"/>
  <c r="H19" i="8"/>
  <c r="D19" i="8"/>
  <c r="T222" i="10" s="1"/>
  <c r="C19" i="8"/>
  <c r="T214" i="10" s="1"/>
  <c r="B19" i="8"/>
  <c r="T206" i="10" s="1"/>
  <c r="G13" i="8"/>
  <c r="E13" i="8"/>
  <c r="P12" i="8"/>
  <c r="G12" i="8"/>
  <c r="E12" i="8"/>
  <c r="R11" i="8"/>
  <c r="P11" i="8"/>
  <c r="G11" i="8"/>
  <c r="E11" i="8"/>
  <c r="R10" i="8"/>
  <c r="P10" i="8"/>
  <c r="G10" i="8"/>
  <c r="E10" i="8"/>
  <c r="R9" i="8"/>
  <c r="P9" i="8"/>
  <c r="G9" i="8"/>
  <c r="E9" i="8"/>
  <c r="R8" i="8"/>
  <c r="P8" i="8"/>
  <c r="G8" i="8"/>
  <c r="E8" i="8"/>
  <c r="R7" i="8"/>
  <c r="P7" i="8"/>
  <c r="G7" i="8"/>
  <c r="E7" i="8"/>
  <c r="R6" i="8"/>
  <c r="P6" i="8"/>
  <c r="G6" i="8"/>
  <c r="E6" i="8"/>
  <c r="R5" i="8"/>
  <c r="P5" i="8"/>
  <c r="G5" i="8"/>
  <c r="E5" i="8"/>
  <c r="R4" i="8"/>
  <c r="P4" i="8"/>
  <c r="G4" i="8"/>
  <c r="E4" i="8"/>
  <c r="R3" i="8"/>
  <c r="P3" i="8"/>
  <c r="G3" i="8"/>
  <c r="E3" i="8"/>
  <c r="O225" i="10"/>
  <c r="O217" i="10"/>
  <c r="O207" i="10"/>
  <c r="N209" i="10"/>
  <c r="N224" i="10"/>
  <c r="M209" i="10"/>
  <c r="M225" i="10"/>
  <c r="M216" i="10"/>
  <c r="L209" i="10"/>
  <c r="L225" i="10"/>
  <c r="L215" i="10"/>
  <c r="K217" i="10"/>
  <c r="K207" i="10"/>
  <c r="K224" i="10"/>
  <c r="J225" i="10"/>
  <c r="J217" i="10"/>
  <c r="J208" i="10"/>
  <c r="K214" i="10"/>
  <c r="K206" i="10"/>
  <c r="K222" i="10"/>
  <c r="J222" i="10"/>
  <c r="J214" i="10"/>
  <c r="J206" i="10"/>
  <c r="I215" i="10"/>
  <c r="H216" i="10"/>
  <c r="G224" i="10"/>
  <c r="F223" i="10"/>
  <c r="E215" i="10"/>
  <c r="D209" i="10"/>
  <c r="D224" i="10"/>
  <c r="Q200" i="10" l="1"/>
  <c r="D271" i="10"/>
  <c r="AA38" i="10"/>
  <c r="R43" i="10"/>
  <c r="S134" i="17"/>
  <c r="J281" i="17"/>
  <c r="AX53" i="17"/>
  <c r="J308" i="17"/>
  <c r="J302" i="17" s="1"/>
  <c r="H78" i="17"/>
  <c r="S9" i="10"/>
  <c r="J297" i="17"/>
  <c r="J298" i="17" s="1"/>
  <c r="H80" i="17"/>
  <c r="AD26" i="17"/>
  <c r="AO80" i="17"/>
  <c r="J304" i="17"/>
  <c r="J306" i="17"/>
  <c r="J283" i="17"/>
  <c r="J293" i="17"/>
  <c r="J294" i="17" s="1"/>
  <c r="AB240" i="17"/>
  <c r="BV215" i="17"/>
  <c r="AZ186" i="17"/>
  <c r="CG105" i="17"/>
  <c r="S269" i="17"/>
  <c r="DC51" i="17"/>
  <c r="Q105" i="17"/>
  <c r="AZ53" i="17"/>
  <c r="AX188" i="17"/>
  <c r="C127" i="10"/>
  <c r="H93" i="10"/>
  <c r="H215" i="17"/>
  <c r="CG188" i="17"/>
  <c r="K90" i="10"/>
  <c r="K91" i="10" s="1"/>
  <c r="B127" i="10"/>
  <c r="AO215" i="17"/>
  <c r="AM51" i="17"/>
  <c r="S105" i="17"/>
  <c r="DC242" i="17"/>
  <c r="D40" i="10"/>
  <c r="D41" i="10" s="1"/>
  <c r="E302" i="10"/>
  <c r="E303" i="10" s="1"/>
  <c r="C125" i="10"/>
  <c r="D268" i="10"/>
  <c r="D269" i="10" s="1"/>
  <c r="L305" i="10"/>
  <c r="G234" i="10"/>
  <c r="G235" i="10" s="1"/>
  <c r="E268" i="10"/>
  <c r="E269" i="10" s="1"/>
  <c r="AA57" i="10"/>
  <c r="AA151" i="10"/>
  <c r="H90" i="10"/>
  <c r="H91" i="10" s="1"/>
  <c r="D302" i="10"/>
  <c r="D303" i="10" s="1"/>
  <c r="G40" i="10"/>
  <c r="G41" i="10" s="1"/>
  <c r="BT107" i="17"/>
  <c r="CG53" i="17"/>
  <c r="AA313" i="10"/>
  <c r="AA304" i="10"/>
  <c r="J234" i="10"/>
  <c r="J235" i="10" s="1"/>
  <c r="H6" i="10"/>
  <c r="H7" i="10" s="1"/>
  <c r="AA267" i="10"/>
  <c r="AO53" i="17"/>
  <c r="AA311" i="10"/>
  <c r="F234" i="10"/>
  <c r="F235" i="10" s="1"/>
  <c r="R9" i="10"/>
  <c r="D124" i="10"/>
  <c r="D125" i="10" s="1"/>
  <c r="L336" i="10"/>
  <c r="L337" i="10" s="1"/>
  <c r="S40" i="10"/>
  <c r="S41" i="10" s="1"/>
  <c r="L302" i="10"/>
  <c r="L303" i="10" s="1"/>
  <c r="I9" i="10"/>
  <c r="G124" i="10"/>
  <c r="G125" i="10" s="1"/>
  <c r="O124" i="10"/>
  <c r="O125" i="10" s="1"/>
  <c r="AA287" i="10"/>
  <c r="K234" i="10"/>
  <c r="K235" i="10" s="1"/>
  <c r="AA148" i="10"/>
  <c r="AA149" i="10" s="1"/>
  <c r="D158" i="10"/>
  <c r="D159" i="10" s="1"/>
  <c r="M336" i="10"/>
  <c r="M337" i="10" s="1"/>
  <c r="AA253" i="10"/>
  <c r="J93" i="10"/>
  <c r="J90" i="10"/>
  <c r="J91" i="10" s="1"/>
  <c r="K124" i="10"/>
  <c r="K125" i="10" s="1"/>
  <c r="E158" i="10"/>
  <c r="E159" i="10" s="1"/>
  <c r="S6" i="10"/>
  <c r="S7" i="10" s="1"/>
  <c r="C235" i="10"/>
  <c r="AD24" i="17"/>
  <c r="CR80" i="17"/>
  <c r="AA157" i="10"/>
  <c r="AA143" i="10"/>
  <c r="E336" i="10"/>
  <c r="E337" i="10" s="1"/>
  <c r="P158" i="10"/>
  <c r="P159" i="10" s="1"/>
  <c r="E127" i="10"/>
  <c r="R90" i="10"/>
  <c r="R91" i="10" s="1"/>
  <c r="AA360" i="10"/>
  <c r="AA361" i="10" s="1"/>
  <c r="C268" i="10"/>
  <c r="C269" i="10" s="1"/>
  <c r="N127" i="10"/>
  <c r="O234" i="10"/>
  <c r="O235" i="10" s="1"/>
  <c r="AA233" i="10"/>
  <c r="N268" i="10"/>
  <c r="N269" i="10" s="1"/>
  <c r="O158" i="10"/>
  <c r="O159" i="10" s="1"/>
  <c r="R40" i="10"/>
  <c r="R41" i="10" s="1"/>
  <c r="H268" i="10"/>
  <c r="H269" i="10" s="1"/>
  <c r="AA335" i="10"/>
  <c r="AA33" i="10"/>
  <c r="R268" i="10"/>
  <c r="R269" i="10" s="1"/>
  <c r="M302" i="10"/>
  <c r="M303" i="10" s="1"/>
  <c r="AA140" i="10"/>
  <c r="AA141" i="10" s="1"/>
  <c r="J124" i="10"/>
  <c r="J125" i="10" s="1"/>
  <c r="Q158" i="10"/>
  <c r="Q159" i="10" s="1"/>
  <c r="AA161" i="10"/>
  <c r="AA338" i="10"/>
  <c r="N40" i="10"/>
  <c r="N41" i="10" s="1"/>
  <c r="AA160" i="10"/>
  <c r="AA22" i="10"/>
  <c r="AA23" i="10" s="1"/>
  <c r="I268" i="10"/>
  <c r="I269" i="10" s="1"/>
  <c r="D336" i="10"/>
  <c r="D337" i="10" s="1"/>
  <c r="E40" i="10"/>
  <c r="E41" i="10" s="1"/>
  <c r="AA295" i="10"/>
  <c r="AA363" i="10"/>
  <c r="AA261" i="10"/>
  <c r="F124" i="10"/>
  <c r="F125" i="10" s="1"/>
  <c r="D127" i="10"/>
  <c r="AA75" i="10"/>
  <c r="AA89" i="10"/>
  <c r="AA326" i="10"/>
  <c r="AA327" i="10" s="1"/>
  <c r="AA236" i="10"/>
  <c r="AA51" i="10"/>
  <c r="S336" i="10"/>
  <c r="S337" i="10" s="1"/>
  <c r="AA182" i="10"/>
  <c r="AA183" i="10" s="1"/>
  <c r="AA67" i="10"/>
  <c r="N124" i="10"/>
  <c r="N125" i="10" s="1"/>
  <c r="B235" i="10"/>
  <c r="BV53" i="17"/>
  <c r="AA8" i="10"/>
  <c r="AA106" i="10"/>
  <c r="AA107" i="10" s="1"/>
  <c r="AA167" i="10"/>
  <c r="N158" i="10"/>
  <c r="N159" i="10" s="1"/>
  <c r="O43" i="10"/>
  <c r="D339" i="10"/>
  <c r="AA347" i="10"/>
  <c r="D305" i="10"/>
  <c r="AA80" i="10"/>
  <c r="AA81" i="10" s="1"/>
  <c r="AA126" i="10"/>
  <c r="B303" i="10"/>
  <c r="AA174" i="10"/>
  <c r="AA175" i="10" s="1"/>
  <c r="AA39" i="10"/>
  <c r="B268" i="10"/>
  <c r="AA276" i="10"/>
  <c r="AA277" i="10" s="1"/>
  <c r="N234" i="10"/>
  <c r="N235" i="10" s="1"/>
  <c r="AA279" i="10"/>
  <c r="B271" i="10"/>
  <c r="F40" i="10"/>
  <c r="F41" i="10" s="1"/>
  <c r="AA48" i="10"/>
  <c r="AA49" i="10" s="1"/>
  <c r="AA270" i="10"/>
  <c r="C90" i="10"/>
  <c r="C91" i="10" s="1"/>
  <c r="AA250" i="10"/>
  <c r="AA251" i="10" s="1"/>
  <c r="AA169" i="10"/>
  <c r="AA92" i="10"/>
  <c r="R271" i="10"/>
  <c r="AA177" i="10"/>
  <c r="AA98" i="10"/>
  <c r="AA99" i="10" s="1"/>
  <c r="O40" i="10"/>
  <c r="O41" i="10" s="1"/>
  <c r="AA64" i="10"/>
  <c r="AA65" i="10" s="1"/>
  <c r="I6" i="10"/>
  <c r="I7" i="10" s="1"/>
  <c r="B237" i="10"/>
  <c r="AA245" i="10"/>
  <c r="S90" i="10"/>
  <c r="S91" i="10" s="1"/>
  <c r="E124" i="10"/>
  <c r="E125" i="10" s="1"/>
  <c r="AA123" i="10"/>
  <c r="AA59" i="10"/>
  <c r="D43" i="10"/>
  <c r="AD105" i="17"/>
  <c r="AA284" i="10"/>
  <c r="AA285" i="10" s="1"/>
  <c r="I90" i="10"/>
  <c r="I91" i="10" s="1"/>
  <c r="AA42" i="10"/>
  <c r="AA318" i="10"/>
  <c r="AA319" i="10" s="1"/>
  <c r="AA242" i="10"/>
  <c r="AA243" i="10" s="1"/>
  <c r="AA114" i="10"/>
  <c r="AA115" i="10" s="1"/>
  <c r="B90" i="10"/>
  <c r="S268" i="10"/>
  <c r="S269" i="10" s="1"/>
  <c r="AA25" i="10"/>
  <c r="AA109" i="10"/>
  <c r="CR269" i="17"/>
  <c r="E271" i="10"/>
  <c r="R336" i="10"/>
  <c r="R337" i="10" s="1"/>
  <c r="AA117" i="10"/>
  <c r="AA135" i="10"/>
  <c r="R6" i="10"/>
  <c r="R7" i="10" s="1"/>
  <c r="J43" i="10"/>
  <c r="B159" i="10"/>
  <c r="D6" i="10"/>
  <c r="AA14" i="10"/>
  <c r="AA15" i="10" s="1"/>
  <c r="N237" i="10"/>
  <c r="L339" i="10"/>
  <c r="K40" i="10"/>
  <c r="K41" i="10" s="1"/>
  <c r="AA5" i="10"/>
  <c r="AA101" i="10"/>
  <c r="B124" i="10"/>
  <c r="AA132" i="10"/>
  <c r="AA133" i="10" s="1"/>
  <c r="Q132" i="17"/>
  <c r="AA329" i="10"/>
  <c r="AA258" i="10"/>
  <c r="AA259" i="10" s="1"/>
  <c r="S271" i="10"/>
  <c r="J40" i="10"/>
  <c r="J41" i="10" s="1"/>
  <c r="B337" i="10"/>
  <c r="AA301" i="10"/>
  <c r="AA292" i="10"/>
  <c r="AA293" i="10" s="1"/>
  <c r="AA352" i="10"/>
  <c r="AA353" i="10" s="1"/>
  <c r="M305" i="10"/>
  <c r="AA72" i="10"/>
  <c r="AA73" i="10" s="1"/>
  <c r="AA344" i="10"/>
  <c r="AA345" i="10" s="1"/>
  <c r="O268" i="10"/>
  <c r="O269" i="10" s="1"/>
  <c r="AA30" i="10"/>
  <c r="AA31" i="10" s="1"/>
  <c r="E6" i="10"/>
  <c r="E7" i="10" s="1"/>
  <c r="S203" i="10"/>
  <c r="S199" i="10"/>
  <c r="S201" i="10" s="1"/>
  <c r="D198" i="10"/>
  <c r="R203" i="10"/>
  <c r="I198" i="10"/>
  <c r="R202" i="10"/>
  <c r="S202" i="10"/>
  <c r="T216" i="10"/>
  <c r="U198" i="10"/>
  <c r="U215" i="10"/>
  <c r="U224" i="10"/>
  <c r="U200" i="10" s="1"/>
  <c r="T224" i="10"/>
  <c r="T215" i="10"/>
  <c r="U223" i="10"/>
  <c r="T223" i="10"/>
  <c r="AM78" i="17"/>
  <c r="AM80" i="17"/>
  <c r="S213" i="17"/>
  <c r="S215" i="17"/>
  <c r="CE51" i="17"/>
  <c r="CE53" i="17"/>
  <c r="Q213" i="17"/>
  <c r="Q215" i="17"/>
  <c r="CE186" i="17"/>
  <c r="CE188" i="17"/>
  <c r="BT213" i="17"/>
  <c r="BT215" i="17"/>
  <c r="CP267" i="17"/>
  <c r="CP269" i="17"/>
  <c r="DA240" i="17"/>
  <c r="DA242" i="17"/>
  <c r="BT132" i="17"/>
  <c r="BT134" i="17"/>
  <c r="AM24" i="17"/>
  <c r="AM26" i="17"/>
  <c r="F105" i="17"/>
  <c r="F107" i="17"/>
  <c r="CE79" i="17"/>
  <c r="CE78" i="17"/>
  <c r="AB213" i="17"/>
  <c r="AB24" i="17"/>
  <c r="AB26" i="17"/>
  <c r="F78" i="17"/>
  <c r="F80" i="17"/>
  <c r="AM213" i="17"/>
  <c r="AM215" i="17"/>
  <c r="CE105" i="17"/>
  <c r="CE107" i="17"/>
  <c r="BT51" i="17"/>
  <c r="BT53" i="17"/>
  <c r="Q186" i="17"/>
  <c r="Q188" i="17"/>
  <c r="F213" i="17"/>
  <c r="F215" i="17"/>
  <c r="CE24" i="17"/>
  <c r="CE26" i="17"/>
  <c r="AX267" i="17"/>
  <c r="AX269" i="17"/>
  <c r="E22" i="18"/>
  <c r="E24" i="18"/>
  <c r="AM186" i="17"/>
  <c r="AM188" i="17"/>
  <c r="AO186" i="17"/>
  <c r="AO188" i="17"/>
  <c r="B198" i="10"/>
  <c r="C198" i="10"/>
  <c r="E198" i="10"/>
  <c r="D223" i="10"/>
  <c r="D199" i="10" s="1"/>
  <c r="D200" i="10"/>
  <c r="E199" i="10"/>
  <c r="G223" i="10"/>
  <c r="G199" i="10" s="1"/>
  <c r="F198" i="10"/>
  <c r="G198" i="10"/>
  <c r="F199" i="10"/>
  <c r="G200" i="10"/>
  <c r="H198" i="10"/>
  <c r="H200" i="10"/>
  <c r="I199" i="10"/>
  <c r="H215" i="10"/>
  <c r="H199" i="10" s="1"/>
  <c r="J224" i="10"/>
  <c r="J215" i="10"/>
  <c r="K215" i="10"/>
  <c r="K216" i="10"/>
  <c r="J216" i="10"/>
  <c r="K198" i="10"/>
  <c r="K223" i="10"/>
  <c r="J207" i="10"/>
  <c r="J198" i="10"/>
  <c r="M198" i="10"/>
  <c r="M223" i="10"/>
  <c r="M207" i="10"/>
  <c r="L198" i="10"/>
  <c r="L208" i="10"/>
  <c r="L224" i="10"/>
  <c r="M208" i="10"/>
  <c r="M224" i="10"/>
  <c r="L207" i="10"/>
  <c r="L223" i="10"/>
  <c r="M215" i="10"/>
  <c r="O198" i="10"/>
  <c r="O215" i="10"/>
  <c r="N207" i="10"/>
  <c r="N216" i="10"/>
  <c r="N198" i="10"/>
  <c r="O216" i="10"/>
  <c r="O224" i="10"/>
  <c r="N215" i="10"/>
  <c r="N223" i="10"/>
  <c r="O223" i="10"/>
  <c r="N208" i="10"/>
  <c r="Q199" i="10"/>
  <c r="Q201" i="10" s="1"/>
  <c r="Q202" i="10"/>
  <c r="Q203" i="10"/>
  <c r="P199" i="10"/>
  <c r="P202" i="10"/>
  <c r="P200" i="10"/>
  <c r="T198" i="10"/>
  <c r="U207" i="10"/>
  <c r="AA222" i="10"/>
  <c r="AA214" i="10"/>
  <c r="AA206" i="10"/>
  <c r="R201" i="10"/>
  <c r="P225" i="10"/>
  <c r="P227" i="10"/>
  <c r="P203" i="10" s="1"/>
  <c r="B200" i="10"/>
  <c r="S23" i="8"/>
  <c r="U210" i="10" s="1"/>
  <c r="N24" i="8"/>
  <c r="O24" i="8"/>
  <c r="P20" i="8"/>
  <c r="M23" i="8"/>
  <c r="C24" i="8"/>
  <c r="T219" i="10" s="1"/>
  <c r="E20" i="8"/>
  <c r="B23" i="8"/>
  <c r="T210" i="10" s="1"/>
  <c r="D24" i="8"/>
  <c r="T227" i="10" s="1"/>
  <c r="T24" i="8"/>
  <c r="U219" i="10" s="1"/>
  <c r="H24" i="8"/>
  <c r="U24" i="8"/>
  <c r="U227" i="10" s="1"/>
  <c r="J24" i="8"/>
  <c r="S22" i="8"/>
  <c r="U209" i="10" s="1"/>
  <c r="R21" i="8"/>
  <c r="I24" i="8"/>
  <c r="H22" i="8"/>
  <c r="G21" i="8"/>
  <c r="B21" i="8"/>
  <c r="C23" i="8"/>
  <c r="T218" i="10" s="1"/>
  <c r="N23" i="8"/>
  <c r="M24" i="8"/>
  <c r="U17" i="10" s="1"/>
  <c r="D23" i="8"/>
  <c r="T226" i="10" s="1"/>
  <c r="O23" i="8"/>
  <c r="G20" i="8"/>
  <c r="R20" i="8"/>
  <c r="S24" i="8"/>
  <c r="U211" i="10" s="1"/>
  <c r="I23" i="8"/>
  <c r="T23" i="8"/>
  <c r="U218" i="10" s="1"/>
  <c r="H23" i="8"/>
  <c r="J23" i="8"/>
  <c r="U23" i="8"/>
  <c r="U226" i="10" s="1"/>
  <c r="O210" i="10"/>
  <c r="O219" i="10"/>
  <c r="O227" i="10"/>
  <c r="N227" i="10"/>
  <c r="N219" i="10"/>
  <c r="N211" i="10"/>
  <c r="N225" i="10"/>
  <c r="O218" i="10"/>
  <c r="O226" i="10"/>
  <c r="N226" i="10"/>
  <c r="N210" i="10"/>
  <c r="N218" i="10"/>
  <c r="M219" i="10"/>
  <c r="M227" i="10"/>
  <c r="M211" i="10"/>
  <c r="L211" i="10"/>
  <c r="L227" i="10"/>
  <c r="M217" i="10"/>
  <c r="M210" i="10"/>
  <c r="L218" i="10"/>
  <c r="L226" i="10"/>
  <c r="L210" i="10"/>
  <c r="M218" i="10"/>
  <c r="M226" i="10"/>
  <c r="K219" i="10"/>
  <c r="K225" i="10"/>
  <c r="J219" i="10"/>
  <c r="J209" i="10"/>
  <c r="J227" i="10"/>
  <c r="J211" i="10"/>
  <c r="K227" i="10"/>
  <c r="J226" i="10"/>
  <c r="K226" i="10"/>
  <c r="K210" i="10"/>
  <c r="K218" i="10"/>
  <c r="J210" i="10"/>
  <c r="J218" i="10"/>
  <c r="H219" i="10"/>
  <c r="H203" i="10" s="1"/>
  <c r="H217" i="10"/>
  <c r="I218" i="10"/>
  <c r="I202" i="10" s="1"/>
  <c r="H218" i="10"/>
  <c r="H202" i="10" s="1"/>
  <c r="G227" i="10"/>
  <c r="G203" i="10" s="1"/>
  <c r="G225" i="10"/>
  <c r="F224" i="10"/>
  <c r="F200" i="10" s="1"/>
  <c r="F226" i="10"/>
  <c r="F202" i="10" s="1"/>
  <c r="G226" i="10"/>
  <c r="G202" i="10" s="1"/>
  <c r="D225" i="10"/>
  <c r="D227" i="10"/>
  <c r="D211" i="10"/>
  <c r="E218" i="10"/>
  <c r="E202" i="10" s="1"/>
  <c r="D226" i="10"/>
  <c r="D202" i="10" s="1"/>
  <c r="J307" i="17" l="1"/>
  <c r="J296" i="17"/>
  <c r="J295" i="17"/>
  <c r="AA93" i="10"/>
  <c r="AA158" i="10"/>
  <c r="AA159" i="10" s="1"/>
  <c r="AA127" i="10"/>
  <c r="AA305" i="10"/>
  <c r="AA302" i="10"/>
  <c r="AA303" i="10" s="1"/>
  <c r="AA43" i="10"/>
  <c r="AA268" i="10"/>
  <c r="AA269" i="10" s="1"/>
  <c r="B269" i="10"/>
  <c r="AA40" i="10"/>
  <c r="AA41" i="10" s="1"/>
  <c r="D7" i="10"/>
  <c r="AA6" i="10"/>
  <c r="AA7" i="10" s="1"/>
  <c r="AA339" i="10"/>
  <c r="AA234" i="10"/>
  <c r="AA235" i="10" s="1"/>
  <c r="B91" i="10"/>
  <c r="AA90" i="10"/>
  <c r="AA91" i="10" s="1"/>
  <c r="AA124" i="10"/>
  <c r="AA125" i="10" s="1"/>
  <c r="B125" i="10"/>
  <c r="AA271" i="10"/>
  <c r="AA336" i="10"/>
  <c r="AA337" i="10" s="1"/>
  <c r="AA237" i="10"/>
  <c r="U9" i="10"/>
  <c r="AA9" i="10" s="1"/>
  <c r="AA17" i="10"/>
  <c r="D201" i="10"/>
  <c r="J200" i="10"/>
  <c r="O199" i="10"/>
  <c r="J202" i="10"/>
  <c r="K202" i="10"/>
  <c r="F201" i="10"/>
  <c r="U199" i="10"/>
  <c r="U201" i="10" s="1"/>
  <c r="T202" i="10"/>
  <c r="T199" i="10"/>
  <c r="U202" i="10"/>
  <c r="U203" i="10"/>
  <c r="F133" i="17"/>
  <c r="F134" i="17"/>
  <c r="AB214" i="17"/>
  <c r="CE80" i="17"/>
  <c r="CG80" i="17"/>
  <c r="CG79" i="17"/>
  <c r="D203" i="10"/>
  <c r="E219" i="10"/>
  <c r="E203" i="10" s="1"/>
  <c r="E216" i="10"/>
  <c r="E200" i="10" s="1"/>
  <c r="E201" i="10" s="1"/>
  <c r="G201" i="10"/>
  <c r="I219" i="10"/>
  <c r="I203" i="10" s="1"/>
  <c r="I216" i="10"/>
  <c r="I200" i="10" s="1"/>
  <c r="I201" i="10" s="1"/>
  <c r="H201" i="10"/>
  <c r="K199" i="10"/>
  <c r="J199" i="10"/>
  <c r="J201" i="10" s="1"/>
  <c r="J203" i="10"/>
  <c r="K209" i="10"/>
  <c r="K208" i="10"/>
  <c r="K200" i="10" s="1"/>
  <c r="M199" i="10"/>
  <c r="M202" i="10"/>
  <c r="M200" i="10"/>
  <c r="L202" i="10"/>
  <c r="M203" i="10"/>
  <c r="L199" i="10"/>
  <c r="AA215" i="10"/>
  <c r="L219" i="10"/>
  <c r="L216" i="10"/>
  <c r="L200" i="10" s="1"/>
  <c r="N200" i="10"/>
  <c r="AA198" i="10"/>
  <c r="AA218" i="10"/>
  <c r="N202" i="10"/>
  <c r="N203" i="10"/>
  <c r="O211" i="10"/>
  <c r="O203" i="10" s="1"/>
  <c r="O208" i="10"/>
  <c r="O200" i="10" s="1"/>
  <c r="O202" i="10"/>
  <c r="N199" i="10"/>
  <c r="P201" i="10"/>
  <c r="B24" i="8"/>
  <c r="T211" i="10" s="1"/>
  <c r="T203" i="10" s="1"/>
  <c r="T208" i="10"/>
  <c r="P23" i="8"/>
  <c r="R24" i="8"/>
  <c r="G24" i="8"/>
  <c r="R22" i="8"/>
  <c r="E23" i="8"/>
  <c r="R23" i="8"/>
  <c r="M22" i="8"/>
  <c r="U15" i="10" s="1"/>
  <c r="P21" i="8"/>
  <c r="B22" i="8"/>
  <c r="T209" i="10" s="1"/>
  <c r="E21" i="8"/>
  <c r="G22" i="8"/>
  <c r="G23" i="8"/>
  <c r="O209" i="10"/>
  <c r="L217" i="10"/>
  <c r="K211" i="10"/>
  <c r="K203" i="10" s="1"/>
  <c r="I217" i="10"/>
  <c r="F225" i="10"/>
  <c r="F227" i="10"/>
  <c r="F203" i="10" s="1"/>
  <c r="E217" i="10"/>
  <c r="B207" i="10"/>
  <c r="B199" i="10" s="1"/>
  <c r="B201" i="10" s="1"/>
  <c r="O201" i="10" l="1"/>
  <c r="K201" i="10"/>
  <c r="AZ26" i="17"/>
  <c r="AZ25" i="17"/>
  <c r="H133" i="17"/>
  <c r="H134" i="17"/>
  <c r="AX25" i="17"/>
  <c r="AX26" i="17"/>
  <c r="AB215" i="17"/>
  <c r="AD215" i="17"/>
  <c r="AD214" i="17"/>
  <c r="AA207" i="10"/>
  <c r="C227" i="10"/>
  <c r="C203" i="10" s="1"/>
  <c r="C223" i="10"/>
  <c r="AA219" i="10"/>
  <c r="M201" i="10"/>
  <c r="L201" i="10"/>
  <c r="L203" i="10"/>
  <c r="AA216" i="10"/>
  <c r="AA217" i="10" s="1"/>
  <c r="N201" i="10"/>
  <c r="T200" i="10"/>
  <c r="AA208" i="10"/>
  <c r="E22" i="8"/>
  <c r="E24" i="8"/>
  <c r="P22" i="8"/>
  <c r="P24" i="8"/>
  <c r="B209" i="10"/>
  <c r="C226" i="10"/>
  <c r="J278" i="17" l="1"/>
  <c r="J275" i="17"/>
  <c r="J288" i="17"/>
  <c r="J289" i="17" s="1"/>
  <c r="AA209" i="10"/>
  <c r="AA227" i="10"/>
  <c r="C202" i="10"/>
  <c r="AA226" i="10"/>
  <c r="C199" i="10"/>
  <c r="AA199" i="10" s="1"/>
  <c r="AA223" i="10"/>
  <c r="C225" i="10"/>
  <c r="C224" i="10"/>
  <c r="T201" i="10"/>
  <c r="C200" i="10" l="1"/>
  <c r="AA224" i="10"/>
  <c r="AA225" i="10" s="1"/>
  <c r="C201" i="10" l="1"/>
  <c r="AA200" i="10"/>
  <c r="AA201" i="10" s="1"/>
  <c r="B210" i="10"/>
  <c r="B211" i="10"/>
  <c r="AA211" i="10" s="1"/>
  <c r="B202" i="10" l="1"/>
  <c r="AA202" i="10" s="1"/>
  <c r="AA210" i="10"/>
  <c r="B203" i="10"/>
  <c r="AA203" i="10" s="1"/>
  <c r="AZ269" i="17"/>
  <c r="DA133" i="17"/>
  <c r="AZ268" i="17" l="1"/>
  <c r="DA134" i="17"/>
  <c r="DC134" i="17"/>
  <c r="DC133" i="17" l="1"/>
  <c r="BK53" i="17"/>
  <c r="BK52" i="17" l="1"/>
  <c r="BK80" i="17"/>
  <c r="BK79" i="17" l="1"/>
  <c r="AD161" i="17"/>
  <c r="AD160" i="17" l="1"/>
  <c r="AZ160" i="17"/>
  <c r="AZ161" i="17" l="1"/>
  <c r="BK133" i="17"/>
  <c r="BK134" i="17" l="1"/>
  <c r="BK26" i="17"/>
  <c r="BK25" i="17"/>
  <c r="F160" i="17"/>
  <c r="F161" i="17" l="1"/>
  <c r="BK214" i="17"/>
  <c r="BK215" i="17" l="1"/>
  <c r="CG161" i="17"/>
  <c r="CG160" i="17" l="1"/>
  <c r="AO160" i="17"/>
  <c r="AO161" i="17" l="1"/>
  <c r="BK106" i="17"/>
  <c r="BK107" i="17" l="1"/>
  <c r="BK242" i="17"/>
  <c r="BK241" i="17" l="1"/>
  <c r="CR160" i="17"/>
  <c r="CR161" i="17" l="1"/>
  <c r="DC160" i="17"/>
  <c r="DC161" i="17" l="1"/>
  <c r="BK268" i="17"/>
  <c r="BK269" i="17"/>
  <c r="BK187" i="17"/>
  <c r="BK188" i="17"/>
  <c r="BV161" i="17"/>
  <c r="BV160" i="17"/>
</calcChain>
</file>

<file path=xl/sharedStrings.xml><?xml version="1.0" encoding="utf-8"?>
<sst xmlns="http://schemas.openxmlformats.org/spreadsheetml/2006/main" count="3312" uniqueCount="131">
  <si>
    <t>Georg</t>
  </si>
  <si>
    <t>*</t>
  </si>
  <si>
    <t>Punkte</t>
  </si>
  <si>
    <t>Würfe</t>
  </si>
  <si>
    <t>Punkte/Wurf</t>
  </si>
  <si>
    <t>Fehler</t>
  </si>
  <si>
    <t>Total</t>
  </si>
  <si>
    <t>Punkte/Treffer</t>
  </si>
  <si>
    <t>Martin</t>
  </si>
  <si>
    <t>Satz</t>
  </si>
  <si>
    <t>Fehlerquote</t>
  </si>
  <si>
    <t>Mölkkmaschine</t>
  </si>
  <si>
    <t>NPV I</t>
  </si>
  <si>
    <t>Markus</t>
  </si>
  <si>
    <t>Christoph</t>
  </si>
  <si>
    <t>Michael</t>
  </si>
  <si>
    <t>Maxi</t>
  </si>
  <si>
    <t>Marius</t>
  </si>
  <si>
    <t>Men O'Mölkk</t>
  </si>
  <si>
    <t>Volkmar</t>
  </si>
  <si>
    <t>Roland</t>
  </si>
  <si>
    <t>Johannes</t>
  </si>
  <si>
    <t>Stökkla Boum</t>
  </si>
  <si>
    <t>Di Holzbögg</t>
  </si>
  <si>
    <t>Mike</t>
  </si>
  <si>
    <t>X-Men</t>
  </si>
  <si>
    <t>Marcel</t>
  </si>
  <si>
    <t>Sebastian</t>
  </si>
  <si>
    <t>Micha</t>
  </si>
  <si>
    <t>Kathi</t>
  </si>
  <si>
    <t>Walter</t>
  </si>
  <si>
    <t>Pirkot</t>
  </si>
  <si>
    <t>Paula</t>
  </si>
  <si>
    <t>Monika</t>
  </si>
  <si>
    <t>Erja</t>
  </si>
  <si>
    <t>V1</t>
  </si>
  <si>
    <t>V2</t>
  </si>
  <si>
    <t>NPV II</t>
  </si>
  <si>
    <t>Holzfäller</t>
  </si>
  <si>
    <t>Werner</t>
  </si>
  <si>
    <t>Sabine</t>
  </si>
  <si>
    <t>12 gewinnt</t>
  </si>
  <si>
    <t>Robert</t>
  </si>
  <si>
    <t>Lisa</t>
  </si>
  <si>
    <t>Angela</t>
  </si>
  <si>
    <t>Siggi</t>
  </si>
  <si>
    <t>Heiko</t>
  </si>
  <si>
    <t>Thomas</t>
  </si>
  <si>
    <t>Heike</t>
  </si>
  <si>
    <t>Alex</t>
  </si>
  <si>
    <t>Jörg</t>
  </si>
  <si>
    <t>H1</t>
  </si>
  <si>
    <t>H2</t>
  </si>
  <si>
    <t>F1</t>
  </si>
  <si>
    <t>F2</t>
  </si>
  <si>
    <t>V3</t>
  </si>
  <si>
    <t>Mölkk-maschine</t>
  </si>
  <si>
    <t>Spiele absolviert</t>
  </si>
  <si>
    <t>Siege (absolut)</t>
  </si>
  <si>
    <t>Siege (relativ)</t>
  </si>
  <si>
    <t>Bester Sieg</t>
  </si>
  <si>
    <t>n.a.</t>
  </si>
  <si>
    <t>Schlechtester Sieg</t>
  </si>
  <si>
    <t>Durchschnittlicher Sieg</t>
  </si>
  <si>
    <t>Gesamtpunktzahl</t>
  </si>
  <si>
    <t>Durchschnittliche Punkte pro Spiel</t>
  </si>
  <si>
    <t>Durchschnittliche Punkte pro Wurf</t>
  </si>
  <si>
    <t>Durchschnittliche Punkte pro Treffer</t>
  </si>
  <si>
    <t>Anzahl Möglichkeiten auf ein perfektes Mölkky nach 3 Runden (absolut)</t>
  </si>
  <si>
    <t>Anzahl Möglichkeiten auf ein perfektes Mölkky nach 3 Runden (relativ)</t>
  </si>
  <si>
    <t>Matchmölkkys</t>
  </si>
  <si>
    <t>Vergebene Matchmölkkys</t>
  </si>
  <si>
    <t>Trefferquote bei Matchmölkkys</t>
  </si>
  <si>
    <t>Grösste Anzahl Matchmölkkys ein einem Spiel</t>
  </si>
  <si>
    <t>Durchschnittliche Anzahl Matchmölkkys pro Spiel</t>
  </si>
  <si>
    <t>Treffer</t>
  </si>
  <si>
    <t>Fehler (absolut)</t>
  </si>
  <si>
    <t>Fehler (relativ)</t>
  </si>
  <si>
    <t>Durchschnittliche Fehler pro Spiel</t>
  </si>
  <si>
    <t>Anzahl Spiele ohne Fehler (absolut)</t>
  </si>
  <si>
    <t>Anzahl Spiele ohne Fehler (relativ)</t>
  </si>
  <si>
    <t>Anzahl Überwürfe</t>
  </si>
  <si>
    <t>Anzahl Out durch Fehler</t>
  </si>
  <si>
    <t>12er (absolut)</t>
  </si>
  <si>
    <t>12er (relativ)</t>
  </si>
  <si>
    <t>11er (absolut)</t>
  </si>
  <si>
    <t>11er (relativ)</t>
  </si>
  <si>
    <t>10er (absolut)</t>
  </si>
  <si>
    <t>10er (relativ)</t>
  </si>
  <si>
    <t>Treffer über 9 (relativ)</t>
  </si>
  <si>
    <t>Anzahl Anspiele</t>
  </si>
  <si>
    <t>Durchschnittliche Anspielpunkte</t>
  </si>
  <si>
    <t>Best of MMT</t>
  </si>
  <si>
    <t>Worst of MMT</t>
  </si>
  <si>
    <t>Treffer 10-12 (relativ)</t>
  </si>
  <si>
    <t>Treffer 1-9 (relativ)</t>
  </si>
  <si>
    <t>Performance</t>
  </si>
  <si>
    <t>NPV I/Michael</t>
  </si>
  <si>
    <t>NPV I/Georg</t>
  </si>
  <si>
    <t>NPV I/Maxi</t>
  </si>
  <si>
    <t>Di Holzbögg/Michael</t>
  </si>
  <si>
    <t>Di Holzbögg/Roland</t>
  </si>
  <si>
    <t>Di Holzbögg/Mike</t>
  </si>
  <si>
    <t>Men O'Mölkk/Roland</t>
  </si>
  <si>
    <t>Men O'Mölkk/Johannes</t>
  </si>
  <si>
    <t>Men O'Mölkk/Volkmar</t>
  </si>
  <si>
    <t>Mölkk-maschine/Alex</t>
  </si>
  <si>
    <t>Mölkk-maschine/Christoph</t>
  </si>
  <si>
    <t>Mölkk-maschine/Jörg</t>
  </si>
  <si>
    <t>Mölkk-maschine/Markus</t>
  </si>
  <si>
    <t>Mölkk-maschine/Marius</t>
  </si>
  <si>
    <t>NPV II/Michael</t>
  </si>
  <si>
    <t>NPV II/Kathi</t>
  </si>
  <si>
    <t>NPV II/Walter</t>
  </si>
  <si>
    <t>Stökkla Boum/Siggi</t>
  </si>
  <si>
    <t>Stökkla Boum/Heiko</t>
  </si>
  <si>
    <t>Stökkla Boum/Thomas</t>
  </si>
  <si>
    <t>Holzfäller/Michael</t>
  </si>
  <si>
    <t>Holzfäller/Werner</t>
  </si>
  <si>
    <t>Holzfäller/Sabine</t>
  </si>
  <si>
    <t>X-Men/Marcel</t>
  </si>
  <si>
    <t>X-Men/Sebastian</t>
  </si>
  <si>
    <t>X-Men/Martin</t>
  </si>
  <si>
    <t>Pirkot/Paula</t>
  </si>
  <si>
    <t>Pirkot/Monika</t>
  </si>
  <si>
    <t>Pirkot/Erja</t>
  </si>
  <si>
    <t>12 gewinnt/Robert</t>
  </si>
  <si>
    <t>12 gewinnt/Lisa</t>
  </si>
  <si>
    <t>12 gewinnt/Angela</t>
  </si>
  <si>
    <t>Rang</t>
  </si>
  <si>
    <t>Spieler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</si>
</sst>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Futura Book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Frutiger for ZKB Light"/>
      <family val="2"/>
    </font>
    <font>
      <b/>
      <sz val="10"/>
      <name val="Frutiger for ZKB Light"/>
    </font>
    <font>
      <sz val="11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6100"/>
      <name val="Frutiger for ZKB Light"/>
      <family val="2"/>
    </font>
    <font>
      <sz val="10"/>
      <color rgb="FF9C0006"/>
      <name val="Frutiger for ZKB Light"/>
      <family val="2"/>
    </font>
    <font>
      <sz val="10"/>
      <color rgb="FF9C6500"/>
      <name val="Frutiger for ZKB Light"/>
      <family val="2"/>
    </font>
    <font>
      <sz val="10"/>
      <color rgb="FF3F3F76"/>
      <name val="Frutiger for ZKB Light"/>
      <family val="2"/>
    </font>
    <font>
      <sz val="11"/>
      <color theme="1"/>
      <name val="Frutiger for ZKB Light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/>
    <xf numFmtId="0" fontId="6" fillId="4" borderId="0" applyNumberFormat="0" applyBorder="0" applyAlignment="0" applyProtection="0"/>
    <xf numFmtId="9" fontId="10" fillId="0" borderId="0" applyFon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7" borderId="16" applyNumberFormat="0" applyAlignment="0" applyProtection="0"/>
  </cellStyleXfs>
  <cellXfs count="41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2" xfId="0" applyFont="1" applyFill="1" applyBorder="1"/>
    <xf numFmtId="0" fontId="3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3" xfId="0" applyFont="1" applyFill="1" applyBorder="1"/>
    <xf numFmtId="0" fontId="4" fillId="0" borderId="1" xfId="0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8" fillId="0" borderId="0" xfId="3" applyFont="1" applyFill="1"/>
    <xf numFmtId="0" fontId="3" fillId="0" borderId="6" xfId="0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/>
    </xf>
    <xf numFmtId="0" fontId="8" fillId="0" borderId="0" xfId="3" applyFont="1" applyFill="1" applyAlignment="1">
      <alignment horizontal="center"/>
    </xf>
    <xf numFmtId="0" fontId="8" fillId="0" borderId="0" xfId="3" applyFont="1" applyFill="1" applyBorder="1"/>
    <xf numFmtId="0" fontId="3" fillId="0" borderId="0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3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9" fontId="3" fillId="0" borderId="1" xfId="5" applyFont="1" applyFill="1" applyBorder="1" applyAlignment="1">
      <alignment horizontal="center"/>
    </xf>
    <xf numFmtId="9" fontId="4" fillId="0" borderId="1" xfId="0" applyNumberFormat="1" applyFont="1" applyFill="1" applyBorder="1" applyAlignment="1">
      <alignment horizontal="center"/>
    </xf>
    <xf numFmtId="9" fontId="3" fillId="0" borderId="1" xfId="1" applyNumberFormat="1" applyFont="1" applyFill="1" applyBorder="1" applyAlignment="1">
      <alignment horizontal="center"/>
    </xf>
    <xf numFmtId="9" fontId="1" fillId="2" borderId="10" xfId="1" applyNumberFormat="1" applyBorder="1" applyAlignment="1">
      <alignment horizontal="center"/>
    </xf>
    <xf numFmtId="9" fontId="1" fillId="2" borderId="9" xfId="1" applyNumberFormat="1" applyBorder="1" applyAlignment="1">
      <alignment horizontal="center"/>
    </xf>
    <xf numFmtId="9" fontId="3" fillId="0" borderId="1" xfId="2" applyNumberFormat="1" applyFont="1" applyFill="1" applyBorder="1" applyAlignment="1">
      <alignment horizontal="center"/>
    </xf>
    <xf numFmtId="164" fontId="3" fillId="0" borderId="1" xfId="2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9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/>
    <xf numFmtId="0" fontId="3" fillId="0" borderId="9" xfId="0" applyFont="1" applyFill="1" applyBorder="1"/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4" fillId="0" borderId="9" xfId="4" applyFont="1" applyFill="1" applyBorder="1" applyAlignment="1">
      <alignment horizontal="center"/>
    </xf>
    <xf numFmtId="1" fontId="4" fillId="0" borderId="11" xfId="1" applyNumberFormat="1" applyFont="1" applyFill="1" applyBorder="1"/>
    <xf numFmtId="0" fontId="4" fillId="0" borderId="10" xfId="4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1" fontId="4" fillId="0" borderId="11" xfId="0" applyNumberFormat="1" applyFont="1" applyFill="1" applyBorder="1"/>
    <xf numFmtId="164" fontId="4" fillId="0" borderId="9" xfId="4" applyNumberFormat="1" applyFont="1" applyFill="1" applyBorder="1" applyAlignment="1">
      <alignment horizontal="center"/>
    </xf>
    <xf numFmtId="164" fontId="4" fillId="0" borderId="10" xfId="2" applyNumberFormat="1" applyFont="1" applyFill="1" applyBorder="1" applyAlignment="1">
      <alignment horizontal="center"/>
    </xf>
    <xf numFmtId="164" fontId="4" fillId="0" borderId="10" xfId="1" applyNumberFormat="1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164" fontId="4" fillId="0" borderId="9" xfId="2" applyNumberFormat="1" applyFont="1" applyFill="1" applyBorder="1" applyAlignment="1">
      <alignment horizontal="center"/>
    </xf>
    <xf numFmtId="164" fontId="4" fillId="0" borderId="11" xfId="4" applyNumberFormat="1" applyFont="1" applyFill="1" applyBorder="1"/>
    <xf numFmtId="0" fontId="3" fillId="0" borderId="7" xfId="0" applyFont="1" applyFill="1" applyBorder="1"/>
    <xf numFmtId="164" fontId="4" fillId="0" borderId="7" xfId="4" applyNumberFormat="1" applyFont="1" applyFill="1" applyBorder="1" applyAlignment="1">
      <alignment horizontal="center"/>
    </xf>
    <xf numFmtId="164" fontId="4" fillId="0" borderId="2" xfId="4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2" xfId="2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4" fillId="0" borderId="7" xfId="2" applyNumberFormat="1" applyFont="1" applyFill="1" applyBorder="1" applyAlignment="1">
      <alignment horizontal="center"/>
    </xf>
    <xf numFmtId="164" fontId="4" fillId="0" borderId="12" xfId="4" applyNumberFormat="1" applyFont="1" applyFill="1" applyBorder="1"/>
    <xf numFmtId="164" fontId="3" fillId="0" borderId="9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1" fontId="4" fillId="0" borderId="0" xfId="0" applyNumberFormat="1" applyFont="1" applyFill="1"/>
    <xf numFmtId="0" fontId="4" fillId="0" borderId="8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" fontId="4" fillId="0" borderId="13" xfId="0" applyNumberFormat="1" applyFont="1" applyFill="1" applyBorder="1"/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" fontId="4" fillId="0" borderId="11" xfId="2" applyNumberFormat="1" applyFont="1" applyFill="1" applyBorder="1"/>
    <xf numFmtId="0" fontId="1" fillId="2" borderId="10" xfId="1" applyBorder="1" applyAlignment="1">
      <alignment horizontal="center"/>
    </xf>
    <xf numFmtId="0" fontId="1" fillId="2" borderId="9" xfId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/>
    </xf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8" fillId="5" borderId="0" xfId="3" applyFont="1" applyFill="1" applyAlignment="1">
      <alignment horizontal="center"/>
    </xf>
    <xf numFmtId="0" fontId="8" fillId="5" borderId="0" xfId="3" applyFont="1" applyFill="1"/>
    <xf numFmtId="0" fontId="1" fillId="2" borderId="1" xfId="1" applyBorder="1" applyAlignment="1">
      <alignment horizontal="center"/>
    </xf>
    <xf numFmtId="0" fontId="1" fillId="2" borderId="6" xfId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6" fillId="0" borderId="9" xfId="4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2" fillId="0" borderId="9" xfId="2" applyFill="1" applyBorder="1" applyAlignment="1">
      <alignment horizontal="center"/>
    </xf>
    <xf numFmtId="9" fontId="2" fillId="0" borderId="9" xfId="2" applyNumberFormat="1" applyFill="1" applyBorder="1" applyAlignment="1">
      <alignment horizontal="center"/>
    </xf>
    <xf numFmtId="9" fontId="1" fillId="0" borderId="10" xfId="1" applyNumberFormat="1" applyFill="1" applyBorder="1" applyAlignment="1">
      <alignment horizontal="center"/>
    </xf>
    <xf numFmtId="164" fontId="2" fillId="0" borderId="9" xfId="2" applyNumberFormat="1" applyFill="1" applyBorder="1" applyAlignment="1">
      <alignment horizontal="center"/>
    </xf>
    <xf numFmtId="164" fontId="6" fillId="0" borderId="10" xfId="4" applyNumberFormat="1" applyFill="1" applyBorder="1" applyAlignment="1">
      <alignment horizontal="center"/>
    </xf>
    <xf numFmtId="164" fontId="6" fillId="0" borderId="7" xfId="4" applyNumberFormat="1" applyFill="1" applyBorder="1" applyAlignment="1">
      <alignment horizontal="center"/>
    </xf>
    <xf numFmtId="164" fontId="6" fillId="0" borderId="2" xfId="4" applyNumberForma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2" fillId="0" borderId="10" xfId="2" applyFill="1" applyBorder="1" applyAlignment="1">
      <alignment horizontal="center"/>
    </xf>
    <xf numFmtId="164" fontId="7" fillId="0" borderId="10" xfId="2" applyNumberFormat="1" applyFont="1" applyFill="1" applyBorder="1" applyAlignment="1">
      <alignment horizontal="center"/>
    </xf>
    <xf numFmtId="164" fontId="7" fillId="0" borderId="2" xfId="2" applyNumberFormat="1" applyFont="1" applyFill="1" applyBorder="1" applyAlignment="1">
      <alignment horizontal="center"/>
    </xf>
    <xf numFmtId="0" fontId="6" fillId="0" borderId="10" xfId="4" applyFill="1" applyBorder="1" applyAlignment="1">
      <alignment horizontal="center"/>
    </xf>
    <xf numFmtId="0" fontId="1" fillId="0" borderId="9" xfId="1" applyFill="1" applyBorder="1" applyAlignment="1">
      <alignment horizontal="center"/>
    </xf>
    <xf numFmtId="164" fontId="2" fillId="0" borderId="10" xfId="2" applyNumberFormat="1" applyFill="1" applyBorder="1" applyAlignment="1">
      <alignment horizontal="center"/>
    </xf>
    <xf numFmtId="164" fontId="2" fillId="0" borderId="7" xfId="2" applyNumberFormat="1" applyFill="1" applyBorder="1" applyAlignment="1">
      <alignment horizontal="center"/>
    </xf>
    <xf numFmtId="9" fontId="3" fillId="0" borderId="9" xfId="4" applyNumberFormat="1" applyFont="1" applyFill="1" applyBorder="1" applyAlignment="1">
      <alignment horizontal="center"/>
    </xf>
    <xf numFmtId="9" fontId="3" fillId="0" borderId="10" xfId="4" applyNumberFormat="1" applyFont="1" applyFill="1" applyBorder="1" applyAlignment="1">
      <alignment horizontal="center"/>
    </xf>
    <xf numFmtId="0" fontId="3" fillId="0" borderId="10" xfId="4" applyFont="1" applyFill="1" applyBorder="1" applyAlignment="1">
      <alignment horizontal="center"/>
    </xf>
    <xf numFmtId="0" fontId="3" fillId="0" borderId="9" xfId="4" applyFont="1" applyFill="1" applyBorder="1" applyAlignment="1">
      <alignment horizontal="center"/>
    </xf>
    <xf numFmtId="164" fontId="3" fillId="0" borderId="9" xfId="2" applyNumberFormat="1" applyFont="1" applyFill="1" applyBorder="1" applyAlignment="1">
      <alignment horizontal="center"/>
    </xf>
    <xf numFmtId="164" fontId="3" fillId="0" borderId="10" xfId="4" applyNumberFormat="1" applyFont="1" applyFill="1" applyBorder="1" applyAlignment="1">
      <alignment horizontal="center"/>
    </xf>
    <xf numFmtId="164" fontId="3" fillId="0" borderId="2" xfId="4" applyNumberFormat="1" applyFont="1" applyFill="1" applyBorder="1" applyAlignment="1">
      <alignment horizontal="center"/>
    </xf>
    <xf numFmtId="164" fontId="3" fillId="0" borderId="7" xfId="4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1" fillId="2" borderId="0" xfId="1" applyBorder="1" applyAlignment="1">
      <alignment horizontal="center"/>
    </xf>
    <xf numFmtId="9" fontId="1" fillId="2" borderId="0" xfId="1" applyNumberFormat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64" fontId="4" fillId="0" borderId="4" xfId="4" applyNumberFormat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9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3" fillId="0" borderId="4" xfId="4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4" fontId="4" fillId="0" borderId="0" xfId="4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164" fontId="4" fillId="0" borderId="10" xfId="4" applyNumberFormat="1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4" xfId="0" applyFont="1" applyFill="1" applyBorder="1"/>
    <xf numFmtId="164" fontId="3" fillId="0" borderId="8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0" fontId="6" fillId="0" borderId="0" xfId="4" applyFill="1" applyBorder="1" applyAlignment="1">
      <alignment horizontal="center"/>
    </xf>
    <xf numFmtId="0" fontId="2" fillId="0" borderId="0" xfId="2" applyFill="1" applyBorder="1" applyAlignment="1">
      <alignment horizontal="center"/>
    </xf>
    <xf numFmtId="9" fontId="2" fillId="0" borderId="0" xfId="2" applyNumberFormat="1" applyFill="1" applyBorder="1" applyAlignment="1">
      <alignment horizontal="center"/>
    </xf>
    <xf numFmtId="164" fontId="2" fillId="0" borderId="0" xfId="2" applyNumberFormat="1" applyFill="1" applyBorder="1" applyAlignment="1">
      <alignment horizontal="center"/>
    </xf>
    <xf numFmtId="164" fontId="6" fillId="0" borderId="4" xfId="4" applyNumberForma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164" fontId="2" fillId="0" borderId="4" xfId="2" applyNumberForma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9" fontId="3" fillId="0" borderId="9" xfId="5" applyFont="1" applyFill="1" applyBorder="1" applyAlignment="1">
      <alignment horizontal="center"/>
    </xf>
    <xf numFmtId="9" fontId="3" fillId="0" borderId="10" xfId="5" applyFont="1" applyFill="1" applyBorder="1" applyAlignment="1">
      <alignment horizontal="center"/>
    </xf>
    <xf numFmtId="9" fontId="3" fillId="0" borderId="0" xfId="5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3" fillId="0" borderId="9" xfId="4" applyNumberFormat="1" applyFont="1" applyFill="1" applyBorder="1" applyAlignment="1">
      <alignment horizontal="center"/>
    </xf>
    <xf numFmtId="9" fontId="4" fillId="0" borderId="9" xfId="2" applyNumberFormat="1" applyFont="1" applyFill="1" applyBorder="1" applyAlignment="1">
      <alignment horizontal="center"/>
    </xf>
    <xf numFmtId="9" fontId="4" fillId="0" borderId="10" xfId="1" applyNumberFormat="1" applyFont="1" applyFill="1" applyBorder="1" applyAlignment="1">
      <alignment horizontal="center"/>
    </xf>
    <xf numFmtId="9" fontId="4" fillId="0" borderId="0" xfId="1" applyNumberFormat="1" applyFont="1" applyFill="1" applyBorder="1" applyAlignment="1">
      <alignment horizontal="center"/>
    </xf>
    <xf numFmtId="9" fontId="4" fillId="0" borderId="0" xfId="2" applyNumberFormat="1" applyFont="1" applyFill="1" applyBorder="1" applyAlignment="1">
      <alignment horizontal="center"/>
    </xf>
    <xf numFmtId="9" fontId="4" fillId="0" borderId="11" xfId="4" applyNumberFormat="1" applyFont="1" applyFill="1" applyBorder="1"/>
    <xf numFmtId="9" fontId="1" fillId="2" borderId="10" xfId="1" applyNumberFormat="1" applyFont="1" applyBorder="1" applyAlignment="1">
      <alignment horizontal="center"/>
    </xf>
    <xf numFmtId="9" fontId="1" fillId="2" borderId="0" xfId="1" applyNumberFormat="1" applyFont="1" applyBorder="1" applyAlignment="1">
      <alignment horizontal="center"/>
    </xf>
    <xf numFmtId="9" fontId="1" fillId="2" borderId="9" xfId="1" applyNumberFormat="1" applyFont="1" applyBorder="1" applyAlignment="1">
      <alignment horizontal="center"/>
    </xf>
    <xf numFmtId="9" fontId="1" fillId="0" borderId="0" xfId="1" applyNumberFormat="1" applyFont="1" applyFill="1" applyBorder="1" applyAlignment="1">
      <alignment horizontal="center"/>
    </xf>
    <xf numFmtId="9" fontId="6" fillId="0" borderId="10" xfId="4" applyNumberFormat="1" applyFont="1" applyFill="1" applyBorder="1" applyAlignment="1">
      <alignment horizontal="center"/>
    </xf>
    <xf numFmtId="9" fontId="1" fillId="0" borderId="9" xfId="1" applyNumberFormat="1" applyFont="1" applyFill="1" applyBorder="1" applyAlignment="1">
      <alignment horizontal="center"/>
    </xf>
    <xf numFmtId="9" fontId="12" fillId="2" borderId="10" xfId="1" applyNumberFormat="1" applyFont="1" applyBorder="1" applyAlignment="1">
      <alignment horizontal="center"/>
    </xf>
    <xf numFmtId="9" fontId="12" fillId="2" borderId="9" xfId="1" applyNumberFormat="1" applyFont="1" applyBorder="1" applyAlignment="1">
      <alignment horizontal="center"/>
    </xf>
    <xf numFmtId="9" fontId="11" fillId="0" borderId="0" xfId="2" applyNumberFormat="1" applyFont="1" applyFill="1" applyBorder="1" applyAlignment="1">
      <alignment horizontal="center"/>
    </xf>
    <xf numFmtId="9" fontId="11" fillId="0" borderId="10" xfId="2" applyNumberFormat="1" applyFont="1" applyFill="1" applyBorder="1" applyAlignment="1">
      <alignment horizontal="center"/>
    </xf>
    <xf numFmtId="9" fontId="11" fillId="0" borderId="9" xfId="2" applyNumberFormat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7" fillId="0" borderId="9" xfId="4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9" fontId="3" fillId="0" borderId="9" xfId="1" applyNumberFormat="1" applyFont="1" applyFill="1" applyBorder="1" applyAlignment="1">
      <alignment horizontal="center"/>
    </xf>
    <xf numFmtId="9" fontId="3" fillId="0" borderId="10" xfId="1" applyNumberFormat="1" applyFont="1" applyFill="1" applyBorder="1" applyAlignment="1">
      <alignment horizontal="center"/>
    </xf>
    <xf numFmtId="9" fontId="3" fillId="0" borderId="0" xfId="1" applyNumberFormat="1" applyFont="1" applyFill="1" applyBorder="1" applyAlignment="1">
      <alignment horizontal="center"/>
    </xf>
    <xf numFmtId="9" fontId="4" fillId="0" borderId="9" xfId="1" applyNumberFormat="1" applyFont="1" applyFill="1" applyBorder="1" applyAlignment="1">
      <alignment horizontal="center"/>
    </xf>
    <xf numFmtId="0" fontId="12" fillId="2" borderId="9" xfId="1" applyFont="1" applyBorder="1" applyAlignment="1">
      <alignment horizontal="center"/>
    </xf>
    <xf numFmtId="0" fontId="12" fillId="2" borderId="10" xfId="1" applyFont="1" applyBorder="1" applyAlignment="1">
      <alignment horizontal="center"/>
    </xf>
    <xf numFmtId="0" fontId="1" fillId="2" borderId="0" xfId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15" xfId="0" applyFont="1" applyFill="1" applyBorder="1"/>
    <xf numFmtId="0" fontId="3" fillId="0" borderId="5" xfId="0" applyFont="1" applyFill="1" applyBorder="1"/>
    <xf numFmtId="0" fontId="3" fillId="0" borderId="10" xfId="2" applyFont="1" applyFill="1" applyBorder="1" applyAlignment="1">
      <alignment horizontal="center"/>
    </xf>
    <xf numFmtId="9" fontId="3" fillId="0" borderId="10" xfId="2" applyNumberFormat="1" applyFont="1" applyFill="1" applyBorder="1" applyAlignment="1">
      <alignment horizontal="center"/>
    </xf>
    <xf numFmtId="164" fontId="3" fillId="0" borderId="10" xfId="2" applyNumberFormat="1" applyFont="1" applyFill="1" applyBorder="1" applyAlignment="1">
      <alignment horizontal="center"/>
    </xf>
    <xf numFmtId="164" fontId="3" fillId="0" borderId="2" xfId="2" applyNumberFormat="1" applyFont="1" applyFill="1" applyBorder="1" applyAlignment="1">
      <alignment horizontal="center"/>
    </xf>
    <xf numFmtId="0" fontId="3" fillId="0" borderId="0" xfId="0" applyFont="1" applyFill="1" applyAlignment="1">
      <alignment textRotation="90"/>
    </xf>
    <xf numFmtId="0" fontId="3" fillId="0" borderId="0" xfId="2" applyFont="1" applyFill="1" applyBorder="1" applyAlignment="1">
      <alignment horizontal="center" textRotation="90"/>
    </xf>
    <xf numFmtId="0" fontId="3" fillId="0" borderId="6" xfId="0" applyFont="1" applyFill="1" applyBorder="1" applyAlignment="1">
      <alignment horizontal="center" textRotation="90"/>
    </xf>
    <xf numFmtId="0" fontId="3" fillId="0" borderId="1" xfId="1" applyFont="1" applyFill="1" applyBorder="1" applyAlignment="1">
      <alignment horizontal="center" textRotation="90"/>
    </xf>
    <xf numFmtId="0" fontId="3" fillId="0" borderId="1" xfId="0" applyFont="1" applyFill="1" applyBorder="1" applyAlignment="1">
      <alignment horizontal="center" textRotation="90"/>
    </xf>
    <xf numFmtId="0" fontId="3" fillId="5" borderId="0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0" xfId="1" applyFont="1" applyFill="1" applyBorder="1" applyAlignment="1">
      <alignment horizontal="center"/>
    </xf>
    <xf numFmtId="0" fontId="3" fillId="5" borderId="0" xfId="1" applyFont="1" applyFill="1" applyBorder="1" applyAlignment="1"/>
    <xf numFmtId="0" fontId="3" fillId="5" borderId="0" xfId="0" applyFont="1" applyFill="1" applyBorder="1" applyAlignment="1">
      <alignment textRotation="90"/>
    </xf>
    <xf numFmtId="0" fontId="3" fillId="5" borderId="0" xfId="2" applyFont="1" applyFill="1" applyBorder="1" applyAlignment="1">
      <alignment horizontal="center" textRotation="90"/>
    </xf>
    <xf numFmtId="0" fontId="3" fillId="5" borderId="0" xfId="0" applyFont="1" applyFill="1" applyBorder="1" applyAlignment="1">
      <alignment horizontal="center" textRotation="90"/>
    </xf>
    <xf numFmtId="0" fontId="3" fillId="5" borderId="0" xfId="1" applyFont="1" applyFill="1" applyBorder="1" applyAlignment="1">
      <alignment horizontal="center" textRotation="90"/>
    </xf>
    <xf numFmtId="0" fontId="7" fillId="5" borderId="0" xfId="1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center"/>
    </xf>
    <xf numFmtId="0" fontId="3" fillId="5" borderId="0" xfId="2" applyFont="1" applyFill="1" applyBorder="1" applyAlignment="1">
      <alignment horizontal="center"/>
    </xf>
    <xf numFmtId="9" fontId="3" fillId="5" borderId="0" xfId="5" applyFont="1" applyFill="1" applyBorder="1" applyAlignment="1">
      <alignment horizontal="center"/>
    </xf>
    <xf numFmtId="9" fontId="3" fillId="5" borderId="0" xfId="1" applyNumberFormat="1" applyFont="1" applyFill="1" applyBorder="1" applyAlignment="1">
      <alignment horizontal="center"/>
    </xf>
    <xf numFmtId="9" fontId="4" fillId="5" borderId="0" xfId="0" applyNumberFormat="1" applyFont="1" applyFill="1" applyBorder="1" applyAlignment="1">
      <alignment horizontal="center"/>
    </xf>
    <xf numFmtId="9" fontId="3" fillId="5" borderId="0" xfId="2" applyNumberFormat="1" applyFont="1" applyFill="1" applyBorder="1" applyAlignment="1">
      <alignment horizontal="center"/>
    </xf>
    <xf numFmtId="164" fontId="3" fillId="5" borderId="0" xfId="1" applyNumberFormat="1" applyFont="1" applyFill="1" applyBorder="1" applyAlignment="1">
      <alignment horizontal="center"/>
    </xf>
    <xf numFmtId="164" fontId="4" fillId="5" borderId="0" xfId="1" applyNumberFormat="1" applyFont="1" applyFill="1" applyBorder="1" applyAlignment="1">
      <alignment horizontal="center"/>
    </xf>
    <xf numFmtId="164" fontId="3" fillId="5" borderId="0" xfId="2" applyNumberFormat="1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/>
    </xf>
    <xf numFmtId="164" fontId="4" fillId="5" borderId="0" xfId="0" applyNumberFormat="1" applyFont="1" applyFill="1" applyBorder="1" applyAlignment="1">
      <alignment horizontal="center"/>
    </xf>
    <xf numFmtId="0" fontId="13" fillId="0" borderId="4" xfId="0" applyFont="1" applyBorder="1" applyAlignment="1">
      <alignment textRotation="90"/>
    </xf>
    <xf numFmtId="0" fontId="19" fillId="0" borderId="4" xfId="0" applyFont="1" applyBorder="1" applyAlignment="1">
      <alignment textRotation="90"/>
    </xf>
    <xf numFmtId="0" fontId="0" fillId="0" borderId="4" xfId="0" applyBorder="1" applyAlignment="1">
      <alignment textRotation="90"/>
    </xf>
    <xf numFmtId="0" fontId="18" fillId="0" borderId="10" xfId="3" applyFont="1" applyBorder="1"/>
    <xf numFmtId="9" fontId="13" fillId="0" borderId="0" xfId="0" applyNumberFormat="1" applyFont="1"/>
    <xf numFmtId="9" fontId="19" fillId="0" borderId="0" xfId="0" applyNumberFormat="1" applyFont="1"/>
    <xf numFmtId="9" fontId="0" fillId="0" borderId="0" xfId="0" applyNumberFormat="1"/>
    <xf numFmtId="9" fontId="13" fillId="11" borderId="0" xfId="0" applyNumberFormat="1" applyFont="1" applyFill="1"/>
    <xf numFmtId="164" fontId="13" fillId="0" borderId="0" xfId="0" applyNumberFormat="1" applyFont="1"/>
    <xf numFmtId="164" fontId="19" fillId="0" borderId="0" xfId="0" applyNumberFormat="1" applyFont="1"/>
    <xf numFmtId="164" fontId="0" fillId="0" borderId="0" xfId="0" applyNumberFormat="1"/>
    <xf numFmtId="164" fontId="13" fillId="11" borderId="0" xfId="0" applyNumberFormat="1" applyFont="1" applyFill="1"/>
    <xf numFmtId="0" fontId="18" fillId="0" borderId="2" xfId="3" applyFont="1" applyBorder="1"/>
    <xf numFmtId="164" fontId="13" fillId="0" borderId="4" xfId="0" applyNumberFormat="1" applyFont="1" applyBorder="1"/>
    <xf numFmtId="164" fontId="19" fillId="0" borderId="4" xfId="0" applyNumberFormat="1" applyFont="1" applyBorder="1"/>
    <xf numFmtId="164" fontId="13" fillId="11" borderId="4" xfId="0" applyNumberFormat="1" applyFont="1" applyFill="1" applyBorder="1"/>
    <xf numFmtId="9" fontId="0" fillId="0" borderId="4" xfId="0" applyNumberFormat="1" applyBorder="1"/>
    <xf numFmtId="164" fontId="0" fillId="0" borderId="4" xfId="0" applyNumberFormat="1" applyBorder="1"/>
    <xf numFmtId="0" fontId="0" fillId="0" borderId="4" xfId="0" applyBorder="1"/>
    <xf numFmtId="0" fontId="13" fillId="0" borderId="18" xfId="0" applyFont="1" applyBorder="1"/>
    <xf numFmtId="0" fontId="20" fillId="0" borderId="18" xfId="0" applyFont="1" applyBorder="1"/>
    <xf numFmtId="0" fontId="13" fillId="10" borderId="18" xfId="0" applyFont="1" applyFill="1" applyBorder="1"/>
    <xf numFmtId="9" fontId="13" fillId="0" borderId="18" xfId="0" applyNumberFormat="1" applyFont="1" applyBorder="1"/>
    <xf numFmtId="0" fontId="10" fillId="0" borderId="10" xfId="0" applyFont="1" applyBorder="1"/>
    <xf numFmtId="0" fontId="13" fillId="0" borderId="0" xfId="0" applyFont="1"/>
    <xf numFmtId="0" fontId="19" fillId="0" borderId="0" xfId="0" applyFont="1"/>
    <xf numFmtId="0" fontId="0" fillId="0" borderId="2" xfId="0" applyBorder="1" applyAlignment="1">
      <alignment textRotation="90"/>
    </xf>
    <xf numFmtId="0" fontId="13" fillId="10" borderId="4" xfId="0" applyFont="1" applyFill="1" applyBorder="1" applyAlignment="1">
      <alignment textRotation="90"/>
    </xf>
    <xf numFmtId="0" fontId="19" fillId="10" borderId="2" xfId="0" applyFont="1" applyFill="1" applyBorder="1" applyAlignment="1">
      <alignment textRotation="90"/>
    </xf>
    <xf numFmtId="9" fontId="13" fillId="10" borderId="0" xfId="0" applyNumberFormat="1" applyFont="1" applyFill="1" applyBorder="1"/>
    <xf numFmtId="9" fontId="19" fillId="10" borderId="10" xfId="0" applyNumberFormat="1" applyFont="1" applyFill="1" applyBorder="1"/>
    <xf numFmtId="9" fontId="0" fillId="0" borderId="10" xfId="0" applyNumberFormat="1" applyBorder="1"/>
    <xf numFmtId="9" fontId="13" fillId="10" borderId="4" xfId="0" applyNumberFormat="1" applyFont="1" applyFill="1" applyBorder="1"/>
    <xf numFmtId="9" fontId="19" fillId="10" borderId="2" xfId="0" applyNumberFormat="1" applyFont="1" applyFill="1" applyBorder="1"/>
    <xf numFmtId="9" fontId="0" fillId="0" borderId="2" xfId="0" applyNumberFormat="1" applyBorder="1"/>
    <xf numFmtId="164" fontId="13" fillId="10" borderId="0" xfId="0" applyNumberFormat="1" applyFont="1" applyFill="1" applyBorder="1"/>
    <xf numFmtId="164" fontId="19" fillId="10" borderId="10" xfId="0" applyNumberFormat="1" applyFont="1" applyFill="1" applyBorder="1"/>
    <xf numFmtId="0" fontId="0" fillId="0" borderId="10" xfId="0" applyBorder="1"/>
    <xf numFmtId="164" fontId="13" fillId="10" borderId="4" xfId="0" applyNumberFormat="1" applyFont="1" applyFill="1" applyBorder="1"/>
    <xf numFmtId="164" fontId="19" fillId="10" borderId="2" xfId="0" applyNumberFormat="1" applyFont="1" applyFill="1" applyBorder="1"/>
    <xf numFmtId="164" fontId="0" fillId="0" borderId="10" xfId="0" applyNumberFormat="1" applyBorder="1"/>
    <xf numFmtId="0" fontId="13" fillId="10" borderId="0" xfId="0" applyFont="1" applyFill="1" applyBorder="1"/>
    <xf numFmtId="0" fontId="19" fillId="10" borderId="10" xfId="0" applyFont="1" applyFill="1" applyBorder="1"/>
    <xf numFmtId="0" fontId="13" fillId="0" borderId="17" xfId="0" applyFont="1" applyBorder="1"/>
    <xf numFmtId="0" fontId="13" fillId="10" borderId="17" xfId="0" applyFont="1" applyFill="1" applyBorder="1"/>
    <xf numFmtId="9" fontId="13" fillId="0" borderId="17" xfId="5" applyFont="1" applyBorder="1"/>
    <xf numFmtId="0" fontId="0" fillId="10" borderId="0" xfId="0" applyFill="1" applyBorder="1"/>
    <xf numFmtId="0" fontId="0" fillId="10" borderId="10" xfId="0" applyFill="1" applyBorder="1"/>
    <xf numFmtId="0" fontId="13" fillId="0" borderId="4" xfId="0" applyFont="1" applyBorder="1"/>
    <xf numFmtId="0" fontId="13" fillId="0" borderId="14" xfId="0" applyFont="1" applyBorder="1"/>
    <xf numFmtId="9" fontId="0" fillId="0" borderId="0" xfId="5" applyFont="1"/>
    <xf numFmtId="0" fontId="0" fillId="0" borderId="0" xfId="0" applyBorder="1"/>
    <xf numFmtId="9" fontId="0" fillId="0" borderId="0" xfId="5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10" borderId="0" xfId="0" applyFont="1" applyFill="1" applyBorder="1"/>
    <xf numFmtId="0" fontId="3" fillId="10" borderId="0" xfId="0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1" fillId="2" borderId="4" xfId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3" applyFont="1" applyFill="1"/>
    <xf numFmtId="0" fontId="3" fillId="5" borderId="0" xfId="3" applyFont="1" applyFill="1" applyBorder="1"/>
    <xf numFmtId="0" fontId="3" fillId="5" borderId="0" xfId="3" applyFont="1" applyFill="1"/>
    <xf numFmtId="0" fontId="3" fillId="0" borderId="0" xfId="3" applyFont="1" applyFill="1"/>
    <xf numFmtId="0" fontId="4" fillId="0" borderId="0" xfId="3" applyFont="1" applyFill="1" applyAlignment="1">
      <alignment horizontal="center" vertical="center" textRotation="90"/>
    </xf>
    <xf numFmtId="0" fontId="6" fillId="5" borderId="0" xfId="4" applyFont="1" applyFill="1" applyBorder="1"/>
    <xf numFmtId="0" fontId="3" fillId="5" borderId="0" xfId="3" applyFont="1" applyFill="1" applyBorder="1" applyAlignment="1">
      <alignment horizontal="center"/>
    </xf>
    <xf numFmtId="0" fontId="10" fillId="5" borderId="0" xfId="3" applyFont="1" applyFill="1"/>
    <xf numFmtId="0" fontId="1" fillId="5" borderId="0" xfId="1" applyFont="1" applyFill="1" applyBorder="1" applyAlignment="1"/>
    <xf numFmtId="0" fontId="1" fillId="2" borderId="4" xfId="1" applyFont="1" applyBorder="1" applyAlignment="1">
      <alignment horizontal="center"/>
    </xf>
    <xf numFmtId="0" fontId="1" fillId="5" borderId="0" xfId="1" applyFont="1" applyFill="1" applyBorder="1" applyAlignment="1">
      <alignment horizontal="center" textRotation="90"/>
    </xf>
    <xf numFmtId="0" fontId="3" fillId="5" borderId="0" xfId="3" applyFont="1" applyFill="1" applyBorder="1" applyAlignment="1">
      <alignment textRotation="90"/>
    </xf>
    <xf numFmtId="0" fontId="3" fillId="5" borderId="0" xfId="3" applyFont="1" applyFill="1" applyBorder="1" applyAlignment="1">
      <alignment horizontal="center" textRotation="90"/>
    </xf>
    <xf numFmtId="0" fontId="1" fillId="2" borderId="1" xfId="1" applyFont="1" applyBorder="1" applyAlignment="1">
      <alignment horizontal="center" textRotation="90"/>
    </xf>
    <xf numFmtId="0" fontId="3" fillId="0" borderId="0" xfId="3" applyFont="1" applyFill="1" applyBorder="1" applyAlignment="1">
      <alignment textRotation="90"/>
    </xf>
    <xf numFmtId="0" fontId="3" fillId="0" borderId="1" xfId="3" applyFont="1" applyFill="1" applyBorder="1" applyAlignment="1">
      <alignment horizontal="center" textRotation="90"/>
    </xf>
    <xf numFmtId="0" fontId="3" fillId="0" borderId="0" xfId="3" applyFont="1" applyFill="1" applyAlignment="1">
      <alignment textRotation="90"/>
    </xf>
    <xf numFmtId="0" fontId="3" fillId="0" borderId="0" xfId="3" applyFont="1" applyFill="1" applyBorder="1"/>
    <xf numFmtId="0" fontId="1" fillId="2" borderId="6" xfId="1" applyFont="1" applyBorder="1" applyAlignment="1">
      <alignment horizontal="center" textRotation="90"/>
    </xf>
    <xf numFmtId="0" fontId="4" fillId="5" borderId="0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3" fillId="10" borderId="0" xfId="3" applyFont="1" applyFill="1" applyBorder="1" applyAlignment="1">
      <alignment horizontal="center"/>
    </xf>
    <xf numFmtId="0" fontId="3" fillId="10" borderId="0" xfId="3" applyFont="1" applyFill="1" applyBorder="1"/>
    <xf numFmtId="0" fontId="3" fillId="10" borderId="0" xfId="3" applyFont="1" applyFill="1"/>
    <xf numFmtId="0" fontId="3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4" fillId="0" borderId="0" xfId="3" applyFont="1" applyFill="1" applyBorder="1"/>
    <xf numFmtId="9" fontId="4" fillId="0" borderId="0" xfId="5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0" fontId="3" fillId="0" borderId="0" xfId="3" applyFont="1" applyFill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9" fontId="3" fillId="0" borderId="0" xfId="3" applyNumberFormat="1" applyFont="1" applyFill="1" applyBorder="1" applyAlignment="1">
      <alignment horizontal="center"/>
    </xf>
    <xf numFmtId="0" fontId="4" fillId="5" borderId="0" xfId="3" applyFont="1" applyFill="1"/>
    <xf numFmtId="0" fontId="3" fillId="5" borderId="0" xfId="3" applyFont="1" applyFill="1" applyAlignment="1">
      <alignment horizontal="center"/>
    </xf>
    <xf numFmtId="0" fontId="3" fillId="5" borderId="0" xfId="3" applyFont="1" applyFill="1" applyAlignment="1">
      <alignment textRotation="90"/>
    </xf>
    <xf numFmtId="0" fontId="4" fillId="5" borderId="0" xfId="3" applyFont="1" applyFill="1" applyBorder="1"/>
    <xf numFmtId="9" fontId="4" fillId="0" borderId="9" xfId="4" applyNumberFormat="1" applyFont="1" applyFill="1" applyBorder="1" applyAlignment="1">
      <alignment horizontal="center"/>
    </xf>
    <xf numFmtId="9" fontId="4" fillId="0" borderId="10" xfId="4" applyNumberFormat="1" applyFont="1" applyFill="1" applyBorder="1" applyAlignment="1">
      <alignment horizontal="center"/>
    </xf>
    <xf numFmtId="0" fontId="3" fillId="0" borderId="9" xfId="2" applyFont="1" applyFill="1" applyBorder="1" applyAlignment="1">
      <alignment horizontal="center"/>
    </xf>
    <xf numFmtId="9" fontId="3" fillId="0" borderId="0" xfId="2" applyNumberFormat="1" applyFont="1" applyFill="1" applyBorder="1" applyAlignment="1">
      <alignment horizontal="center"/>
    </xf>
    <xf numFmtId="9" fontId="3" fillId="0" borderId="9" xfId="2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164" fontId="3" fillId="0" borderId="9" xfId="1" applyNumberFormat="1" applyFont="1" applyFill="1" applyBorder="1" applyAlignment="1">
      <alignment horizontal="center"/>
    </xf>
    <xf numFmtId="164" fontId="3" fillId="0" borderId="10" xfId="1" applyNumberFormat="1" applyFont="1" applyFill="1" applyBorder="1" applyAlignment="1">
      <alignment horizontal="center"/>
    </xf>
    <xf numFmtId="164" fontId="3" fillId="0" borderId="7" xfId="2" applyNumberFormat="1" applyFont="1" applyFill="1" applyBorder="1" applyAlignment="1">
      <alignment horizontal="center"/>
    </xf>
    <xf numFmtId="164" fontId="3" fillId="0" borderId="7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3" fillId="0" borderId="4" xfId="2" applyNumberFormat="1" applyFont="1" applyFill="1" applyBorder="1" applyAlignment="1">
      <alignment horizontal="center"/>
    </xf>
    <xf numFmtId="9" fontId="1" fillId="0" borderId="0" xfId="1" applyNumberFormat="1" applyFill="1" applyBorder="1" applyAlignment="1">
      <alignment horizontal="center"/>
    </xf>
    <xf numFmtId="9" fontId="1" fillId="0" borderId="9" xfId="1" applyNumberFormat="1" applyFill="1" applyBorder="1" applyAlignment="1">
      <alignment horizontal="center"/>
    </xf>
    <xf numFmtId="0" fontId="10" fillId="0" borderId="0" xfId="3" applyFont="1"/>
    <xf numFmtId="0" fontId="13" fillId="0" borderId="0" xfId="3" applyFont="1"/>
    <xf numFmtId="0" fontId="3" fillId="0" borderId="0" xfId="3" applyFont="1"/>
    <xf numFmtId="0" fontId="4" fillId="6" borderId="0" xfId="3" applyFont="1" applyFill="1"/>
    <xf numFmtId="0" fontId="1" fillId="2" borderId="0" xfId="6" applyFont="1"/>
    <xf numFmtId="0" fontId="2" fillId="3" borderId="0" xfId="7" applyFont="1"/>
    <xf numFmtId="0" fontId="3" fillId="0" borderId="0" xfId="6" applyFont="1" applyFill="1"/>
    <xf numFmtId="0" fontId="22" fillId="6" borderId="0" xfId="3" applyFont="1" applyFill="1"/>
    <xf numFmtId="0" fontId="3" fillId="0" borderId="0" xfId="7" applyFont="1" applyFill="1"/>
    <xf numFmtId="0" fontId="13" fillId="6" borderId="0" xfId="3" applyFont="1" applyFill="1"/>
    <xf numFmtId="0" fontId="22" fillId="8" borderId="0" xfId="3" applyFont="1" applyFill="1"/>
    <xf numFmtId="9" fontId="4" fillId="6" borderId="0" xfId="3" applyNumberFormat="1" applyFont="1" applyFill="1"/>
    <xf numFmtId="9" fontId="3" fillId="6" borderId="0" xfId="6" applyNumberFormat="1" applyFont="1" applyFill="1"/>
    <xf numFmtId="9" fontId="1" fillId="2" borderId="0" xfId="6" applyNumberFormat="1" applyFont="1"/>
    <xf numFmtId="9" fontId="3" fillId="6" borderId="0" xfId="7" applyNumberFormat="1" applyFont="1" applyFill="1"/>
    <xf numFmtId="9" fontId="12" fillId="2" borderId="0" xfId="6" applyNumberFormat="1" applyFont="1"/>
    <xf numFmtId="9" fontId="22" fillId="6" borderId="0" xfId="3" applyNumberFormat="1" applyFont="1" applyFill="1"/>
    <xf numFmtId="9" fontId="13" fillId="6" borderId="0" xfId="3" applyNumberFormat="1" applyFont="1" applyFill="1"/>
    <xf numFmtId="9" fontId="2" fillId="3" borderId="0" xfId="7" applyNumberFormat="1" applyFont="1"/>
    <xf numFmtId="0" fontId="12" fillId="2" borderId="0" xfId="6" applyFont="1"/>
    <xf numFmtId="0" fontId="3" fillId="0" borderId="0" xfId="6" applyFont="1" applyFill="1" applyAlignment="1">
      <alignment horizontal="right"/>
    </xf>
    <xf numFmtId="0" fontId="1" fillId="2" borderId="0" xfId="6" applyFont="1" applyAlignment="1">
      <alignment horizontal="right"/>
    </xf>
    <xf numFmtId="0" fontId="22" fillId="0" borderId="0" xfId="3" applyFont="1"/>
    <xf numFmtId="164" fontId="22" fillId="6" borderId="0" xfId="3" applyNumberFormat="1" applyFont="1" applyFill="1"/>
    <xf numFmtId="164" fontId="3" fillId="0" borderId="0" xfId="3" applyNumberFormat="1" applyFont="1" applyFill="1"/>
    <xf numFmtId="164" fontId="12" fillId="2" borderId="0" xfId="6" applyNumberFormat="1" applyFont="1"/>
    <xf numFmtId="164" fontId="3" fillId="0" borderId="0" xfId="7" applyNumberFormat="1" applyFont="1" applyFill="1"/>
    <xf numFmtId="164" fontId="23" fillId="6" borderId="0" xfId="3" applyNumberFormat="1" applyFont="1" applyFill="1"/>
    <xf numFmtId="164" fontId="1" fillId="2" borderId="0" xfId="6" applyNumberFormat="1" applyFont="1"/>
    <xf numFmtId="164" fontId="4" fillId="6" borderId="0" xfId="3" applyNumberFormat="1" applyFont="1" applyFill="1"/>
    <xf numFmtId="164" fontId="3" fillId="0" borderId="0" xfId="3" applyNumberFormat="1" applyFont="1" applyFill="1" applyAlignment="1">
      <alignment horizontal="right"/>
    </xf>
    <xf numFmtId="164" fontId="13" fillId="6" borderId="0" xfId="3" applyNumberFormat="1" applyFont="1" applyFill="1"/>
    <xf numFmtId="164" fontId="3" fillId="0" borderId="0" xfId="3" applyNumberFormat="1" applyFont="1"/>
    <xf numFmtId="164" fontId="3" fillId="0" borderId="0" xfId="6" applyNumberFormat="1" applyFont="1" applyFill="1"/>
    <xf numFmtId="164" fontId="2" fillId="3" borderId="0" xfId="7" applyNumberFormat="1" applyFont="1"/>
    <xf numFmtId="0" fontId="10" fillId="9" borderId="0" xfId="3" applyFont="1" applyFill="1"/>
    <xf numFmtId="0" fontId="3" fillId="9" borderId="0" xfId="3" applyFont="1" applyFill="1"/>
    <xf numFmtId="0" fontId="13" fillId="9" borderId="0" xfId="3" applyFont="1" applyFill="1"/>
    <xf numFmtId="164" fontId="4" fillId="6" borderId="0" xfId="6" applyNumberFormat="1" applyFont="1" applyFill="1"/>
    <xf numFmtId="164" fontId="3" fillId="6" borderId="0" xfId="8" applyNumberFormat="1" applyFont="1" applyFill="1"/>
    <xf numFmtId="164" fontId="22" fillId="6" borderId="0" xfId="6" applyNumberFormat="1" applyFont="1" applyFill="1"/>
    <xf numFmtId="164" fontId="3" fillId="6" borderId="0" xfId="6" applyNumberFormat="1" applyFont="1" applyFill="1"/>
    <xf numFmtId="164" fontId="4" fillId="6" borderId="0" xfId="0" applyNumberFormat="1" applyFont="1" applyFill="1"/>
    <xf numFmtId="164" fontId="3" fillId="6" borderId="0" xfId="7" applyNumberFormat="1" applyFont="1" applyFill="1"/>
    <xf numFmtId="164" fontId="23" fillId="6" borderId="0" xfId="0" applyNumberFormat="1" applyFont="1" applyFill="1"/>
    <xf numFmtId="0" fontId="10" fillId="8" borderId="0" xfId="3" applyFont="1" applyFill="1"/>
    <xf numFmtId="0" fontId="3" fillId="0" borderId="0" xfId="8" applyFont="1" applyFill="1"/>
    <xf numFmtId="9" fontId="4" fillId="6" borderId="0" xfId="5" applyFont="1" applyFill="1"/>
    <xf numFmtId="9" fontId="3" fillId="6" borderId="0" xfId="8" applyNumberFormat="1" applyFont="1" applyFill="1"/>
    <xf numFmtId="9" fontId="22" fillId="6" borderId="0" xfId="5" applyFont="1" applyFill="1"/>
    <xf numFmtId="0" fontId="3" fillId="6" borderId="0" xfId="7" applyFont="1" applyFill="1"/>
    <xf numFmtId="0" fontId="3" fillId="6" borderId="0" xfId="6" applyFont="1" applyFill="1"/>
    <xf numFmtId="9" fontId="3" fillId="6" borderId="0" xfId="3" applyNumberFormat="1" applyFont="1" applyFill="1"/>
    <xf numFmtId="9" fontId="10" fillId="0" borderId="0" xfId="3" applyNumberFormat="1" applyFont="1"/>
    <xf numFmtId="0" fontId="3" fillId="3" borderId="0" xfId="7" applyFont="1"/>
    <xf numFmtId="164" fontId="3" fillId="3" borderId="0" xfId="7" applyNumberFormat="1" applyFont="1"/>
    <xf numFmtId="0" fontId="3" fillId="6" borderId="0" xfId="3" applyFont="1" applyFill="1"/>
    <xf numFmtId="164" fontId="3" fillId="6" borderId="0" xfId="3" applyNumberFormat="1" applyFont="1" applyFill="1"/>
    <xf numFmtId="164" fontId="10" fillId="0" borderId="0" xfId="3" applyNumberFormat="1" applyFont="1"/>
    <xf numFmtId="0" fontId="23" fillId="0" borderId="0" xfId="3" applyFont="1" applyFill="1"/>
    <xf numFmtId="9" fontId="23" fillId="6" borderId="0" xfId="3" applyNumberFormat="1" applyFont="1" applyFill="1"/>
    <xf numFmtId="0" fontId="21" fillId="7" borderId="16" xfId="9" applyFont="1"/>
    <xf numFmtId="9" fontId="3" fillId="6" borderId="0" xfId="5" applyFont="1" applyFill="1"/>
    <xf numFmtId="9" fontId="10" fillId="0" borderId="0" xfId="5" applyFont="1"/>
    <xf numFmtId="9" fontId="3" fillId="3" borderId="0" xfId="7" applyNumberFormat="1" applyFont="1"/>
    <xf numFmtId="164" fontId="3" fillId="0" borderId="0" xfId="6" applyNumberFormat="1" applyFont="1" applyFill="1" applyAlignment="1">
      <alignment horizontal="right"/>
    </xf>
    <xf numFmtId="0" fontId="10" fillId="10" borderId="4" xfId="0" applyFont="1" applyFill="1" applyBorder="1" applyAlignment="1">
      <alignment textRotation="90"/>
    </xf>
    <xf numFmtId="0" fontId="10" fillId="0" borderId="4" xfId="0" applyFont="1" applyBorder="1" applyAlignment="1">
      <alignment textRotation="90"/>
    </xf>
    <xf numFmtId="9" fontId="10" fillId="10" borderId="0" xfId="0" applyNumberFormat="1" applyFont="1" applyFill="1"/>
    <xf numFmtId="9" fontId="10" fillId="0" borderId="0" xfId="0" applyNumberFormat="1" applyFont="1"/>
    <xf numFmtId="0" fontId="10" fillId="10" borderId="0" xfId="0" applyFont="1" applyFill="1"/>
    <xf numFmtId="0" fontId="10" fillId="0" borderId="0" xfId="0" applyFont="1"/>
    <xf numFmtId="164" fontId="10" fillId="10" borderId="0" xfId="0" applyNumberFormat="1" applyFont="1" applyFill="1"/>
    <xf numFmtId="164" fontId="10" fillId="0" borderId="0" xfId="0" applyNumberFormat="1" applyFont="1"/>
    <xf numFmtId="164" fontId="10" fillId="10" borderId="4" xfId="0" applyNumberFormat="1" applyFont="1" applyFill="1" applyBorder="1"/>
    <xf numFmtId="9" fontId="10" fillId="0" borderId="4" xfId="0" applyNumberFormat="1" applyFont="1" applyBorder="1"/>
    <xf numFmtId="0" fontId="10" fillId="10" borderId="4" xfId="0" applyFont="1" applyFill="1" applyBorder="1"/>
    <xf numFmtId="164" fontId="10" fillId="0" borderId="4" xfId="0" applyNumberFormat="1" applyFont="1" applyBorder="1"/>
    <xf numFmtId="0" fontId="10" fillId="0" borderId="4" xfId="0" applyFont="1" applyBorder="1"/>
    <xf numFmtId="0" fontId="10" fillId="0" borderId="2" xfId="3" applyFont="1" applyBorder="1" applyAlignment="1">
      <alignment textRotation="90"/>
    </xf>
    <xf numFmtId="0" fontId="10" fillId="0" borderId="10" xfId="3" applyFont="1" applyBorder="1"/>
    <xf numFmtId="0" fontId="10" fillId="0" borderId="2" xfId="3" applyFont="1" applyBorder="1"/>
    <xf numFmtId="0" fontId="13" fillId="0" borderId="17" xfId="3" applyFont="1" applyFill="1" applyBorder="1"/>
  </cellXfs>
  <cellStyles count="10">
    <cellStyle name="Eingabe 2" xfId="9"/>
    <cellStyle name="Gut" xfId="1" builtinId="26"/>
    <cellStyle name="Gut 2" xfId="6"/>
    <cellStyle name="Neutral" xfId="4" builtinId="28"/>
    <cellStyle name="Neutral 2" xfId="8"/>
    <cellStyle name="Prozent" xfId="5" builtinId="5"/>
    <cellStyle name="Schlecht" xfId="2" builtinId="27"/>
    <cellStyle name="Schlecht 2" xfId="7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Auswertung!$A$198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Auswertung!$B$196:$U$196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</c:strCache>
            </c:strRef>
          </c:cat>
          <c:val>
            <c:numRef>
              <c:f>Auswertung!$B$198:$U$198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37</c:v>
                </c:pt>
                <c:pt idx="19">
                  <c:v>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Auswertung!$A$199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Auswertung!$B$196:$U$196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</c:strCache>
            </c:strRef>
          </c:cat>
          <c:val>
            <c:numRef>
              <c:f>Auswertung!$B$199:$U$199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12</c:v>
                </c:pt>
                <c:pt idx="19">
                  <c:v>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Auswertung!$A$200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Auswertung!$B$196:$U$196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</c:strCache>
            </c:strRef>
          </c:cat>
          <c:val>
            <c:numRef>
              <c:f>Auswertung!$B$200:$U$200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Auswertung!$A$202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Auswertung!$B$196:$U$196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</c:strCache>
            </c:strRef>
          </c:cat>
          <c:val>
            <c:numRef>
              <c:f>Auswertung!$B$202:$U$202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3.0833333333333335</c:v>
                </c:pt>
                <c:pt idx="19">
                  <c:v>1.7666666666666666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Auswertung!$A$203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Auswertung!$B$196:$U$196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</c:strCache>
            </c:strRef>
          </c:cat>
          <c:val>
            <c:numRef>
              <c:f>Auswertung!$B$203:$U$203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</c:v>
                </c:pt>
                <c:pt idx="19">
                  <c:v>0.76666666666666661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7860400"/>
        <c:axId val="297858832"/>
      </c:lineChart>
      <c:catAx>
        <c:axId val="29786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7858832"/>
        <c:crosses val="autoZero"/>
        <c:auto val="1"/>
        <c:lblAlgn val="ctr"/>
        <c:lblOffset val="100"/>
        <c:noMultiLvlLbl val="0"/>
      </c:catAx>
      <c:valAx>
        <c:axId val="297858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7860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Auswertung!$A$46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Auswertung!$B$36:$Z$36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Auswertung!$B$46:$Z$46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4">
                  <c:v>0</c:v>
                </c:pt>
                <c:pt idx="8">
                  <c:v>5</c:v>
                </c:pt>
                <c:pt idx="9">
                  <c:v>7</c:v>
                </c:pt>
                <c:pt idx="10">
                  <c:v>18</c:v>
                </c:pt>
                <c:pt idx="11">
                  <c:v>18</c:v>
                </c:pt>
                <c:pt idx="12">
                  <c:v>21</c:v>
                </c:pt>
                <c:pt idx="13">
                  <c:v>30</c:v>
                </c:pt>
                <c:pt idx="15">
                  <c:v>2</c:v>
                </c:pt>
                <c:pt idx="16">
                  <c:v>11</c:v>
                </c:pt>
                <c:pt idx="17">
                  <c:v>5</c:v>
                </c:pt>
                <c:pt idx="18">
                  <c:v>12</c:v>
                </c:pt>
                <c:pt idx="19">
                  <c:v>6</c:v>
                </c:pt>
                <c:pt idx="20">
                  <c:v>23</c:v>
                </c:pt>
                <c:pt idx="22">
                  <c:v>22</c:v>
                </c:pt>
                <c:pt idx="23">
                  <c:v>18</c:v>
                </c:pt>
                <c:pt idx="24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Auswertung!$A$47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Auswertung!$B$36:$Z$36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Auswertung!$B$47:$Z$47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4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5">
                  <c:v>2</c:v>
                </c:pt>
                <c:pt idx="16">
                  <c:v>1</c:v>
                </c:pt>
                <c:pt idx="17">
                  <c:v>4</c:v>
                </c:pt>
                <c:pt idx="18">
                  <c:v>4</c:v>
                </c:pt>
                <c:pt idx="19">
                  <c:v>2</c:v>
                </c:pt>
                <c:pt idx="20">
                  <c:v>3</c:v>
                </c:pt>
                <c:pt idx="22">
                  <c:v>5</c:v>
                </c:pt>
                <c:pt idx="23">
                  <c:v>3</c:v>
                </c:pt>
                <c:pt idx="24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Auswertung!$A$48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Auswertung!$B$36:$Z$36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Auswertung!$B$48:$Z$48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4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3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Auswertung!$A$50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Auswertung!$B$36:$Z$36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Auswertung!$B$50:$Z$50</c:f>
              <c:numCache>
                <c:formatCode>0.0</c:formatCode>
                <c:ptCount val="25"/>
                <c:pt idx="0">
                  <c:v>0</c:v>
                </c:pt>
                <c:pt idx="1">
                  <c:v>0</c:v>
                </c:pt>
                <c:pt idx="4">
                  <c:v>0</c:v>
                </c:pt>
                <c:pt idx="8">
                  <c:v>1.6666666666666667</c:v>
                </c:pt>
                <c:pt idx="9">
                  <c:v>3.5</c:v>
                </c:pt>
                <c:pt idx="10">
                  <c:v>6</c:v>
                </c:pt>
                <c:pt idx="11">
                  <c:v>9</c:v>
                </c:pt>
                <c:pt idx="12">
                  <c:v>10.5</c:v>
                </c:pt>
                <c:pt idx="13">
                  <c:v>7.5</c:v>
                </c:pt>
                <c:pt idx="15">
                  <c:v>1</c:v>
                </c:pt>
                <c:pt idx="16">
                  <c:v>11</c:v>
                </c:pt>
                <c:pt idx="17">
                  <c:v>1.25</c:v>
                </c:pt>
                <c:pt idx="18">
                  <c:v>3</c:v>
                </c:pt>
                <c:pt idx="19">
                  <c:v>3</c:v>
                </c:pt>
                <c:pt idx="20">
                  <c:v>7.666666666666667</c:v>
                </c:pt>
                <c:pt idx="22">
                  <c:v>4.4000000000000004</c:v>
                </c:pt>
                <c:pt idx="23">
                  <c:v>6</c:v>
                </c:pt>
                <c:pt idx="24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Auswertung!$A$51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Auswertung!$B$36:$Z$36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Auswertung!$B$51:$Z$51</c:f>
              <c:numCache>
                <c:formatCode>0.0</c:formatCode>
                <c:ptCount val="25"/>
                <c:pt idx="0">
                  <c:v>0</c:v>
                </c:pt>
                <c:pt idx="1">
                  <c:v>0</c:v>
                </c:pt>
                <c:pt idx="4">
                  <c:v>0</c:v>
                </c:pt>
                <c:pt idx="8">
                  <c:v>5</c:v>
                </c:pt>
                <c:pt idx="9">
                  <c:v>7</c:v>
                </c:pt>
                <c:pt idx="10">
                  <c:v>6</c:v>
                </c:pt>
                <c:pt idx="11">
                  <c:v>9</c:v>
                </c:pt>
                <c:pt idx="12">
                  <c:v>10.5</c:v>
                </c:pt>
                <c:pt idx="13">
                  <c:v>7.5</c:v>
                </c:pt>
                <c:pt idx="15">
                  <c:v>2</c:v>
                </c:pt>
                <c:pt idx="16">
                  <c:v>11</c:v>
                </c:pt>
                <c:pt idx="17">
                  <c:v>5</c:v>
                </c:pt>
                <c:pt idx="18">
                  <c:v>4</c:v>
                </c:pt>
                <c:pt idx="19">
                  <c:v>6</c:v>
                </c:pt>
                <c:pt idx="20">
                  <c:v>7.666666666666667</c:v>
                </c:pt>
                <c:pt idx="22">
                  <c:v>5.5</c:v>
                </c:pt>
                <c:pt idx="23">
                  <c:v>6</c:v>
                </c:pt>
                <c:pt idx="24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979920"/>
        <c:axId val="299979528"/>
      </c:lineChart>
      <c:catAx>
        <c:axId val="29997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9979528"/>
        <c:crosses val="autoZero"/>
        <c:auto val="1"/>
        <c:lblAlgn val="ctr"/>
        <c:lblOffset val="100"/>
        <c:noMultiLvlLbl val="0"/>
      </c:catAx>
      <c:valAx>
        <c:axId val="299979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9979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Auswertung!$A$54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Auswertung!$B$36:$Z$36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Auswertung!$B$54:$Z$54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4">
                  <c:v>25</c:v>
                </c:pt>
                <c:pt idx="5">
                  <c:v>17</c:v>
                </c:pt>
                <c:pt idx="6">
                  <c:v>22</c:v>
                </c:pt>
                <c:pt idx="7">
                  <c:v>14</c:v>
                </c:pt>
                <c:pt idx="8">
                  <c:v>28</c:v>
                </c:pt>
                <c:pt idx="9">
                  <c:v>14</c:v>
                </c:pt>
                <c:pt idx="14">
                  <c:v>22</c:v>
                </c:pt>
                <c:pt idx="15">
                  <c:v>20</c:v>
                </c:pt>
                <c:pt idx="16">
                  <c:v>23</c:v>
                </c:pt>
                <c:pt idx="17">
                  <c:v>25</c:v>
                </c:pt>
                <c:pt idx="18">
                  <c:v>23</c:v>
                </c:pt>
                <c:pt idx="19">
                  <c:v>5</c:v>
                </c:pt>
                <c:pt idx="20">
                  <c:v>19</c:v>
                </c:pt>
                <c:pt idx="21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Auswertung!$A$55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Auswertung!$B$36:$Z$36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Auswertung!$B$55:$Z$55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4</c:v>
                </c:pt>
                <c:pt idx="9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5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Auswertung!$A$56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Auswertung!$B$36:$Z$36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Auswertung!$B$56:$Z$56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Auswertung!$A$58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Auswertung!$B$36:$Z$36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Auswertung!$B$58:$Z$58</c:f>
              <c:numCache>
                <c:formatCode>0.0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4">
                  <c:v>5</c:v>
                </c:pt>
                <c:pt idx="5">
                  <c:v>5.666666666666667</c:v>
                </c:pt>
                <c:pt idx="6">
                  <c:v>7.333333333333333</c:v>
                </c:pt>
                <c:pt idx="7">
                  <c:v>7</c:v>
                </c:pt>
                <c:pt idx="8">
                  <c:v>7</c:v>
                </c:pt>
                <c:pt idx="9">
                  <c:v>4.666666666666667</c:v>
                </c:pt>
                <c:pt idx="14">
                  <c:v>7.333333333333333</c:v>
                </c:pt>
                <c:pt idx="15">
                  <c:v>6.666666666666667</c:v>
                </c:pt>
                <c:pt idx="16">
                  <c:v>11.5</c:v>
                </c:pt>
                <c:pt idx="17">
                  <c:v>5</c:v>
                </c:pt>
                <c:pt idx="18">
                  <c:v>5.75</c:v>
                </c:pt>
                <c:pt idx="19">
                  <c:v>1.6666666666666667</c:v>
                </c:pt>
                <c:pt idx="20">
                  <c:v>6.333333333333333</c:v>
                </c:pt>
                <c:pt idx="21">
                  <c:v>1.3333333333333333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Auswertung!$A$59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Auswertung!$B$36:$Z$36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Auswertung!$B$59:$Z$59</c:f>
              <c:numCache>
                <c:formatCode>0.0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4">
                  <c:v>6.25</c:v>
                </c:pt>
                <c:pt idx="5">
                  <c:v>5.666666666666667</c:v>
                </c:pt>
                <c:pt idx="6">
                  <c:v>7.333333333333333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4">
                  <c:v>7.333333333333333</c:v>
                </c:pt>
                <c:pt idx="15">
                  <c:v>10</c:v>
                </c:pt>
                <c:pt idx="16">
                  <c:v>11.5</c:v>
                </c:pt>
                <c:pt idx="17">
                  <c:v>6.25</c:v>
                </c:pt>
                <c:pt idx="18">
                  <c:v>5.75</c:v>
                </c:pt>
                <c:pt idx="19">
                  <c:v>5</c:v>
                </c:pt>
                <c:pt idx="20">
                  <c:v>6.333333333333333</c:v>
                </c:pt>
                <c:pt idx="2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983840"/>
        <c:axId val="299982664"/>
      </c:lineChart>
      <c:catAx>
        <c:axId val="29998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9982664"/>
        <c:crosses val="autoZero"/>
        <c:auto val="1"/>
        <c:lblAlgn val="ctr"/>
        <c:lblOffset val="100"/>
        <c:noMultiLvlLbl val="0"/>
      </c:catAx>
      <c:valAx>
        <c:axId val="299982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9983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Auswertung!$A$62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Auswertung!$B$36:$Z$36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Auswertung!$B$62:$Z$62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20</c:v>
                </c:pt>
                <c:pt idx="4">
                  <c:v>25</c:v>
                </c:pt>
                <c:pt idx="10">
                  <c:v>19</c:v>
                </c:pt>
                <c:pt idx="11">
                  <c:v>14</c:v>
                </c:pt>
                <c:pt idx="14">
                  <c:v>10</c:v>
                </c:pt>
                <c:pt idx="15">
                  <c:v>13</c:v>
                </c:pt>
                <c:pt idx="18">
                  <c:v>15</c:v>
                </c:pt>
                <c:pt idx="19">
                  <c:v>8</c:v>
                </c:pt>
                <c:pt idx="20">
                  <c:v>8</c:v>
                </c:pt>
                <c:pt idx="21">
                  <c:v>25</c:v>
                </c:pt>
                <c:pt idx="22">
                  <c:v>12</c:v>
                </c:pt>
                <c:pt idx="23">
                  <c:v>16</c:v>
                </c:pt>
                <c:pt idx="24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Auswertung!$A$63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Auswertung!$B$36:$Z$36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Auswertung!$B$63:$Z$63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10">
                  <c:v>3</c:v>
                </c:pt>
                <c:pt idx="11">
                  <c:v>2</c:v>
                </c:pt>
                <c:pt idx="14">
                  <c:v>3</c:v>
                </c:pt>
                <c:pt idx="15">
                  <c:v>2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3</c:v>
                </c:pt>
                <c:pt idx="24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Auswertung!$A$64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Auswertung!$B$36:$Z$36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Auswertung!$B$64:$Z$64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1</c:v>
                </c:pt>
                <c:pt idx="15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Auswertung!$A$66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Auswertung!$B$36:$Z$36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Auswertung!$B$66:$Z$66</c:f>
              <c:numCache>
                <c:formatCode>0.0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2.6666666666666665</c:v>
                </c:pt>
                <c:pt idx="3">
                  <c:v>5</c:v>
                </c:pt>
                <c:pt idx="4">
                  <c:v>6.25</c:v>
                </c:pt>
                <c:pt idx="10">
                  <c:v>6.333333333333333</c:v>
                </c:pt>
                <c:pt idx="11">
                  <c:v>7</c:v>
                </c:pt>
                <c:pt idx="14">
                  <c:v>3.3333333333333335</c:v>
                </c:pt>
                <c:pt idx="15">
                  <c:v>6.5</c:v>
                </c:pt>
                <c:pt idx="18">
                  <c:v>5</c:v>
                </c:pt>
                <c:pt idx="19">
                  <c:v>4</c:v>
                </c:pt>
                <c:pt idx="20">
                  <c:v>4</c:v>
                </c:pt>
                <c:pt idx="21">
                  <c:v>8.3333333333333339</c:v>
                </c:pt>
                <c:pt idx="22">
                  <c:v>3</c:v>
                </c:pt>
                <c:pt idx="23">
                  <c:v>5.333333333333333</c:v>
                </c:pt>
                <c:pt idx="24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Auswertung!$A$67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Auswertung!$B$36:$Z$36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Auswertung!$B$67:$Z$67</c:f>
              <c:numCache>
                <c:formatCode>0.0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6.666666666666667</c:v>
                </c:pt>
                <c:pt idx="4">
                  <c:v>6.25</c:v>
                </c:pt>
                <c:pt idx="10">
                  <c:v>6.333333333333333</c:v>
                </c:pt>
                <c:pt idx="11">
                  <c:v>7</c:v>
                </c:pt>
                <c:pt idx="14">
                  <c:v>5</c:v>
                </c:pt>
                <c:pt idx="15">
                  <c:v>6.5</c:v>
                </c:pt>
                <c:pt idx="18">
                  <c:v>5</c:v>
                </c:pt>
                <c:pt idx="19">
                  <c:v>8</c:v>
                </c:pt>
                <c:pt idx="20">
                  <c:v>4</c:v>
                </c:pt>
                <c:pt idx="21">
                  <c:v>8.3333333333333339</c:v>
                </c:pt>
                <c:pt idx="22">
                  <c:v>4</c:v>
                </c:pt>
                <c:pt idx="23">
                  <c:v>5.333333333333333</c:v>
                </c:pt>
                <c:pt idx="24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984624"/>
        <c:axId val="299981880"/>
      </c:lineChart>
      <c:catAx>
        <c:axId val="29998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9981880"/>
        <c:crosses val="autoZero"/>
        <c:auto val="1"/>
        <c:lblAlgn val="ctr"/>
        <c:lblOffset val="100"/>
        <c:noMultiLvlLbl val="0"/>
      </c:catAx>
      <c:valAx>
        <c:axId val="299981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9984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Auswertung!$A$70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Auswertung!$B$36:$Z$36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Auswertung!$B$70:$Z$70</c:f>
              <c:numCache>
                <c:formatCode>General</c:formatCode>
                <c:ptCount val="25"/>
                <c:pt idx="3">
                  <c:v>16</c:v>
                </c:pt>
                <c:pt idx="5">
                  <c:v>13</c:v>
                </c:pt>
                <c:pt idx="6">
                  <c:v>16</c:v>
                </c:pt>
                <c:pt idx="7">
                  <c:v>17</c:v>
                </c:pt>
                <c:pt idx="10">
                  <c:v>13</c:v>
                </c:pt>
                <c:pt idx="11">
                  <c:v>6</c:v>
                </c:pt>
                <c:pt idx="12">
                  <c:v>8</c:v>
                </c:pt>
                <c:pt idx="13">
                  <c:v>15</c:v>
                </c:pt>
                <c:pt idx="16">
                  <c:v>16</c:v>
                </c:pt>
                <c:pt idx="17">
                  <c:v>20</c:v>
                </c:pt>
                <c:pt idx="21">
                  <c:v>21</c:v>
                </c:pt>
                <c:pt idx="22">
                  <c:v>16</c:v>
                </c:pt>
                <c:pt idx="23">
                  <c:v>11</c:v>
                </c:pt>
                <c:pt idx="24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Auswertung!$A$71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Auswertung!$B$36:$Z$36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Auswertung!$B$71:$Z$71</c:f>
              <c:numCache>
                <c:formatCode>General</c:formatCode>
                <c:ptCount val="25"/>
                <c:pt idx="3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6">
                  <c:v>2</c:v>
                </c:pt>
                <c:pt idx="17">
                  <c:v>5</c:v>
                </c:pt>
                <c:pt idx="21">
                  <c:v>3</c:v>
                </c:pt>
                <c:pt idx="22">
                  <c:v>5</c:v>
                </c:pt>
                <c:pt idx="23">
                  <c:v>3</c:v>
                </c:pt>
                <c:pt idx="24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Auswertung!$A$72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Auswertung!$B$36:$Z$36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Auswertung!$B$72:$Z$72</c:f>
              <c:numCache>
                <c:formatCode>General</c:formatCode>
                <c:ptCount val="25"/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6">
                  <c:v>0</c:v>
                </c:pt>
                <c:pt idx="17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Auswertung!$A$74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Auswertung!$B$36:$Z$36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Auswertung!$B$74:$Z$74</c:f>
              <c:numCache>
                <c:formatCode>0.0</c:formatCode>
                <c:ptCount val="25"/>
                <c:pt idx="3">
                  <c:v>5.333333333333333</c:v>
                </c:pt>
                <c:pt idx="5">
                  <c:v>4.333333333333333</c:v>
                </c:pt>
                <c:pt idx="6">
                  <c:v>8</c:v>
                </c:pt>
                <c:pt idx="7">
                  <c:v>8.5</c:v>
                </c:pt>
                <c:pt idx="10">
                  <c:v>4.333333333333333</c:v>
                </c:pt>
                <c:pt idx="11">
                  <c:v>3</c:v>
                </c:pt>
                <c:pt idx="12">
                  <c:v>4</c:v>
                </c:pt>
                <c:pt idx="13">
                  <c:v>3.75</c:v>
                </c:pt>
                <c:pt idx="16">
                  <c:v>8</c:v>
                </c:pt>
                <c:pt idx="17">
                  <c:v>4</c:v>
                </c:pt>
                <c:pt idx="21">
                  <c:v>7</c:v>
                </c:pt>
                <c:pt idx="22">
                  <c:v>3.2</c:v>
                </c:pt>
                <c:pt idx="23">
                  <c:v>3.6666666666666665</c:v>
                </c:pt>
                <c:pt idx="24">
                  <c:v>2.5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Auswertung!$A$75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Auswertung!$B$36:$Z$36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Auswertung!$B$75:$Z$75</c:f>
              <c:numCache>
                <c:formatCode>0.0</c:formatCode>
                <c:ptCount val="25"/>
                <c:pt idx="3">
                  <c:v>5.333333333333333</c:v>
                </c:pt>
                <c:pt idx="5">
                  <c:v>4.333333333333333</c:v>
                </c:pt>
                <c:pt idx="6">
                  <c:v>8</c:v>
                </c:pt>
                <c:pt idx="7">
                  <c:v>8.5</c:v>
                </c:pt>
                <c:pt idx="10">
                  <c:v>4.333333333333333</c:v>
                </c:pt>
                <c:pt idx="11">
                  <c:v>6</c:v>
                </c:pt>
                <c:pt idx="12">
                  <c:v>4</c:v>
                </c:pt>
                <c:pt idx="13">
                  <c:v>7.5</c:v>
                </c:pt>
                <c:pt idx="16">
                  <c:v>8</c:v>
                </c:pt>
                <c:pt idx="17">
                  <c:v>5</c:v>
                </c:pt>
                <c:pt idx="21">
                  <c:v>7</c:v>
                </c:pt>
                <c:pt idx="22">
                  <c:v>5.333333333333333</c:v>
                </c:pt>
                <c:pt idx="23">
                  <c:v>5.5</c:v>
                </c:pt>
                <c:pt idx="24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980704"/>
        <c:axId val="299983056"/>
      </c:lineChart>
      <c:catAx>
        <c:axId val="29998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9983056"/>
        <c:crosses val="autoZero"/>
        <c:auto val="1"/>
        <c:lblAlgn val="ctr"/>
        <c:lblOffset val="100"/>
        <c:noMultiLvlLbl val="0"/>
      </c:catAx>
      <c:valAx>
        <c:axId val="299983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9980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Auswertung!$A$78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Auswertung!$B$36:$Z$36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Auswertung!$B$78:$Z$78</c:f>
              <c:numCache>
                <c:formatCode>General</c:formatCode>
                <c:ptCount val="25"/>
                <c:pt idx="2">
                  <c:v>15</c:v>
                </c:pt>
                <c:pt idx="3">
                  <c:v>14</c:v>
                </c:pt>
                <c:pt idx="5">
                  <c:v>18</c:v>
                </c:pt>
                <c:pt idx="6">
                  <c:v>12</c:v>
                </c:pt>
                <c:pt idx="7">
                  <c:v>19</c:v>
                </c:pt>
                <c:pt idx="8">
                  <c:v>17</c:v>
                </c:pt>
                <c:pt idx="9">
                  <c:v>9</c:v>
                </c:pt>
                <c:pt idx="12">
                  <c:v>10</c:v>
                </c:pt>
                <c:pt idx="13">
                  <c:v>5</c:v>
                </c:pt>
                <c:pt idx="14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Auswertung!$A$79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Auswertung!$B$36:$Z$36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Auswertung!$B$79:$Z$79</c:f>
              <c:numCache>
                <c:formatCode>General</c:formatCode>
                <c:ptCount val="25"/>
                <c:pt idx="2">
                  <c:v>2</c:v>
                </c:pt>
                <c:pt idx="3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Auswertung!$A$80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Auswertung!$B$36:$Z$36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Auswertung!$B$80:$Z$80</c:f>
              <c:numCache>
                <c:formatCode>General</c:formatCode>
                <c:ptCount val="25"/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Auswertung!$A$82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Auswertung!$B$36:$Z$36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Auswertung!$B$82:$Z$82</c:f>
              <c:numCache>
                <c:formatCode>0.0</c:formatCode>
                <c:ptCount val="25"/>
                <c:pt idx="2">
                  <c:v>7.5</c:v>
                </c:pt>
                <c:pt idx="3">
                  <c:v>4.666666666666667</c:v>
                </c:pt>
                <c:pt idx="5">
                  <c:v>6</c:v>
                </c:pt>
                <c:pt idx="6">
                  <c:v>4</c:v>
                </c:pt>
                <c:pt idx="7">
                  <c:v>9.5</c:v>
                </c:pt>
                <c:pt idx="8">
                  <c:v>5.666666666666667</c:v>
                </c:pt>
                <c:pt idx="9">
                  <c:v>4.5</c:v>
                </c:pt>
                <c:pt idx="12">
                  <c:v>5</c:v>
                </c:pt>
                <c:pt idx="13">
                  <c:v>1.25</c:v>
                </c:pt>
                <c:pt idx="14">
                  <c:v>0.66666666666666663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Auswertung!$A$83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Auswertung!$B$36:$Z$36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Auswertung!$B$83:$Z$83</c:f>
              <c:numCache>
                <c:formatCode>0.0</c:formatCode>
                <c:ptCount val="25"/>
                <c:pt idx="2">
                  <c:v>7.5</c:v>
                </c:pt>
                <c:pt idx="3">
                  <c:v>4.666666666666667</c:v>
                </c:pt>
                <c:pt idx="5">
                  <c:v>6</c:v>
                </c:pt>
                <c:pt idx="6">
                  <c:v>6</c:v>
                </c:pt>
                <c:pt idx="7">
                  <c:v>9.5</c:v>
                </c:pt>
                <c:pt idx="8">
                  <c:v>5.666666666666667</c:v>
                </c:pt>
                <c:pt idx="9">
                  <c:v>4.5</c:v>
                </c:pt>
                <c:pt idx="12">
                  <c:v>5</c:v>
                </c:pt>
                <c:pt idx="13">
                  <c:v>2.5</c:v>
                </c:pt>
                <c:pt idx="14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0320648"/>
        <c:axId val="300315160"/>
      </c:lineChart>
      <c:catAx>
        <c:axId val="300320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0315160"/>
        <c:crosses val="autoZero"/>
        <c:auto val="1"/>
        <c:lblAlgn val="ctr"/>
        <c:lblOffset val="100"/>
        <c:noMultiLvlLbl val="0"/>
      </c:catAx>
      <c:valAx>
        <c:axId val="300315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0320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Auswertung!$A$88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Auswertung!$B$86:$Z$86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Auswertung!$B$88:$Z$88</c:f>
              <c:numCache>
                <c:formatCode>General</c:formatCode>
                <c:ptCount val="25"/>
                <c:pt idx="0">
                  <c:v>50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20</c:v>
                </c:pt>
                <c:pt idx="11">
                  <c:v>50</c:v>
                </c:pt>
                <c:pt idx="12">
                  <c:v>39</c:v>
                </c:pt>
                <c:pt idx="13">
                  <c:v>50</c:v>
                </c:pt>
                <c:pt idx="14">
                  <c:v>47</c:v>
                </c:pt>
                <c:pt idx="15">
                  <c:v>50</c:v>
                </c:pt>
                <c:pt idx="16">
                  <c:v>27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1">
                  <c:v>47</c:v>
                </c:pt>
                <c:pt idx="22">
                  <c:v>17</c:v>
                </c:pt>
                <c:pt idx="23">
                  <c:v>50</c:v>
                </c:pt>
                <c:pt idx="24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Auswertung!$A$89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Auswertung!$B$86:$Z$86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Auswertung!$B$89:$Z$89</c:f>
              <c:numCache>
                <c:formatCode>General</c:formatCode>
                <c:ptCount val="25"/>
                <c:pt idx="0">
                  <c:v>7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6</c:v>
                </c:pt>
                <c:pt idx="6">
                  <c:v>10</c:v>
                </c:pt>
                <c:pt idx="7">
                  <c:v>8</c:v>
                </c:pt>
                <c:pt idx="8">
                  <c:v>6</c:v>
                </c:pt>
                <c:pt idx="9">
                  <c:v>11</c:v>
                </c:pt>
                <c:pt idx="10">
                  <c:v>6</c:v>
                </c:pt>
                <c:pt idx="11">
                  <c:v>6</c:v>
                </c:pt>
                <c:pt idx="12">
                  <c:v>8</c:v>
                </c:pt>
                <c:pt idx="13">
                  <c:v>7</c:v>
                </c:pt>
                <c:pt idx="14">
                  <c:v>11</c:v>
                </c:pt>
                <c:pt idx="15">
                  <c:v>8</c:v>
                </c:pt>
                <c:pt idx="16">
                  <c:v>11</c:v>
                </c:pt>
                <c:pt idx="17">
                  <c:v>6</c:v>
                </c:pt>
                <c:pt idx="18">
                  <c:v>6</c:v>
                </c:pt>
                <c:pt idx="19">
                  <c:v>10</c:v>
                </c:pt>
                <c:pt idx="21">
                  <c:v>12</c:v>
                </c:pt>
                <c:pt idx="22">
                  <c:v>7</c:v>
                </c:pt>
                <c:pt idx="23">
                  <c:v>9</c:v>
                </c:pt>
                <c:pt idx="24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Auswertung!$A$90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Auswertung!$B$86:$Z$86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Auswertung!$B$90:$Z$90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1">
                  <c:v>3</c:v>
                </c:pt>
                <c:pt idx="22">
                  <c:v>4</c:v>
                </c:pt>
                <c:pt idx="23">
                  <c:v>2</c:v>
                </c:pt>
                <c:pt idx="24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Auswertung!$A$92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Auswertung!$B$86:$Z$86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Auswertung!$B$92:$Z$92</c:f>
              <c:numCache>
                <c:formatCode>0.0</c:formatCode>
                <c:ptCount val="25"/>
                <c:pt idx="0">
                  <c:v>7.4444444444444438</c:v>
                </c:pt>
                <c:pt idx="1">
                  <c:v>5.5555555555555562</c:v>
                </c:pt>
                <c:pt idx="2">
                  <c:v>0</c:v>
                </c:pt>
                <c:pt idx="3">
                  <c:v>0</c:v>
                </c:pt>
                <c:pt idx="4">
                  <c:v>6.9444444444444455</c:v>
                </c:pt>
                <c:pt idx="5">
                  <c:v>8.3333333333333339</c:v>
                </c:pt>
                <c:pt idx="6">
                  <c:v>5.1111111111111116</c:v>
                </c:pt>
                <c:pt idx="7">
                  <c:v>6.166666666666667</c:v>
                </c:pt>
                <c:pt idx="8">
                  <c:v>8.3333333333333339</c:v>
                </c:pt>
                <c:pt idx="9">
                  <c:v>4.5</c:v>
                </c:pt>
                <c:pt idx="10">
                  <c:v>3.3333333333333335</c:v>
                </c:pt>
                <c:pt idx="11">
                  <c:v>8.3333333333333339</c:v>
                </c:pt>
                <c:pt idx="12">
                  <c:v>4.7222222222222223</c:v>
                </c:pt>
                <c:pt idx="13">
                  <c:v>7.1111111111111107</c:v>
                </c:pt>
                <c:pt idx="14">
                  <c:v>3.6111111111111112</c:v>
                </c:pt>
                <c:pt idx="15">
                  <c:v>6.1111111111111107</c:v>
                </c:pt>
                <c:pt idx="16">
                  <c:v>2.5</c:v>
                </c:pt>
                <c:pt idx="17">
                  <c:v>8.3333333333333339</c:v>
                </c:pt>
                <c:pt idx="18">
                  <c:v>8.3333333333333339</c:v>
                </c:pt>
                <c:pt idx="19">
                  <c:v>4.9444444444444438</c:v>
                </c:pt>
                <c:pt idx="21">
                  <c:v>3.9166666666666665</c:v>
                </c:pt>
                <c:pt idx="22">
                  <c:v>2.1666666666666665</c:v>
                </c:pt>
                <c:pt idx="23">
                  <c:v>5.5555555555555562</c:v>
                </c:pt>
                <c:pt idx="24">
                  <c:v>5.083333333333333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Auswertung!$A$93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Auswertung!$B$86:$Z$86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Auswertung!$B$93:$Z$93</c:f>
              <c:numCache>
                <c:formatCode>0.0</c:formatCode>
                <c:ptCount val="25"/>
                <c:pt idx="0">
                  <c:v>8.3333333333333339</c:v>
                </c:pt>
                <c:pt idx="1">
                  <c:v>6.9444444444444455</c:v>
                </c:pt>
                <c:pt idx="2">
                  <c:v>0</c:v>
                </c:pt>
                <c:pt idx="3">
                  <c:v>0</c:v>
                </c:pt>
                <c:pt idx="4">
                  <c:v>6.9444444444444455</c:v>
                </c:pt>
                <c:pt idx="5">
                  <c:v>8.3333333333333339</c:v>
                </c:pt>
                <c:pt idx="6">
                  <c:v>7.2222222222222223</c:v>
                </c:pt>
                <c:pt idx="7">
                  <c:v>6.8888888888888884</c:v>
                </c:pt>
                <c:pt idx="8">
                  <c:v>8.3333333333333339</c:v>
                </c:pt>
                <c:pt idx="9">
                  <c:v>7.7222222222222223</c:v>
                </c:pt>
                <c:pt idx="10">
                  <c:v>4</c:v>
                </c:pt>
                <c:pt idx="11">
                  <c:v>8.3333333333333339</c:v>
                </c:pt>
                <c:pt idx="12">
                  <c:v>6.5555555555555562</c:v>
                </c:pt>
                <c:pt idx="13">
                  <c:v>7.1111111111111107</c:v>
                </c:pt>
                <c:pt idx="14">
                  <c:v>5.2222222222222223</c:v>
                </c:pt>
                <c:pt idx="15">
                  <c:v>7.7777777777777777</c:v>
                </c:pt>
                <c:pt idx="16">
                  <c:v>3.5</c:v>
                </c:pt>
                <c:pt idx="17">
                  <c:v>10.166666666666666</c:v>
                </c:pt>
                <c:pt idx="18">
                  <c:v>8.3333333333333339</c:v>
                </c:pt>
                <c:pt idx="19">
                  <c:v>5.5555555555555545</c:v>
                </c:pt>
                <c:pt idx="21">
                  <c:v>5.3888888888888884</c:v>
                </c:pt>
                <c:pt idx="22">
                  <c:v>3.6666666666666665</c:v>
                </c:pt>
                <c:pt idx="23">
                  <c:v>7.7777777777777777</c:v>
                </c:pt>
                <c:pt idx="24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0315944"/>
        <c:axId val="300317120"/>
      </c:lineChart>
      <c:catAx>
        <c:axId val="300315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0317120"/>
        <c:crosses val="autoZero"/>
        <c:auto val="1"/>
        <c:lblAlgn val="ctr"/>
        <c:lblOffset val="100"/>
        <c:noMultiLvlLbl val="0"/>
      </c:catAx>
      <c:valAx>
        <c:axId val="300317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0315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Auswertung!$A$96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Auswertung!$B$86:$Z$86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Auswertung!$B$96:$Z$96</c:f>
              <c:numCache>
                <c:formatCode>General</c:formatCode>
                <c:ptCount val="25"/>
                <c:pt idx="0">
                  <c:v>16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  <c:pt idx="5">
                  <c:v>20</c:v>
                </c:pt>
                <c:pt idx="6">
                  <c:v>16</c:v>
                </c:pt>
                <c:pt idx="7">
                  <c:v>11</c:v>
                </c:pt>
                <c:pt idx="8">
                  <c:v>20</c:v>
                </c:pt>
                <c:pt idx="9">
                  <c:v>20</c:v>
                </c:pt>
                <c:pt idx="10">
                  <c:v>2</c:v>
                </c:pt>
                <c:pt idx="11">
                  <c:v>16</c:v>
                </c:pt>
                <c:pt idx="12">
                  <c:v>12</c:v>
                </c:pt>
                <c:pt idx="13">
                  <c:v>8</c:v>
                </c:pt>
                <c:pt idx="14">
                  <c:v>28</c:v>
                </c:pt>
                <c:pt idx="15">
                  <c:v>10</c:v>
                </c:pt>
                <c:pt idx="16">
                  <c:v>0</c:v>
                </c:pt>
                <c:pt idx="17">
                  <c:v>11</c:v>
                </c:pt>
                <c:pt idx="18">
                  <c:v>15</c:v>
                </c:pt>
                <c:pt idx="19">
                  <c:v>16</c:v>
                </c:pt>
                <c:pt idx="21">
                  <c:v>26</c:v>
                </c:pt>
                <c:pt idx="22">
                  <c:v>12</c:v>
                </c:pt>
                <c:pt idx="23">
                  <c:v>24</c:v>
                </c:pt>
                <c:pt idx="24">
                  <c:v>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Auswertung!$A$97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Auswertung!$B$86:$Z$86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Auswertung!$B$97:$Z$97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4</c:v>
                </c:pt>
                <c:pt idx="15">
                  <c:v>2</c:v>
                </c:pt>
                <c:pt idx="16">
                  <c:v>4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1">
                  <c:v>4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Auswertung!$A$98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Auswertung!$B$86:$Z$86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Auswertung!$B$98:$Z$98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Auswertung!$A$100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Auswertung!$B$86:$Z$86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Auswertung!$B$100:$Z$100</c:f>
              <c:numCache>
                <c:formatCode>0.0</c:formatCode>
                <c:ptCount val="25"/>
                <c:pt idx="0">
                  <c:v>5.333333333333333</c:v>
                </c:pt>
                <c:pt idx="1">
                  <c:v>2.3333333333333335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10</c:v>
                </c:pt>
                <c:pt idx="6">
                  <c:v>4</c:v>
                </c:pt>
                <c:pt idx="7">
                  <c:v>5.5</c:v>
                </c:pt>
                <c:pt idx="8">
                  <c:v>10</c:v>
                </c:pt>
                <c:pt idx="9">
                  <c:v>5</c:v>
                </c:pt>
                <c:pt idx="10">
                  <c:v>1</c:v>
                </c:pt>
                <c:pt idx="11">
                  <c:v>8</c:v>
                </c:pt>
                <c:pt idx="12">
                  <c:v>4</c:v>
                </c:pt>
                <c:pt idx="13">
                  <c:v>4</c:v>
                </c:pt>
                <c:pt idx="14">
                  <c:v>7</c:v>
                </c:pt>
                <c:pt idx="15">
                  <c:v>5</c:v>
                </c:pt>
                <c:pt idx="16">
                  <c:v>0</c:v>
                </c:pt>
                <c:pt idx="17">
                  <c:v>5.5</c:v>
                </c:pt>
                <c:pt idx="18">
                  <c:v>7.5</c:v>
                </c:pt>
                <c:pt idx="19">
                  <c:v>5.333333333333333</c:v>
                </c:pt>
                <c:pt idx="21">
                  <c:v>6.5</c:v>
                </c:pt>
                <c:pt idx="22">
                  <c:v>4</c:v>
                </c:pt>
                <c:pt idx="23">
                  <c:v>8</c:v>
                </c:pt>
                <c:pt idx="24">
                  <c:v>3.6666666666666665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Auswertung!$A$101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Auswertung!$B$86:$Z$86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Auswertung!$B$101:$Z$101</c:f>
              <c:numCache>
                <c:formatCode>0.0</c:formatCode>
                <c:ptCount val="25"/>
                <c:pt idx="0">
                  <c:v>8</c:v>
                </c:pt>
                <c:pt idx="1">
                  <c:v>3.5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10</c:v>
                </c:pt>
                <c:pt idx="6">
                  <c:v>8</c:v>
                </c:pt>
                <c:pt idx="7">
                  <c:v>5.5</c:v>
                </c:pt>
                <c:pt idx="8">
                  <c:v>10</c:v>
                </c:pt>
                <c:pt idx="9">
                  <c:v>6.666666666666667</c:v>
                </c:pt>
                <c:pt idx="10">
                  <c:v>2</c:v>
                </c:pt>
                <c:pt idx="11">
                  <c:v>8</c:v>
                </c:pt>
                <c:pt idx="12">
                  <c:v>6</c:v>
                </c:pt>
                <c:pt idx="13">
                  <c:v>4</c:v>
                </c:pt>
                <c:pt idx="14">
                  <c:v>9.3333333333333339</c:v>
                </c:pt>
                <c:pt idx="15">
                  <c:v>10</c:v>
                </c:pt>
                <c:pt idx="16">
                  <c:v>0</c:v>
                </c:pt>
                <c:pt idx="17">
                  <c:v>11</c:v>
                </c:pt>
                <c:pt idx="18">
                  <c:v>7.5</c:v>
                </c:pt>
                <c:pt idx="19">
                  <c:v>5.333333333333333</c:v>
                </c:pt>
                <c:pt idx="21">
                  <c:v>8.6666666666666661</c:v>
                </c:pt>
                <c:pt idx="22">
                  <c:v>6</c:v>
                </c:pt>
                <c:pt idx="23">
                  <c:v>8</c:v>
                </c:pt>
                <c:pt idx="24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0318296"/>
        <c:axId val="300563176"/>
      </c:lineChart>
      <c:catAx>
        <c:axId val="300318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0563176"/>
        <c:crosses val="autoZero"/>
        <c:auto val="1"/>
        <c:lblAlgn val="ctr"/>
        <c:lblOffset val="100"/>
        <c:noMultiLvlLbl val="0"/>
      </c:catAx>
      <c:valAx>
        <c:axId val="300563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0318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Auswertung!$A$104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Auswertung!$B$86:$Z$86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Auswertung!$B$104:$Z$104</c:f>
              <c:numCache>
                <c:formatCode>General</c:formatCode>
                <c:ptCount val="25"/>
                <c:pt idx="0">
                  <c:v>20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13</c:v>
                </c:pt>
                <c:pt idx="5">
                  <c:v>14</c:v>
                </c:pt>
                <c:pt idx="6">
                  <c:v>20</c:v>
                </c:pt>
                <c:pt idx="7">
                  <c:v>13</c:v>
                </c:pt>
                <c:pt idx="8">
                  <c:v>17</c:v>
                </c:pt>
                <c:pt idx="9">
                  <c:v>18</c:v>
                </c:pt>
                <c:pt idx="10">
                  <c:v>2</c:v>
                </c:pt>
                <c:pt idx="11">
                  <c:v>12</c:v>
                </c:pt>
                <c:pt idx="12">
                  <c:v>7</c:v>
                </c:pt>
                <c:pt idx="13">
                  <c:v>22</c:v>
                </c:pt>
                <c:pt idx="14">
                  <c:v>-11</c:v>
                </c:pt>
                <c:pt idx="15">
                  <c:v>16</c:v>
                </c:pt>
                <c:pt idx="16">
                  <c:v>18</c:v>
                </c:pt>
                <c:pt idx="17">
                  <c:v>20</c:v>
                </c:pt>
                <c:pt idx="18">
                  <c:v>19</c:v>
                </c:pt>
                <c:pt idx="19">
                  <c:v>12</c:v>
                </c:pt>
                <c:pt idx="21">
                  <c:v>9</c:v>
                </c:pt>
                <c:pt idx="22">
                  <c:v>5</c:v>
                </c:pt>
                <c:pt idx="23">
                  <c:v>10</c:v>
                </c:pt>
                <c:pt idx="24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Auswertung!$A$105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Auswertung!$B$86:$Z$86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Auswertung!$B$105:$Z$105</c:f>
              <c:numCache>
                <c:formatCode>General</c:formatCode>
                <c:ptCount val="25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1">
                  <c:v>4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Auswertung!$A$106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Auswertung!$B$86:$Z$86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Auswertung!$B$106:$Z$106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Auswertung!$A$108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Auswertung!$B$86:$Z$86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Auswertung!$B$108:$Z$108</c:f>
              <c:numCache>
                <c:formatCode>0.0</c:formatCode>
                <c:ptCount val="25"/>
                <c:pt idx="0">
                  <c:v>10</c:v>
                </c:pt>
                <c:pt idx="1">
                  <c:v>8.3333333333333339</c:v>
                </c:pt>
                <c:pt idx="2">
                  <c:v>0</c:v>
                </c:pt>
                <c:pt idx="3">
                  <c:v>0</c:v>
                </c:pt>
                <c:pt idx="4">
                  <c:v>6.5</c:v>
                </c:pt>
                <c:pt idx="5">
                  <c:v>7</c:v>
                </c:pt>
                <c:pt idx="6">
                  <c:v>6.666666666666667</c:v>
                </c:pt>
                <c:pt idx="7">
                  <c:v>4.333333333333333</c:v>
                </c:pt>
                <c:pt idx="8">
                  <c:v>8.5</c:v>
                </c:pt>
                <c:pt idx="9">
                  <c:v>4.5</c:v>
                </c:pt>
                <c:pt idx="10">
                  <c:v>1</c:v>
                </c:pt>
                <c:pt idx="11">
                  <c:v>6</c:v>
                </c:pt>
                <c:pt idx="12">
                  <c:v>3.5</c:v>
                </c:pt>
                <c:pt idx="13">
                  <c:v>7.333333333333333</c:v>
                </c:pt>
                <c:pt idx="14">
                  <c:v>-3.6666666666666665</c:v>
                </c:pt>
                <c:pt idx="15">
                  <c:v>5.333333333333333</c:v>
                </c:pt>
                <c:pt idx="16">
                  <c:v>4.5</c:v>
                </c:pt>
                <c:pt idx="17">
                  <c:v>10</c:v>
                </c:pt>
                <c:pt idx="18">
                  <c:v>9.5</c:v>
                </c:pt>
                <c:pt idx="19">
                  <c:v>4</c:v>
                </c:pt>
                <c:pt idx="21">
                  <c:v>2.25</c:v>
                </c:pt>
                <c:pt idx="22">
                  <c:v>2.5</c:v>
                </c:pt>
                <c:pt idx="23">
                  <c:v>3.3333333333333335</c:v>
                </c:pt>
                <c:pt idx="24">
                  <c:v>4.25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Auswertung!$A$109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Auswertung!$B$86:$Z$86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Auswertung!$B$109:$Z$109</c:f>
              <c:numCache>
                <c:formatCode>0.0</c:formatCode>
                <c:ptCount val="25"/>
                <c:pt idx="0">
                  <c:v>10</c:v>
                </c:pt>
                <c:pt idx="1">
                  <c:v>8.3333333333333339</c:v>
                </c:pt>
                <c:pt idx="2">
                  <c:v>0</c:v>
                </c:pt>
                <c:pt idx="3">
                  <c:v>0</c:v>
                </c:pt>
                <c:pt idx="4">
                  <c:v>6.5</c:v>
                </c:pt>
                <c:pt idx="5">
                  <c:v>7</c:v>
                </c:pt>
                <c:pt idx="6">
                  <c:v>6.666666666666667</c:v>
                </c:pt>
                <c:pt idx="7">
                  <c:v>6.5</c:v>
                </c:pt>
                <c:pt idx="8">
                  <c:v>8.5</c:v>
                </c:pt>
                <c:pt idx="9">
                  <c:v>4.5</c:v>
                </c:pt>
                <c:pt idx="10">
                  <c:v>2</c:v>
                </c:pt>
                <c:pt idx="11">
                  <c:v>6</c:v>
                </c:pt>
                <c:pt idx="12">
                  <c:v>7</c:v>
                </c:pt>
                <c:pt idx="13">
                  <c:v>7.333333333333333</c:v>
                </c:pt>
                <c:pt idx="14">
                  <c:v>-3.6666666666666665</c:v>
                </c:pt>
                <c:pt idx="15">
                  <c:v>5.333333333333333</c:v>
                </c:pt>
                <c:pt idx="16">
                  <c:v>6</c:v>
                </c:pt>
                <c:pt idx="17">
                  <c:v>10</c:v>
                </c:pt>
                <c:pt idx="18">
                  <c:v>9.5</c:v>
                </c:pt>
                <c:pt idx="19">
                  <c:v>4</c:v>
                </c:pt>
                <c:pt idx="21">
                  <c:v>4.5</c:v>
                </c:pt>
                <c:pt idx="22">
                  <c:v>5</c:v>
                </c:pt>
                <c:pt idx="23">
                  <c:v>10</c:v>
                </c:pt>
                <c:pt idx="24">
                  <c:v>5.666666666666667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0563568"/>
        <c:axId val="300569056"/>
      </c:lineChart>
      <c:catAx>
        <c:axId val="30056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0569056"/>
        <c:crosses val="autoZero"/>
        <c:auto val="1"/>
        <c:lblAlgn val="ctr"/>
        <c:lblOffset val="100"/>
        <c:noMultiLvlLbl val="0"/>
      </c:catAx>
      <c:valAx>
        <c:axId val="30056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0563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Auswertung!$A$112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Auswertung!$B$86:$Z$86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Auswertung!$B$112:$Z$112</c:f>
              <c:numCache>
                <c:formatCode>General</c:formatCode>
                <c:ptCount val="25"/>
                <c:pt idx="0">
                  <c:v>14</c:v>
                </c:pt>
                <c:pt idx="1">
                  <c:v>18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16</c:v>
                </c:pt>
                <c:pt idx="6">
                  <c:v>14</c:v>
                </c:pt>
                <c:pt idx="7">
                  <c:v>26</c:v>
                </c:pt>
                <c:pt idx="8">
                  <c:v>13</c:v>
                </c:pt>
                <c:pt idx="9">
                  <c:v>12</c:v>
                </c:pt>
                <c:pt idx="10">
                  <c:v>16</c:v>
                </c:pt>
                <c:pt idx="11">
                  <c:v>22</c:v>
                </c:pt>
                <c:pt idx="12">
                  <c:v>20</c:v>
                </c:pt>
                <c:pt idx="13">
                  <c:v>20</c:v>
                </c:pt>
                <c:pt idx="14">
                  <c:v>30</c:v>
                </c:pt>
                <c:pt idx="15">
                  <c:v>24</c:v>
                </c:pt>
                <c:pt idx="16">
                  <c:v>9</c:v>
                </c:pt>
                <c:pt idx="17">
                  <c:v>19</c:v>
                </c:pt>
                <c:pt idx="18">
                  <c:v>16</c:v>
                </c:pt>
                <c:pt idx="19">
                  <c:v>22</c:v>
                </c:pt>
                <c:pt idx="21">
                  <c:v>12</c:v>
                </c:pt>
                <c:pt idx="22">
                  <c:v>0</c:v>
                </c:pt>
                <c:pt idx="23">
                  <c:v>16</c:v>
                </c:pt>
                <c:pt idx="24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Auswertung!$A$113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Auswertung!$B$86:$Z$86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Auswertung!$B$113:$Z$113</c:f>
              <c:numCache>
                <c:formatCode>General</c:formatCode>
                <c:ptCount val="25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Auswertung!$A$114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Auswertung!$B$86:$Z$86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Auswertung!$B$114:$Z$114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Auswertung!$A$116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Auswertung!$B$86:$Z$86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Auswertung!$B$116:$Z$116</c:f>
              <c:numCache>
                <c:formatCode>0.0</c:formatCode>
                <c:ptCount val="25"/>
                <c:pt idx="0">
                  <c:v>7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8.3333333333333339</c:v>
                </c:pt>
                <c:pt idx="5">
                  <c:v>8</c:v>
                </c:pt>
                <c:pt idx="6">
                  <c:v>4.666666666666667</c:v>
                </c:pt>
                <c:pt idx="7">
                  <c:v>8.6666666666666661</c:v>
                </c:pt>
                <c:pt idx="8">
                  <c:v>6.5</c:v>
                </c:pt>
                <c:pt idx="9">
                  <c:v>4</c:v>
                </c:pt>
                <c:pt idx="10">
                  <c:v>8</c:v>
                </c:pt>
                <c:pt idx="11">
                  <c:v>11</c:v>
                </c:pt>
                <c:pt idx="12">
                  <c:v>6.666666666666667</c:v>
                </c:pt>
                <c:pt idx="13">
                  <c:v>10</c:v>
                </c:pt>
                <c:pt idx="14">
                  <c:v>7.5</c:v>
                </c:pt>
                <c:pt idx="15">
                  <c:v>8</c:v>
                </c:pt>
                <c:pt idx="16">
                  <c:v>3</c:v>
                </c:pt>
                <c:pt idx="17">
                  <c:v>9.5</c:v>
                </c:pt>
                <c:pt idx="18">
                  <c:v>8</c:v>
                </c:pt>
                <c:pt idx="19">
                  <c:v>5.5</c:v>
                </c:pt>
                <c:pt idx="21">
                  <c:v>3</c:v>
                </c:pt>
                <c:pt idx="22">
                  <c:v>0</c:v>
                </c:pt>
                <c:pt idx="23">
                  <c:v>5.333333333333333</c:v>
                </c:pt>
                <c:pt idx="24">
                  <c:v>7.333333333333333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Auswertung!$A$117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Auswertung!$B$86:$Z$86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Auswertung!$B$117:$Z$117</c:f>
              <c:numCache>
                <c:formatCode>0.0</c:formatCode>
                <c:ptCount val="25"/>
                <c:pt idx="0">
                  <c:v>7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8.3333333333333339</c:v>
                </c:pt>
                <c:pt idx="5">
                  <c:v>8</c:v>
                </c:pt>
                <c:pt idx="6">
                  <c:v>7</c:v>
                </c:pt>
                <c:pt idx="7">
                  <c:v>8.6666666666666661</c:v>
                </c:pt>
                <c:pt idx="8">
                  <c:v>6.5</c:v>
                </c:pt>
                <c:pt idx="9">
                  <c:v>12</c:v>
                </c:pt>
                <c:pt idx="10">
                  <c:v>8</c:v>
                </c:pt>
                <c:pt idx="11">
                  <c:v>11</c:v>
                </c:pt>
                <c:pt idx="12">
                  <c:v>6.666666666666667</c:v>
                </c:pt>
                <c:pt idx="13">
                  <c:v>10</c:v>
                </c:pt>
                <c:pt idx="14">
                  <c:v>10</c:v>
                </c:pt>
                <c:pt idx="15">
                  <c:v>8</c:v>
                </c:pt>
                <c:pt idx="16">
                  <c:v>4.5</c:v>
                </c:pt>
                <c:pt idx="17">
                  <c:v>9.5</c:v>
                </c:pt>
                <c:pt idx="18">
                  <c:v>8</c:v>
                </c:pt>
                <c:pt idx="19">
                  <c:v>7.333333333333333</c:v>
                </c:pt>
                <c:pt idx="21">
                  <c:v>3</c:v>
                </c:pt>
                <c:pt idx="22">
                  <c:v>0</c:v>
                </c:pt>
                <c:pt idx="23">
                  <c:v>5.333333333333333</c:v>
                </c:pt>
                <c:pt idx="24">
                  <c:v>7.333333333333333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0567880"/>
        <c:axId val="300570624"/>
      </c:lineChart>
      <c:catAx>
        <c:axId val="300567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0570624"/>
        <c:crosses val="autoZero"/>
        <c:auto val="1"/>
        <c:lblAlgn val="ctr"/>
        <c:lblOffset val="100"/>
        <c:noMultiLvlLbl val="0"/>
      </c:catAx>
      <c:valAx>
        <c:axId val="300570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0567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Auswertung!$A$122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Auswertung!$B$120:$Z$120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Auswertung!$B$122:$Z$122</c:f>
              <c:numCache>
                <c:formatCode>General</c:formatCode>
                <c:ptCount val="25"/>
                <c:pt idx="0">
                  <c:v>36</c:v>
                </c:pt>
                <c:pt idx="1">
                  <c:v>50</c:v>
                </c:pt>
                <c:pt idx="2">
                  <c:v>29</c:v>
                </c:pt>
                <c:pt idx="3">
                  <c:v>50</c:v>
                </c:pt>
                <c:pt idx="4">
                  <c:v>31</c:v>
                </c:pt>
                <c:pt idx="5">
                  <c:v>19</c:v>
                </c:pt>
                <c:pt idx="6">
                  <c:v>41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50</c:v>
                </c:pt>
                <c:pt idx="13">
                  <c:v>47</c:v>
                </c:pt>
                <c:pt idx="14">
                  <c:v>50</c:v>
                </c:pt>
                <c:pt idx="15">
                  <c:v>19</c:v>
                </c:pt>
                <c:pt idx="16">
                  <c:v>40</c:v>
                </c:pt>
                <c:pt idx="17">
                  <c:v>50</c:v>
                </c:pt>
                <c:pt idx="18">
                  <c:v>35</c:v>
                </c:pt>
                <c:pt idx="19">
                  <c:v>50</c:v>
                </c:pt>
                <c:pt idx="20">
                  <c:v>50</c:v>
                </c:pt>
                <c:pt idx="21">
                  <c:v>42</c:v>
                </c:pt>
                <c:pt idx="22">
                  <c:v>41</c:v>
                </c:pt>
                <c:pt idx="23">
                  <c:v>28</c:v>
                </c:pt>
                <c:pt idx="24">
                  <c:v>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Auswertung!$A$123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Auswertung!$B$120:$Z$120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Auswertung!$B$123:$Z$123</c:f>
              <c:numCache>
                <c:formatCode>General</c:formatCode>
                <c:ptCount val="25"/>
                <c:pt idx="0">
                  <c:v>11</c:v>
                </c:pt>
                <c:pt idx="1">
                  <c:v>7</c:v>
                </c:pt>
                <c:pt idx="2">
                  <c:v>12</c:v>
                </c:pt>
                <c:pt idx="3">
                  <c:v>10</c:v>
                </c:pt>
                <c:pt idx="4">
                  <c:v>10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  <c:pt idx="8">
                  <c:v>9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6</c:v>
                </c:pt>
                <c:pt idx="13">
                  <c:v>6</c:v>
                </c:pt>
                <c:pt idx="14">
                  <c:v>9</c:v>
                </c:pt>
                <c:pt idx="15">
                  <c:v>6</c:v>
                </c:pt>
                <c:pt idx="16">
                  <c:v>11</c:v>
                </c:pt>
                <c:pt idx="17">
                  <c:v>5</c:v>
                </c:pt>
                <c:pt idx="18">
                  <c:v>7</c:v>
                </c:pt>
                <c:pt idx="19">
                  <c:v>10</c:v>
                </c:pt>
                <c:pt idx="20">
                  <c:v>9</c:v>
                </c:pt>
                <c:pt idx="21">
                  <c:v>9</c:v>
                </c:pt>
                <c:pt idx="22">
                  <c:v>13</c:v>
                </c:pt>
                <c:pt idx="23">
                  <c:v>8</c:v>
                </c:pt>
                <c:pt idx="24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Auswertung!$A$124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Auswertung!$B$120:$Z$120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Auswertung!$B$124:$Z$124</c:f>
              <c:numCache>
                <c:formatCode>General</c:formatCode>
                <c:ptCount val="25"/>
                <c:pt idx="0">
                  <c:v>1</c:v>
                </c:pt>
                <c:pt idx="1">
                  <c:v>0</c:v>
                </c:pt>
                <c:pt idx="2">
                  <c:v>6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3</c:v>
                </c:pt>
                <c:pt idx="22">
                  <c:v>6</c:v>
                </c:pt>
                <c:pt idx="23">
                  <c:v>2</c:v>
                </c:pt>
                <c:pt idx="24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Auswertung!$A$126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Auswertung!$B$120:$Z$120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Auswertung!$B$126:$Z$126</c:f>
              <c:numCache>
                <c:formatCode>0.0</c:formatCode>
                <c:ptCount val="25"/>
                <c:pt idx="0">
                  <c:v>3.4722222222222228</c:v>
                </c:pt>
                <c:pt idx="1">
                  <c:v>7.1111111111111107</c:v>
                </c:pt>
                <c:pt idx="2">
                  <c:v>2.4166666666666665</c:v>
                </c:pt>
                <c:pt idx="3">
                  <c:v>4.8888888888888884</c:v>
                </c:pt>
                <c:pt idx="4">
                  <c:v>2.9166666666666665</c:v>
                </c:pt>
                <c:pt idx="5">
                  <c:v>2.5</c:v>
                </c:pt>
                <c:pt idx="6">
                  <c:v>5.2777777777777777</c:v>
                </c:pt>
                <c:pt idx="7">
                  <c:v>8.3333333333333339</c:v>
                </c:pt>
                <c:pt idx="8">
                  <c:v>5.5555555555555545</c:v>
                </c:pt>
                <c:pt idx="9">
                  <c:v>5.5555555555555562</c:v>
                </c:pt>
                <c:pt idx="10">
                  <c:v>0</c:v>
                </c:pt>
                <c:pt idx="11">
                  <c:v>0</c:v>
                </c:pt>
                <c:pt idx="12">
                  <c:v>8.3333333333333339</c:v>
                </c:pt>
                <c:pt idx="13">
                  <c:v>7.833333333333333</c:v>
                </c:pt>
                <c:pt idx="14">
                  <c:v>5.5555555555555562</c:v>
                </c:pt>
                <c:pt idx="15">
                  <c:v>3.1666666666666665</c:v>
                </c:pt>
                <c:pt idx="16">
                  <c:v>3.8611111111111107</c:v>
                </c:pt>
                <c:pt idx="17">
                  <c:v>9.5</c:v>
                </c:pt>
                <c:pt idx="18">
                  <c:v>4.4444444444444446</c:v>
                </c:pt>
                <c:pt idx="19">
                  <c:v>4.8611111111111107</c:v>
                </c:pt>
                <c:pt idx="20">
                  <c:v>5.5555555555555562</c:v>
                </c:pt>
                <c:pt idx="21">
                  <c:v>4.666666666666667</c:v>
                </c:pt>
                <c:pt idx="22">
                  <c:v>2.9833333333333329</c:v>
                </c:pt>
                <c:pt idx="23">
                  <c:v>3.2222222222222228</c:v>
                </c:pt>
                <c:pt idx="24">
                  <c:v>3.8888888888888893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Auswertung!$A$127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Auswertung!$B$120:$Z$120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Auswertung!$B$127:$Z$127</c:f>
              <c:numCache>
                <c:formatCode>0.0</c:formatCode>
                <c:ptCount val="25"/>
                <c:pt idx="0">
                  <c:v>4.416666666666667</c:v>
                </c:pt>
                <c:pt idx="1">
                  <c:v>7.1111111111111107</c:v>
                </c:pt>
                <c:pt idx="2">
                  <c:v>5.7777777777777786</c:v>
                </c:pt>
                <c:pt idx="3">
                  <c:v>5.833333333333333</c:v>
                </c:pt>
                <c:pt idx="4">
                  <c:v>3.8888888888888888</c:v>
                </c:pt>
                <c:pt idx="5">
                  <c:v>2.5</c:v>
                </c:pt>
                <c:pt idx="6">
                  <c:v>7.4444444444444455</c:v>
                </c:pt>
                <c:pt idx="7">
                  <c:v>9.6666666666666661</c:v>
                </c:pt>
                <c:pt idx="8">
                  <c:v>7.2777777777777777</c:v>
                </c:pt>
                <c:pt idx="9">
                  <c:v>7.9444444444444455</c:v>
                </c:pt>
                <c:pt idx="10">
                  <c:v>0</c:v>
                </c:pt>
                <c:pt idx="11">
                  <c:v>0</c:v>
                </c:pt>
                <c:pt idx="12">
                  <c:v>8.3333333333333339</c:v>
                </c:pt>
                <c:pt idx="13">
                  <c:v>9.3333333333333339</c:v>
                </c:pt>
                <c:pt idx="14">
                  <c:v>7.0555555555555562</c:v>
                </c:pt>
                <c:pt idx="15">
                  <c:v>5.333333333333333</c:v>
                </c:pt>
                <c:pt idx="16">
                  <c:v>4.6111111111111107</c:v>
                </c:pt>
                <c:pt idx="17">
                  <c:v>9.5</c:v>
                </c:pt>
                <c:pt idx="18">
                  <c:v>6.1111111111111116</c:v>
                </c:pt>
                <c:pt idx="19">
                  <c:v>7.5555555555555562</c:v>
                </c:pt>
                <c:pt idx="20">
                  <c:v>7.333333333333333</c:v>
                </c:pt>
                <c:pt idx="21">
                  <c:v>8.3333333333333339</c:v>
                </c:pt>
                <c:pt idx="22">
                  <c:v>5</c:v>
                </c:pt>
                <c:pt idx="23">
                  <c:v>4.2222222222222223</c:v>
                </c:pt>
                <c:pt idx="24">
                  <c:v>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0570232"/>
        <c:axId val="300566312"/>
      </c:lineChart>
      <c:catAx>
        <c:axId val="30057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0566312"/>
        <c:crosses val="autoZero"/>
        <c:auto val="1"/>
        <c:lblAlgn val="ctr"/>
        <c:lblOffset val="100"/>
        <c:noMultiLvlLbl val="0"/>
      </c:catAx>
      <c:valAx>
        <c:axId val="300566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0570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Auswertung!$A$206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Auswertung!$B$196:$U$196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</c:strCache>
            </c:strRef>
          </c:cat>
          <c:val>
            <c:numRef>
              <c:f>Auswertung!$B$206:$U$206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12</c:v>
                </c:pt>
                <c:pt idx="19">
                  <c:v>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Auswertung!$A$207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Auswertung!$B$196:$U$196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</c:strCache>
            </c:strRef>
          </c:cat>
          <c:val>
            <c:numRef>
              <c:f>Auswertung!$B$207:$U$207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Auswertung!$A$208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Auswertung!$B$196:$U$196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</c:strCache>
            </c:strRef>
          </c:cat>
          <c:val>
            <c:numRef>
              <c:f>Auswertung!$B$208:$U$208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Auswertung!$A$210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Auswertung!$B$196:$U$196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</c:strCache>
            </c:strRef>
          </c:cat>
          <c:val>
            <c:numRef>
              <c:f>Auswertung!$B$210:$U$210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5.8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Auswertung!$A$211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Auswertung!$B$196:$U$196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</c:strCache>
            </c:strRef>
          </c:cat>
          <c:val>
            <c:numRef>
              <c:f>Auswertung!$B$211:$U$211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7863144"/>
        <c:axId val="297863536"/>
      </c:lineChart>
      <c:catAx>
        <c:axId val="297863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7863536"/>
        <c:crosses val="autoZero"/>
        <c:auto val="1"/>
        <c:lblAlgn val="ctr"/>
        <c:lblOffset val="100"/>
        <c:noMultiLvlLbl val="0"/>
      </c:catAx>
      <c:valAx>
        <c:axId val="297863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7863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Auswertung!$A$130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Auswertung!$B$120:$Z$120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Auswertung!$B$130:$Z$130</c:f>
              <c:numCache>
                <c:formatCode>General</c:formatCode>
                <c:ptCount val="25"/>
                <c:pt idx="0">
                  <c:v>17</c:v>
                </c:pt>
                <c:pt idx="1">
                  <c:v>22</c:v>
                </c:pt>
                <c:pt idx="2">
                  <c:v>10</c:v>
                </c:pt>
                <c:pt idx="3">
                  <c:v>5</c:v>
                </c:pt>
                <c:pt idx="4">
                  <c:v>19</c:v>
                </c:pt>
                <c:pt idx="5">
                  <c:v>12</c:v>
                </c:pt>
                <c:pt idx="6">
                  <c:v>2</c:v>
                </c:pt>
                <c:pt idx="7">
                  <c:v>8</c:v>
                </c:pt>
                <c:pt idx="8">
                  <c:v>21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16</c:v>
                </c:pt>
                <c:pt idx="13">
                  <c:v>23</c:v>
                </c:pt>
                <c:pt idx="14">
                  <c:v>23</c:v>
                </c:pt>
                <c:pt idx="15">
                  <c:v>8</c:v>
                </c:pt>
                <c:pt idx="16">
                  <c:v>-6</c:v>
                </c:pt>
                <c:pt idx="17">
                  <c:v>19</c:v>
                </c:pt>
                <c:pt idx="18">
                  <c:v>25</c:v>
                </c:pt>
                <c:pt idx="19">
                  <c:v>25</c:v>
                </c:pt>
                <c:pt idx="20">
                  <c:v>20</c:v>
                </c:pt>
                <c:pt idx="21">
                  <c:v>12</c:v>
                </c:pt>
                <c:pt idx="22">
                  <c:v>26</c:v>
                </c:pt>
                <c:pt idx="23">
                  <c:v>12</c:v>
                </c:pt>
                <c:pt idx="24">
                  <c:v>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Auswertung!$A$131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Auswertung!$B$120:$Z$120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Auswertung!$B$131:$Z$131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4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3</c:v>
                </c:pt>
                <c:pt idx="21">
                  <c:v>3</c:v>
                </c:pt>
                <c:pt idx="22">
                  <c:v>5</c:v>
                </c:pt>
                <c:pt idx="23">
                  <c:v>3</c:v>
                </c:pt>
                <c:pt idx="24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Auswertung!$A$132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Auswertung!$B$120:$Z$120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Auswertung!$B$132:$Z$132</c:f>
              <c:numCache>
                <c:formatCode>General</c:formatCode>
                <c:ptCount val="2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Auswertung!$A$134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Auswertung!$B$120:$Z$120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Auswertung!$B$134:$Z$134</c:f>
              <c:numCache>
                <c:formatCode>0.0</c:formatCode>
                <c:ptCount val="25"/>
                <c:pt idx="0">
                  <c:v>5.666666666666667</c:v>
                </c:pt>
                <c:pt idx="1">
                  <c:v>7.333333333333333</c:v>
                </c:pt>
                <c:pt idx="2">
                  <c:v>2.5</c:v>
                </c:pt>
                <c:pt idx="3">
                  <c:v>1.6666666666666667</c:v>
                </c:pt>
                <c:pt idx="4">
                  <c:v>4.75</c:v>
                </c:pt>
                <c:pt idx="5">
                  <c:v>4</c:v>
                </c:pt>
                <c:pt idx="6">
                  <c:v>1</c:v>
                </c:pt>
                <c:pt idx="7">
                  <c:v>4</c:v>
                </c:pt>
                <c:pt idx="8">
                  <c:v>7</c:v>
                </c:pt>
                <c:pt idx="9">
                  <c:v>2.3333333333333335</c:v>
                </c:pt>
                <c:pt idx="10">
                  <c:v>0</c:v>
                </c:pt>
                <c:pt idx="11">
                  <c:v>0</c:v>
                </c:pt>
                <c:pt idx="12">
                  <c:v>8</c:v>
                </c:pt>
                <c:pt idx="13">
                  <c:v>11.5</c:v>
                </c:pt>
                <c:pt idx="14">
                  <c:v>7.666666666666667</c:v>
                </c:pt>
                <c:pt idx="15">
                  <c:v>4</c:v>
                </c:pt>
                <c:pt idx="16">
                  <c:v>-1.5</c:v>
                </c:pt>
                <c:pt idx="17">
                  <c:v>9.5</c:v>
                </c:pt>
                <c:pt idx="18">
                  <c:v>8.3333333333333339</c:v>
                </c:pt>
                <c:pt idx="19">
                  <c:v>6.25</c:v>
                </c:pt>
                <c:pt idx="20">
                  <c:v>6.666666666666667</c:v>
                </c:pt>
                <c:pt idx="21">
                  <c:v>4</c:v>
                </c:pt>
                <c:pt idx="22">
                  <c:v>5.2</c:v>
                </c:pt>
                <c:pt idx="23">
                  <c:v>4</c:v>
                </c:pt>
                <c:pt idx="24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Auswertung!$A$135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Auswertung!$B$120:$Z$120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Auswertung!$B$135:$Z$135</c:f>
              <c:numCache>
                <c:formatCode>0.0</c:formatCode>
                <c:ptCount val="25"/>
                <c:pt idx="0">
                  <c:v>8.5</c:v>
                </c:pt>
                <c:pt idx="1">
                  <c:v>7.333333333333333</c:v>
                </c:pt>
                <c:pt idx="2">
                  <c:v>3.3333333333333335</c:v>
                </c:pt>
                <c:pt idx="3">
                  <c:v>2.5</c:v>
                </c:pt>
                <c:pt idx="4">
                  <c:v>6.333333333333333</c:v>
                </c:pt>
                <c:pt idx="5">
                  <c:v>4</c:v>
                </c:pt>
                <c:pt idx="6">
                  <c:v>2</c:v>
                </c:pt>
                <c:pt idx="7">
                  <c:v>8</c:v>
                </c:pt>
                <c:pt idx="8">
                  <c:v>10.5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8</c:v>
                </c:pt>
                <c:pt idx="13">
                  <c:v>11.5</c:v>
                </c:pt>
                <c:pt idx="14">
                  <c:v>7.666666666666667</c:v>
                </c:pt>
                <c:pt idx="15">
                  <c:v>8</c:v>
                </c:pt>
                <c:pt idx="16">
                  <c:v>-1.5</c:v>
                </c:pt>
                <c:pt idx="17">
                  <c:v>9.5</c:v>
                </c:pt>
                <c:pt idx="18">
                  <c:v>8.3333333333333339</c:v>
                </c:pt>
                <c:pt idx="19">
                  <c:v>8.3333333333333339</c:v>
                </c:pt>
                <c:pt idx="20">
                  <c:v>10</c:v>
                </c:pt>
                <c:pt idx="21">
                  <c:v>12</c:v>
                </c:pt>
                <c:pt idx="22">
                  <c:v>8.6666666666666661</c:v>
                </c:pt>
                <c:pt idx="23">
                  <c:v>6</c:v>
                </c:pt>
                <c:pt idx="24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0568272"/>
        <c:axId val="300568664"/>
      </c:lineChart>
      <c:catAx>
        <c:axId val="30056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0568664"/>
        <c:crosses val="autoZero"/>
        <c:auto val="1"/>
        <c:lblAlgn val="ctr"/>
        <c:lblOffset val="100"/>
        <c:noMultiLvlLbl val="0"/>
      </c:catAx>
      <c:valAx>
        <c:axId val="300568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0568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Auswertung!$A$138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Auswertung!$B$120:$Z$120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Auswertung!$B$138:$Z$138</c:f>
              <c:numCache>
                <c:formatCode>General</c:formatCode>
                <c:ptCount val="25"/>
                <c:pt idx="0">
                  <c:v>19</c:v>
                </c:pt>
                <c:pt idx="1">
                  <c:v>10</c:v>
                </c:pt>
                <c:pt idx="2">
                  <c:v>9</c:v>
                </c:pt>
                <c:pt idx="3">
                  <c:v>21</c:v>
                </c:pt>
                <c:pt idx="4">
                  <c:v>2</c:v>
                </c:pt>
                <c:pt idx="5">
                  <c:v>0</c:v>
                </c:pt>
                <c:pt idx="6">
                  <c:v>11</c:v>
                </c:pt>
                <c:pt idx="7">
                  <c:v>18</c:v>
                </c:pt>
                <c:pt idx="8">
                  <c:v>19</c:v>
                </c:pt>
                <c:pt idx="9">
                  <c:v>15</c:v>
                </c:pt>
                <c:pt idx="10">
                  <c:v>0</c:v>
                </c:pt>
                <c:pt idx="11">
                  <c:v>0</c:v>
                </c:pt>
                <c:pt idx="12">
                  <c:v>18</c:v>
                </c:pt>
                <c:pt idx="13">
                  <c:v>15</c:v>
                </c:pt>
                <c:pt idx="14">
                  <c:v>15</c:v>
                </c:pt>
                <c:pt idx="15">
                  <c:v>6</c:v>
                </c:pt>
                <c:pt idx="16">
                  <c:v>27</c:v>
                </c:pt>
                <c:pt idx="17">
                  <c:v>24</c:v>
                </c:pt>
                <c:pt idx="18">
                  <c:v>7</c:v>
                </c:pt>
                <c:pt idx="19">
                  <c:v>9</c:v>
                </c:pt>
                <c:pt idx="20">
                  <c:v>18</c:v>
                </c:pt>
                <c:pt idx="21">
                  <c:v>18</c:v>
                </c:pt>
                <c:pt idx="22">
                  <c:v>13</c:v>
                </c:pt>
                <c:pt idx="23">
                  <c:v>14</c:v>
                </c:pt>
                <c:pt idx="24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Auswertung!$A$139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Auswertung!$B$120:$Z$120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Auswertung!$B$139:$Z$139</c:f>
              <c:numCache>
                <c:formatCode>General</c:formatCode>
                <c:ptCount val="25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4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3</c:v>
                </c:pt>
                <c:pt idx="24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Auswertung!$A$140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Auswertung!$B$120:$Z$120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Auswertung!$B$140:$Z$140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Auswertung!$A$142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Auswertung!$B$120:$Z$120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Auswertung!$B$142:$Z$142</c:f>
              <c:numCache>
                <c:formatCode>0.0</c:formatCode>
                <c:ptCount val="25"/>
                <c:pt idx="0">
                  <c:v>4.75</c:v>
                </c:pt>
                <c:pt idx="1">
                  <c:v>5</c:v>
                </c:pt>
                <c:pt idx="2">
                  <c:v>2.25</c:v>
                </c:pt>
                <c:pt idx="3">
                  <c:v>7</c:v>
                </c:pt>
                <c:pt idx="4">
                  <c:v>0.66666666666666663</c:v>
                </c:pt>
                <c:pt idx="5">
                  <c:v>0</c:v>
                </c:pt>
                <c:pt idx="6">
                  <c:v>5.5</c:v>
                </c:pt>
                <c:pt idx="7">
                  <c:v>9</c:v>
                </c:pt>
                <c:pt idx="8">
                  <c:v>6.333333333333333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9</c:v>
                </c:pt>
                <c:pt idx="13">
                  <c:v>7.5</c:v>
                </c:pt>
                <c:pt idx="14">
                  <c:v>5</c:v>
                </c:pt>
                <c:pt idx="15">
                  <c:v>3</c:v>
                </c:pt>
                <c:pt idx="16">
                  <c:v>6.75</c:v>
                </c:pt>
                <c:pt idx="17">
                  <c:v>12</c:v>
                </c:pt>
                <c:pt idx="18">
                  <c:v>3.5</c:v>
                </c:pt>
                <c:pt idx="19">
                  <c:v>3</c:v>
                </c:pt>
                <c:pt idx="20">
                  <c:v>6</c:v>
                </c:pt>
                <c:pt idx="21">
                  <c:v>6</c:v>
                </c:pt>
                <c:pt idx="22">
                  <c:v>3.25</c:v>
                </c:pt>
                <c:pt idx="23">
                  <c:v>4.666666666666667</c:v>
                </c:pt>
                <c:pt idx="24">
                  <c:v>5.666666666666667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Auswertung!$A$143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Auswertung!$B$120:$Z$120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Auswertung!$B$143:$Z$143</c:f>
              <c:numCache>
                <c:formatCode>0.0</c:formatCode>
                <c:ptCount val="25"/>
                <c:pt idx="0">
                  <c:v>4.75</c:v>
                </c:pt>
                <c:pt idx="1">
                  <c:v>5</c:v>
                </c:pt>
                <c:pt idx="2">
                  <c:v>9</c:v>
                </c:pt>
                <c:pt idx="3">
                  <c:v>7</c:v>
                </c:pt>
                <c:pt idx="4">
                  <c:v>2</c:v>
                </c:pt>
                <c:pt idx="5">
                  <c:v>0</c:v>
                </c:pt>
                <c:pt idx="6">
                  <c:v>11</c:v>
                </c:pt>
                <c:pt idx="7">
                  <c:v>9</c:v>
                </c:pt>
                <c:pt idx="8">
                  <c:v>6.333333333333333</c:v>
                </c:pt>
                <c:pt idx="9">
                  <c:v>7.5</c:v>
                </c:pt>
                <c:pt idx="10">
                  <c:v>0</c:v>
                </c:pt>
                <c:pt idx="11">
                  <c:v>0</c:v>
                </c:pt>
                <c:pt idx="12">
                  <c:v>9</c:v>
                </c:pt>
                <c:pt idx="13">
                  <c:v>7.5</c:v>
                </c:pt>
                <c:pt idx="14">
                  <c:v>7.5</c:v>
                </c:pt>
                <c:pt idx="15">
                  <c:v>3</c:v>
                </c:pt>
                <c:pt idx="16">
                  <c:v>9</c:v>
                </c:pt>
                <c:pt idx="17">
                  <c:v>12</c:v>
                </c:pt>
                <c:pt idx="18">
                  <c:v>7</c:v>
                </c:pt>
                <c:pt idx="19">
                  <c:v>9</c:v>
                </c:pt>
                <c:pt idx="20">
                  <c:v>6</c:v>
                </c:pt>
                <c:pt idx="21">
                  <c:v>9</c:v>
                </c:pt>
                <c:pt idx="22">
                  <c:v>4.333333333333333</c:v>
                </c:pt>
                <c:pt idx="23">
                  <c:v>4.666666666666667</c:v>
                </c:pt>
                <c:pt idx="24">
                  <c:v>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0564744"/>
        <c:axId val="300315552"/>
      </c:lineChart>
      <c:catAx>
        <c:axId val="300564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0315552"/>
        <c:crosses val="autoZero"/>
        <c:auto val="1"/>
        <c:lblAlgn val="ctr"/>
        <c:lblOffset val="100"/>
        <c:noMultiLvlLbl val="0"/>
      </c:catAx>
      <c:valAx>
        <c:axId val="300315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0564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Auswertung!$A$146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Auswertung!$B$120:$Z$120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Auswertung!$B$146:$Z$146</c:f>
              <c:numCache>
                <c:formatCode>General</c:formatCode>
                <c:ptCount val="25"/>
                <c:pt idx="0">
                  <c:v>0</c:v>
                </c:pt>
                <c:pt idx="1">
                  <c:v>18</c:v>
                </c:pt>
                <c:pt idx="2">
                  <c:v>10</c:v>
                </c:pt>
                <c:pt idx="3">
                  <c:v>24</c:v>
                </c:pt>
                <c:pt idx="4">
                  <c:v>10</c:v>
                </c:pt>
                <c:pt idx="5">
                  <c:v>7</c:v>
                </c:pt>
                <c:pt idx="6">
                  <c:v>28</c:v>
                </c:pt>
                <c:pt idx="7">
                  <c:v>24</c:v>
                </c:pt>
                <c:pt idx="8">
                  <c:v>10</c:v>
                </c:pt>
                <c:pt idx="9">
                  <c:v>28</c:v>
                </c:pt>
                <c:pt idx="10">
                  <c:v>0</c:v>
                </c:pt>
                <c:pt idx="11">
                  <c:v>0</c:v>
                </c:pt>
                <c:pt idx="12">
                  <c:v>16</c:v>
                </c:pt>
                <c:pt idx="13">
                  <c:v>9</c:v>
                </c:pt>
                <c:pt idx="14">
                  <c:v>12</c:v>
                </c:pt>
                <c:pt idx="15">
                  <c:v>5</c:v>
                </c:pt>
                <c:pt idx="16">
                  <c:v>19</c:v>
                </c:pt>
                <c:pt idx="17">
                  <c:v>7</c:v>
                </c:pt>
                <c:pt idx="18">
                  <c:v>3</c:v>
                </c:pt>
                <c:pt idx="19">
                  <c:v>16</c:v>
                </c:pt>
                <c:pt idx="20">
                  <c:v>12</c:v>
                </c:pt>
                <c:pt idx="21">
                  <c:v>12</c:v>
                </c:pt>
                <c:pt idx="22">
                  <c:v>2</c:v>
                </c:pt>
                <c:pt idx="23">
                  <c:v>2</c:v>
                </c:pt>
                <c:pt idx="24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Auswertung!$A$147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Auswertung!$B$120:$Z$120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Auswertung!$B$147:$Z$147</c:f>
              <c:numCache>
                <c:formatCode>General</c:formatCode>
                <c:ptCount val="25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2</c:v>
                </c:pt>
                <c:pt idx="24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Auswertung!$A$148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Auswertung!$B$120:$Z$120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Auswertung!$B$148:$Z$148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3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Auswertung!$A$150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Auswertung!$B$120:$Z$120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Auswertung!$B$150:$Z$150</c:f>
              <c:numCache>
                <c:formatCode>0.0</c:formatCode>
                <c:ptCount val="25"/>
                <c:pt idx="0">
                  <c:v>0</c:v>
                </c:pt>
                <c:pt idx="1">
                  <c:v>9</c:v>
                </c:pt>
                <c:pt idx="2">
                  <c:v>2.5</c:v>
                </c:pt>
                <c:pt idx="3">
                  <c:v>6</c:v>
                </c:pt>
                <c:pt idx="4">
                  <c:v>3.3333333333333335</c:v>
                </c:pt>
                <c:pt idx="5">
                  <c:v>3.5</c:v>
                </c:pt>
                <c:pt idx="6">
                  <c:v>9.3333333333333339</c:v>
                </c:pt>
                <c:pt idx="7">
                  <c:v>12</c:v>
                </c:pt>
                <c:pt idx="8">
                  <c:v>3.3333333333333335</c:v>
                </c:pt>
                <c:pt idx="9">
                  <c:v>9.3333333333333339</c:v>
                </c:pt>
                <c:pt idx="10">
                  <c:v>0</c:v>
                </c:pt>
                <c:pt idx="11">
                  <c:v>0</c:v>
                </c:pt>
                <c:pt idx="12">
                  <c:v>8</c:v>
                </c:pt>
                <c:pt idx="13">
                  <c:v>4.5</c:v>
                </c:pt>
                <c:pt idx="14">
                  <c:v>4</c:v>
                </c:pt>
                <c:pt idx="15">
                  <c:v>2.5</c:v>
                </c:pt>
                <c:pt idx="16">
                  <c:v>6.333333333333333</c:v>
                </c:pt>
                <c:pt idx="17">
                  <c:v>7</c:v>
                </c:pt>
                <c:pt idx="18">
                  <c:v>1.5</c:v>
                </c:pt>
                <c:pt idx="19">
                  <c:v>5.333333333333333</c:v>
                </c:pt>
                <c:pt idx="20">
                  <c:v>4</c:v>
                </c:pt>
                <c:pt idx="21">
                  <c:v>4</c:v>
                </c:pt>
                <c:pt idx="22">
                  <c:v>0.5</c:v>
                </c:pt>
                <c:pt idx="23">
                  <c:v>1</c:v>
                </c:pt>
                <c:pt idx="24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Auswertung!$A$151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Auswertung!$B$120:$Z$120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Auswertung!$B$151:$Z$151</c:f>
              <c:numCache>
                <c:formatCode>0.0</c:formatCode>
                <c:ptCount val="25"/>
                <c:pt idx="0">
                  <c:v>0</c:v>
                </c:pt>
                <c:pt idx="1">
                  <c:v>9</c:v>
                </c:pt>
                <c:pt idx="2">
                  <c:v>5</c:v>
                </c:pt>
                <c:pt idx="3">
                  <c:v>8</c:v>
                </c:pt>
                <c:pt idx="4">
                  <c:v>3.3333333333333335</c:v>
                </c:pt>
                <c:pt idx="5">
                  <c:v>3.5</c:v>
                </c:pt>
                <c:pt idx="6">
                  <c:v>9.3333333333333339</c:v>
                </c:pt>
                <c:pt idx="7">
                  <c:v>12</c:v>
                </c:pt>
                <c:pt idx="8">
                  <c:v>5</c:v>
                </c:pt>
                <c:pt idx="9">
                  <c:v>9.3333333333333339</c:v>
                </c:pt>
                <c:pt idx="10">
                  <c:v>0</c:v>
                </c:pt>
                <c:pt idx="11">
                  <c:v>0</c:v>
                </c:pt>
                <c:pt idx="12">
                  <c:v>8</c:v>
                </c:pt>
                <c:pt idx="13">
                  <c:v>9</c:v>
                </c:pt>
                <c:pt idx="14">
                  <c:v>6</c:v>
                </c:pt>
                <c:pt idx="15">
                  <c:v>5</c:v>
                </c:pt>
                <c:pt idx="16">
                  <c:v>6.333333333333333</c:v>
                </c:pt>
                <c:pt idx="17">
                  <c:v>7</c:v>
                </c:pt>
                <c:pt idx="18">
                  <c:v>3</c:v>
                </c:pt>
                <c:pt idx="19">
                  <c:v>5.333333333333333</c:v>
                </c:pt>
                <c:pt idx="20">
                  <c:v>6</c:v>
                </c:pt>
                <c:pt idx="21">
                  <c:v>4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0317904"/>
        <c:axId val="300319080"/>
      </c:lineChart>
      <c:catAx>
        <c:axId val="30031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0319080"/>
        <c:crosses val="autoZero"/>
        <c:auto val="1"/>
        <c:lblAlgn val="ctr"/>
        <c:lblOffset val="100"/>
        <c:noMultiLvlLbl val="0"/>
      </c:catAx>
      <c:valAx>
        <c:axId val="300319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0317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Auswertung!$A$156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Auswertung!$B$154:$Z$154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Auswertung!$B$156:$Z$156</c:f>
              <c:numCache>
                <c:formatCode>General</c:formatCode>
                <c:ptCount val="25"/>
                <c:pt idx="0">
                  <c:v>39</c:v>
                </c:pt>
                <c:pt idx="1">
                  <c:v>42</c:v>
                </c:pt>
                <c:pt idx="2">
                  <c:v>50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50</c:v>
                </c:pt>
                <c:pt idx="7">
                  <c:v>38</c:v>
                </c:pt>
                <c:pt idx="8">
                  <c:v>50</c:v>
                </c:pt>
                <c:pt idx="9">
                  <c:v>31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48</c:v>
                </c:pt>
                <c:pt idx="16">
                  <c:v>50</c:v>
                </c:pt>
                <c:pt idx="17">
                  <c:v>48</c:v>
                </c:pt>
                <c:pt idx="18">
                  <c:v>50</c:v>
                </c:pt>
                <c:pt idx="19">
                  <c:v>40</c:v>
                </c:pt>
                <c:pt idx="20">
                  <c:v>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Auswertung!$A$157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Auswertung!$B$154:$Z$154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Auswertung!$B$157:$Z$157</c:f>
              <c:numCache>
                <c:formatCode>General</c:formatCode>
                <c:ptCount val="25"/>
                <c:pt idx="0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5</c:v>
                </c:pt>
                <c:pt idx="10">
                  <c:v>8</c:v>
                </c:pt>
                <c:pt idx="11">
                  <c:v>10</c:v>
                </c:pt>
                <c:pt idx="12">
                  <c:v>8</c:v>
                </c:pt>
                <c:pt idx="13">
                  <c:v>6</c:v>
                </c:pt>
                <c:pt idx="14">
                  <c:v>7</c:v>
                </c:pt>
                <c:pt idx="15">
                  <c:v>11</c:v>
                </c:pt>
                <c:pt idx="16">
                  <c:v>11</c:v>
                </c:pt>
                <c:pt idx="17">
                  <c:v>8</c:v>
                </c:pt>
                <c:pt idx="18">
                  <c:v>8</c:v>
                </c:pt>
                <c:pt idx="19">
                  <c:v>9</c:v>
                </c:pt>
                <c:pt idx="20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Auswertung!$A$158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Auswertung!$B$154:$Z$154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Auswertung!$B$158:$Z$158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4</c:v>
                </c:pt>
                <c:pt idx="20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Auswertung!$A$160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Auswertung!$B$154:$Z$154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Auswertung!$B$160:$Z$160</c:f>
              <c:numCache>
                <c:formatCode>0.0</c:formatCode>
                <c:ptCount val="25"/>
                <c:pt idx="0">
                  <c:v>6.5</c:v>
                </c:pt>
                <c:pt idx="1">
                  <c:v>5.3888888888888893</c:v>
                </c:pt>
                <c:pt idx="2">
                  <c:v>6</c:v>
                </c:pt>
                <c:pt idx="3">
                  <c:v>4.7222222222222223</c:v>
                </c:pt>
                <c:pt idx="4">
                  <c:v>0</c:v>
                </c:pt>
                <c:pt idx="5">
                  <c:v>0</c:v>
                </c:pt>
                <c:pt idx="6">
                  <c:v>5.8888888888888893</c:v>
                </c:pt>
                <c:pt idx="7">
                  <c:v>4.7777777777777777</c:v>
                </c:pt>
                <c:pt idx="8">
                  <c:v>5.8888888888888893</c:v>
                </c:pt>
                <c:pt idx="9">
                  <c:v>6.5</c:v>
                </c:pt>
                <c:pt idx="10">
                  <c:v>6.166666666666667</c:v>
                </c:pt>
                <c:pt idx="11">
                  <c:v>4.75</c:v>
                </c:pt>
                <c:pt idx="12">
                  <c:v>5.8888888888888893</c:v>
                </c:pt>
                <c:pt idx="13">
                  <c:v>8.3333333333333339</c:v>
                </c:pt>
                <c:pt idx="14">
                  <c:v>7.166666666666667</c:v>
                </c:pt>
                <c:pt idx="15">
                  <c:v>4.583333333333333</c:v>
                </c:pt>
                <c:pt idx="16">
                  <c:v>4.6111111111111107</c:v>
                </c:pt>
                <c:pt idx="17">
                  <c:v>5.833333333333333</c:v>
                </c:pt>
                <c:pt idx="18">
                  <c:v>5.9444444444444455</c:v>
                </c:pt>
                <c:pt idx="19">
                  <c:v>4.4444444444444438</c:v>
                </c:pt>
                <c:pt idx="20">
                  <c:v>4.5555555555555562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Auswertung!$A$161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Auswertung!$B$154:$Z$154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Auswertung!$B$161:$Z$161</c:f>
              <c:numCache>
                <c:formatCode>0.0</c:formatCode>
                <c:ptCount val="25"/>
                <c:pt idx="0">
                  <c:v>7.166666666666667</c:v>
                </c:pt>
                <c:pt idx="1">
                  <c:v>7</c:v>
                </c:pt>
                <c:pt idx="2">
                  <c:v>7.0555555555555562</c:v>
                </c:pt>
                <c:pt idx="3">
                  <c:v>5.833333333333333</c:v>
                </c:pt>
                <c:pt idx="4">
                  <c:v>0</c:v>
                </c:pt>
                <c:pt idx="5">
                  <c:v>0</c:v>
                </c:pt>
                <c:pt idx="6">
                  <c:v>6.8888888888888893</c:v>
                </c:pt>
                <c:pt idx="7">
                  <c:v>5.8888888888888893</c:v>
                </c:pt>
                <c:pt idx="8">
                  <c:v>5.8888888888888893</c:v>
                </c:pt>
                <c:pt idx="9">
                  <c:v>6.5</c:v>
                </c:pt>
                <c:pt idx="10">
                  <c:v>6.166666666666667</c:v>
                </c:pt>
                <c:pt idx="11">
                  <c:v>5.916666666666667</c:v>
                </c:pt>
                <c:pt idx="12">
                  <c:v>6.666666666666667</c:v>
                </c:pt>
                <c:pt idx="13">
                  <c:v>8.3333333333333339</c:v>
                </c:pt>
                <c:pt idx="14">
                  <c:v>7.166666666666667</c:v>
                </c:pt>
                <c:pt idx="15">
                  <c:v>5.333333333333333</c:v>
                </c:pt>
                <c:pt idx="16">
                  <c:v>5.083333333333333</c:v>
                </c:pt>
                <c:pt idx="17">
                  <c:v>5.833333333333333</c:v>
                </c:pt>
                <c:pt idx="18">
                  <c:v>7.1111111111111116</c:v>
                </c:pt>
                <c:pt idx="19">
                  <c:v>7</c:v>
                </c:pt>
                <c:pt idx="20">
                  <c:v>6.833333333333333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0316336"/>
        <c:axId val="300321432"/>
      </c:lineChart>
      <c:catAx>
        <c:axId val="30031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0321432"/>
        <c:crosses val="autoZero"/>
        <c:auto val="1"/>
        <c:lblAlgn val="ctr"/>
        <c:lblOffset val="100"/>
        <c:noMultiLvlLbl val="0"/>
      </c:catAx>
      <c:valAx>
        <c:axId val="300321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0316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Auswertung!$A$164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Auswertung!$B$154:$Z$154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Auswertung!$B$164:$Z$164</c:f>
              <c:numCache>
                <c:formatCode>General</c:formatCode>
                <c:ptCount val="25"/>
                <c:pt idx="0">
                  <c:v>22</c:v>
                </c:pt>
                <c:pt idx="1">
                  <c:v>15</c:v>
                </c:pt>
                <c:pt idx="2">
                  <c:v>19</c:v>
                </c:pt>
                <c:pt idx="3">
                  <c:v>30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23</c:v>
                </c:pt>
                <c:pt idx="8">
                  <c:v>24</c:v>
                </c:pt>
                <c:pt idx="9">
                  <c:v>12</c:v>
                </c:pt>
                <c:pt idx="10">
                  <c:v>20</c:v>
                </c:pt>
                <c:pt idx="11">
                  <c:v>29</c:v>
                </c:pt>
                <c:pt idx="12">
                  <c:v>30</c:v>
                </c:pt>
                <c:pt idx="13">
                  <c:v>23</c:v>
                </c:pt>
                <c:pt idx="14">
                  <c:v>21</c:v>
                </c:pt>
                <c:pt idx="15">
                  <c:v>15</c:v>
                </c:pt>
                <c:pt idx="16">
                  <c:v>17</c:v>
                </c:pt>
                <c:pt idx="17">
                  <c:v>26</c:v>
                </c:pt>
                <c:pt idx="18">
                  <c:v>18</c:v>
                </c:pt>
                <c:pt idx="19">
                  <c:v>19</c:v>
                </c:pt>
                <c:pt idx="20">
                  <c:v>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Auswertung!$A$165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Auswertung!$B$154:$Z$154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Auswertung!$B$165:$Z$165</c:f>
              <c:numCache>
                <c:formatCode>General</c:formatCode>
                <c:ptCount val="25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Auswertung!$A$166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Auswertung!$B$154:$Z$154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Auswertung!$B$166:$Z$166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Auswertung!$A$168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Auswertung!$B$154:$Z$154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Auswertung!$B$168:$Z$168</c:f>
              <c:numCache>
                <c:formatCode>0.0</c:formatCode>
                <c:ptCount val="25"/>
                <c:pt idx="0">
                  <c:v>11</c:v>
                </c:pt>
                <c:pt idx="1">
                  <c:v>5</c:v>
                </c:pt>
                <c:pt idx="2">
                  <c:v>6.333333333333333</c:v>
                </c:pt>
                <c:pt idx="3">
                  <c:v>7.5</c:v>
                </c:pt>
                <c:pt idx="4">
                  <c:v>0</c:v>
                </c:pt>
                <c:pt idx="5">
                  <c:v>0</c:v>
                </c:pt>
                <c:pt idx="6">
                  <c:v>8.3333333333333339</c:v>
                </c:pt>
                <c:pt idx="7">
                  <c:v>7.666666666666667</c:v>
                </c:pt>
                <c:pt idx="8">
                  <c:v>8</c:v>
                </c:pt>
                <c:pt idx="9">
                  <c:v>6</c:v>
                </c:pt>
                <c:pt idx="10">
                  <c:v>6.666666666666667</c:v>
                </c:pt>
                <c:pt idx="11">
                  <c:v>7.25</c:v>
                </c:pt>
                <c:pt idx="12">
                  <c:v>10</c:v>
                </c:pt>
                <c:pt idx="13">
                  <c:v>11.5</c:v>
                </c:pt>
                <c:pt idx="14">
                  <c:v>7</c:v>
                </c:pt>
                <c:pt idx="15">
                  <c:v>3.75</c:v>
                </c:pt>
                <c:pt idx="16">
                  <c:v>4.25</c:v>
                </c:pt>
                <c:pt idx="17">
                  <c:v>8.6666666666666661</c:v>
                </c:pt>
                <c:pt idx="18">
                  <c:v>6</c:v>
                </c:pt>
                <c:pt idx="19">
                  <c:v>6.333333333333333</c:v>
                </c:pt>
                <c:pt idx="20">
                  <c:v>7.666666666666667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Auswertung!$A$169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Auswertung!$B$154:$Z$154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Auswertung!$B$169:$Z$169</c:f>
              <c:numCache>
                <c:formatCode>0.0</c:formatCode>
                <c:ptCount val="25"/>
                <c:pt idx="0">
                  <c:v>11</c:v>
                </c:pt>
                <c:pt idx="1">
                  <c:v>7.5</c:v>
                </c:pt>
                <c:pt idx="2">
                  <c:v>9.5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8.3333333333333339</c:v>
                </c:pt>
                <c:pt idx="7">
                  <c:v>7.666666666666667</c:v>
                </c:pt>
                <c:pt idx="8">
                  <c:v>8</c:v>
                </c:pt>
                <c:pt idx="9">
                  <c:v>6</c:v>
                </c:pt>
                <c:pt idx="10">
                  <c:v>6.666666666666667</c:v>
                </c:pt>
                <c:pt idx="11">
                  <c:v>7.25</c:v>
                </c:pt>
                <c:pt idx="12">
                  <c:v>10</c:v>
                </c:pt>
                <c:pt idx="13">
                  <c:v>11.5</c:v>
                </c:pt>
                <c:pt idx="14">
                  <c:v>7</c:v>
                </c:pt>
                <c:pt idx="15">
                  <c:v>5</c:v>
                </c:pt>
                <c:pt idx="16">
                  <c:v>4.25</c:v>
                </c:pt>
                <c:pt idx="17">
                  <c:v>8.6666666666666661</c:v>
                </c:pt>
                <c:pt idx="18">
                  <c:v>6</c:v>
                </c:pt>
                <c:pt idx="19">
                  <c:v>9.5</c:v>
                </c:pt>
                <c:pt idx="20">
                  <c:v>11.5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0314768"/>
        <c:axId val="300319864"/>
      </c:lineChart>
      <c:catAx>
        <c:axId val="30031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0319864"/>
        <c:crosses val="autoZero"/>
        <c:auto val="1"/>
        <c:lblAlgn val="ctr"/>
        <c:lblOffset val="100"/>
        <c:noMultiLvlLbl val="0"/>
      </c:catAx>
      <c:valAx>
        <c:axId val="300319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0314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Auswertung!$A$172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Auswertung!$B$154:$Z$154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Auswertung!$B$172:$Z$172</c:f>
              <c:numCache>
                <c:formatCode>General</c:formatCode>
                <c:ptCount val="25"/>
                <c:pt idx="0">
                  <c:v>13</c:v>
                </c:pt>
                <c:pt idx="1">
                  <c:v>14</c:v>
                </c:pt>
                <c:pt idx="2">
                  <c:v>23</c:v>
                </c:pt>
                <c:pt idx="3">
                  <c:v>15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10</c:v>
                </c:pt>
                <c:pt idx="8">
                  <c:v>20</c:v>
                </c:pt>
                <c:pt idx="9">
                  <c:v>11</c:v>
                </c:pt>
                <c:pt idx="10">
                  <c:v>19</c:v>
                </c:pt>
                <c:pt idx="11">
                  <c:v>9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12</c:v>
                </c:pt>
                <c:pt idx="16">
                  <c:v>17</c:v>
                </c:pt>
                <c:pt idx="17">
                  <c:v>13</c:v>
                </c:pt>
                <c:pt idx="18">
                  <c:v>25</c:v>
                </c:pt>
                <c:pt idx="19">
                  <c:v>2</c:v>
                </c:pt>
                <c:pt idx="20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Auswertung!$A$173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Auswertung!$B$154:$Z$154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Auswertung!$B$173:$Z$173</c:f>
              <c:numCache>
                <c:formatCode>General</c:formatCode>
                <c:ptCount val="25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Auswertung!$A$174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Auswertung!$B$154:$Z$154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Auswertung!$B$174:$Z$174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Auswertung!$A$176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Auswertung!$B$154:$Z$154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Auswertung!$B$176:$Z$176</c:f>
              <c:numCache>
                <c:formatCode>0.0</c:formatCode>
                <c:ptCount val="25"/>
                <c:pt idx="0">
                  <c:v>6.5</c:v>
                </c:pt>
                <c:pt idx="1">
                  <c:v>4.666666666666667</c:v>
                </c:pt>
                <c:pt idx="2">
                  <c:v>7.666666666666667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5</c:v>
                </c:pt>
                <c:pt idx="8">
                  <c:v>6.666666666666667</c:v>
                </c:pt>
                <c:pt idx="9">
                  <c:v>5.5</c:v>
                </c:pt>
                <c:pt idx="10">
                  <c:v>6.333333333333333</c:v>
                </c:pt>
                <c:pt idx="11">
                  <c:v>3</c:v>
                </c:pt>
                <c:pt idx="12">
                  <c:v>4.666666666666667</c:v>
                </c:pt>
                <c:pt idx="13">
                  <c:v>7.5</c:v>
                </c:pt>
                <c:pt idx="14">
                  <c:v>8</c:v>
                </c:pt>
                <c:pt idx="15">
                  <c:v>3</c:v>
                </c:pt>
                <c:pt idx="16">
                  <c:v>4.25</c:v>
                </c:pt>
                <c:pt idx="17">
                  <c:v>4.333333333333333</c:v>
                </c:pt>
                <c:pt idx="18">
                  <c:v>8.3333333333333339</c:v>
                </c:pt>
                <c:pt idx="19">
                  <c:v>0.66666666666666663</c:v>
                </c:pt>
                <c:pt idx="20">
                  <c:v>1.3333333333333333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Auswertung!$A$177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Auswertung!$B$154:$Z$154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Auswertung!$B$177:$Z$177</c:f>
              <c:numCache>
                <c:formatCode>0.0</c:formatCode>
                <c:ptCount val="25"/>
                <c:pt idx="0">
                  <c:v>6.5</c:v>
                </c:pt>
                <c:pt idx="1">
                  <c:v>7</c:v>
                </c:pt>
                <c:pt idx="2">
                  <c:v>7.666666666666667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5</c:v>
                </c:pt>
                <c:pt idx="8">
                  <c:v>6.666666666666667</c:v>
                </c:pt>
                <c:pt idx="9">
                  <c:v>5.5</c:v>
                </c:pt>
                <c:pt idx="10">
                  <c:v>6.333333333333333</c:v>
                </c:pt>
                <c:pt idx="11">
                  <c:v>4.5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4</c:v>
                </c:pt>
                <c:pt idx="16">
                  <c:v>5.666666666666667</c:v>
                </c:pt>
                <c:pt idx="17">
                  <c:v>4.333333333333333</c:v>
                </c:pt>
                <c:pt idx="18">
                  <c:v>8.3333333333333339</c:v>
                </c:pt>
                <c:pt idx="19">
                  <c:v>2</c:v>
                </c:pt>
                <c:pt idx="20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0320256"/>
        <c:axId val="299985016"/>
      </c:lineChart>
      <c:catAx>
        <c:axId val="30032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9985016"/>
        <c:crosses val="autoZero"/>
        <c:auto val="1"/>
        <c:lblAlgn val="ctr"/>
        <c:lblOffset val="100"/>
        <c:noMultiLvlLbl val="0"/>
      </c:catAx>
      <c:valAx>
        <c:axId val="299985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0320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Auswertung!$A$180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Auswertung!$B$154:$Z$154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Auswertung!$B$180:$Z$180</c:f>
              <c:numCache>
                <c:formatCode>General</c:formatCode>
                <c:ptCount val="25"/>
                <c:pt idx="0">
                  <c:v>4</c:v>
                </c:pt>
                <c:pt idx="1">
                  <c:v>13</c:v>
                </c:pt>
                <c:pt idx="2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19</c:v>
                </c:pt>
                <c:pt idx="7">
                  <c:v>5</c:v>
                </c:pt>
                <c:pt idx="8">
                  <c:v>6</c:v>
                </c:pt>
                <c:pt idx="9">
                  <c:v>8</c:v>
                </c:pt>
                <c:pt idx="10">
                  <c:v>11</c:v>
                </c:pt>
                <c:pt idx="11">
                  <c:v>12</c:v>
                </c:pt>
                <c:pt idx="12">
                  <c:v>6</c:v>
                </c:pt>
                <c:pt idx="13">
                  <c:v>12</c:v>
                </c:pt>
                <c:pt idx="14">
                  <c:v>13</c:v>
                </c:pt>
                <c:pt idx="15">
                  <c:v>21</c:v>
                </c:pt>
                <c:pt idx="16">
                  <c:v>16</c:v>
                </c:pt>
                <c:pt idx="17">
                  <c:v>9</c:v>
                </c:pt>
                <c:pt idx="18">
                  <c:v>7</c:v>
                </c:pt>
                <c:pt idx="19">
                  <c:v>19</c:v>
                </c:pt>
                <c:pt idx="20">
                  <c:v>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Auswertung!$A$181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Auswertung!$B$154:$Z$154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Auswertung!$B$181:$Z$181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Auswertung!$A$182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Auswertung!$B$154:$Z$154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Auswertung!$B$182:$Z$182</c:f>
              <c:numCache>
                <c:formatCode>General</c:formatCode>
                <c:ptCount val="2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Auswertung!$A$184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Auswertung!$B$154:$Z$154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Auswertung!$B$184:$Z$184</c:f>
              <c:numCache>
                <c:formatCode>0.0</c:formatCode>
                <c:ptCount val="25"/>
                <c:pt idx="0">
                  <c:v>2</c:v>
                </c:pt>
                <c:pt idx="1">
                  <c:v>6.5</c:v>
                </c:pt>
                <c:pt idx="2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6.333333333333333</c:v>
                </c:pt>
                <c:pt idx="7">
                  <c:v>1.6666666666666667</c:v>
                </c:pt>
                <c:pt idx="8">
                  <c:v>3</c:v>
                </c:pt>
                <c:pt idx="9">
                  <c:v>8</c:v>
                </c:pt>
                <c:pt idx="10">
                  <c:v>5.5</c:v>
                </c:pt>
                <c:pt idx="11">
                  <c:v>4</c:v>
                </c:pt>
                <c:pt idx="12">
                  <c:v>3</c:v>
                </c:pt>
                <c:pt idx="13">
                  <c:v>6</c:v>
                </c:pt>
                <c:pt idx="14">
                  <c:v>6.5</c:v>
                </c:pt>
                <c:pt idx="15">
                  <c:v>7</c:v>
                </c:pt>
                <c:pt idx="16">
                  <c:v>5.333333333333333</c:v>
                </c:pt>
                <c:pt idx="17">
                  <c:v>4.5</c:v>
                </c:pt>
                <c:pt idx="18">
                  <c:v>3.5</c:v>
                </c:pt>
                <c:pt idx="19">
                  <c:v>6.333333333333333</c:v>
                </c:pt>
                <c:pt idx="20">
                  <c:v>4.666666666666667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Auswertung!$A$185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Auswertung!$B$154:$Z$154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Auswertung!$B$185:$Z$185</c:f>
              <c:numCache>
                <c:formatCode>0.0</c:formatCode>
                <c:ptCount val="25"/>
                <c:pt idx="0">
                  <c:v>4</c:v>
                </c:pt>
                <c:pt idx="1">
                  <c:v>6.5</c:v>
                </c:pt>
                <c:pt idx="2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6.333333333333333</c:v>
                </c:pt>
                <c:pt idx="7">
                  <c:v>5</c:v>
                </c:pt>
                <c:pt idx="8">
                  <c:v>3</c:v>
                </c:pt>
                <c:pt idx="9">
                  <c:v>8</c:v>
                </c:pt>
                <c:pt idx="10">
                  <c:v>5.5</c:v>
                </c:pt>
                <c:pt idx="11">
                  <c:v>6</c:v>
                </c:pt>
                <c:pt idx="12">
                  <c:v>3</c:v>
                </c:pt>
                <c:pt idx="13">
                  <c:v>6</c:v>
                </c:pt>
                <c:pt idx="14">
                  <c:v>6.5</c:v>
                </c:pt>
                <c:pt idx="15">
                  <c:v>7</c:v>
                </c:pt>
                <c:pt idx="16">
                  <c:v>5.333333333333333</c:v>
                </c:pt>
                <c:pt idx="17">
                  <c:v>4.5</c:v>
                </c:pt>
                <c:pt idx="18">
                  <c:v>7</c:v>
                </c:pt>
                <c:pt idx="19">
                  <c:v>9.5</c:v>
                </c:pt>
                <c:pt idx="20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981096"/>
        <c:axId val="299981488"/>
      </c:lineChart>
      <c:catAx>
        <c:axId val="299981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9981488"/>
        <c:crosses val="autoZero"/>
        <c:auto val="1"/>
        <c:lblAlgn val="ctr"/>
        <c:lblOffset val="100"/>
        <c:noMultiLvlLbl val="0"/>
      </c:catAx>
      <c:valAx>
        <c:axId val="299981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9981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Auswertung!$A$232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Auswertung!$B$230:$Z$230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Auswertung!$B$232:$Z$232</c:f>
              <c:numCache>
                <c:formatCode>General</c:formatCode>
                <c:ptCount val="25"/>
                <c:pt idx="0">
                  <c:v>50</c:v>
                </c:pt>
                <c:pt idx="1">
                  <c:v>39</c:v>
                </c:pt>
                <c:pt idx="2">
                  <c:v>41</c:v>
                </c:pt>
                <c:pt idx="3">
                  <c:v>50</c:v>
                </c:pt>
                <c:pt idx="4">
                  <c:v>35</c:v>
                </c:pt>
                <c:pt idx="5">
                  <c:v>50</c:v>
                </c:pt>
                <c:pt idx="6">
                  <c:v>50</c:v>
                </c:pt>
                <c:pt idx="7">
                  <c:v>19</c:v>
                </c:pt>
                <c:pt idx="8">
                  <c:v>33</c:v>
                </c:pt>
                <c:pt idx="9">
                  <c:v>43</c:v>
                </c:pt>
                <c:pt idx="10">
                  <c:v>30</c:v>
                </c:pt>
                <c:pt idx="11">
                  <c:v>40</c:v>
                </c:pt>
                <c:pt idx="12">
                  <c:v>50</c:v>
                </c:pt>
                <c:pt idx="13">
                  <c:v>35</c:v>
                </c:pt>
                <c:pt idx="14">
                  <c:v>50</c:v>
                </c:pt>
                <c:pt idx="15">
                  <c:v>42</c:v>
                </c:pt>
                <c:pt idx="16">
                  <c:v>0</c:v>
                </c:pt>
                <c:pt idx="17">
                  <c:v>0</c:v>
                </c:pt>
                <c:pt idx="18">
                  <c:v>36</c:v>
                </c:pt>
                <c:pt idx="19">
                  <c:v>50</c:v>
                </c:pt>
                <c:pt idx="20">
                  <c:v>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Auswertung!$A$233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Auswertung!$B$230:$Z$230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Auswertung!$B$233:$Z$233</c:f>
              <c:numCache>
                <c:formatCode>General</c:formatCode>
                <c:ptCount val="25"/>
                <c:pt idx="0">
                  <c:v>12</c:v>
                </c:pt>
                <c:pt idx="1">
                  <c:v>6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8</c:v>
                </c:pt>
                <c:pt idx="16">
                  <c:v>0</c:v>
                </c:pt>
                <c:pt idx="17">
                  <c:v>0</c:v>
                </c:pt>
                <c:pt idx="18">
                  <c:v>10</c:v>
                </c:pt>
                <c:pt idx="19">
                  <c:v>8</c:v>
                </c:pt>
                <c:pt idx="20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Auswertung!$A$234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Auswertung!$B$230:$Z$230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Auswertung!$B$234:$Z$234</c:f>
              <c:numCache>
                <c:formatCode>General</c:formatCode>
                <c:ptCount val="25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4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Auswertung!$A$236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Auswertung!$B$230:$Z$230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Auswertung!$B$236:$Z$236</c:f>
              <c:numCache>
                <c:formatCode>0.0</c:formatCode>
                <c:ptCount val="25"/>
                <c:pt idx="0">
                  <c:v>4.166666666666667</c:v>
                </c:pt>
                <c:pt idx="1">
                  <c:v>6.5</c:v>
                </c:pt>
                <c:pt idx="2">
                  <c:v>4.5</c:v>
                </c:pt>
                <c:pt idx="3">
                  <c:v>5.5555555555555562</c:v>
                </c:pt>
                <c:pt idx="4">
                  <c:v>3.8888888888888888</c:v>
                </c:pt>
                <c:pt idx="5">
                  <c:v>6.5</c:v>
                </c:pt>
                <c:pt idx="6">
                  <c:v>7.1111111111111107</c:v>
                </c:pt>
                <c:pt idx="7">
                  <c:v>3.5</c:v>
                </c:pt>
                <c:pt idx="8">
                  <c:v>4.5555555555555562</c:v>
                </c:pt>
                <c:pt idx="9">
                  <c:v>7.166666666666667</c:v>
                </c:pt>
                <c:pt idx="10">
                  <c:v>5</c:v>
                </c:pt>
                <c:pt idx="11">
                  <c:v>4.6111111111111116</c:v>
                </c:pt>
                <c:pt idx="12">
                  <c:v>5.5555555555555562</c:v>
                </c:pt>
                <c:pt idx="13">
                  <c:v>3.6666666666666665</c:v>
                </c:pt>
                <c:pt idx="14">
                  <c:v>5.1111111111111107</c:v>
                </c:pt>
                <c:pt idx="15">
                  <c:v>5.2222222222222223</c:v>
                </c:pt>
                <c:pt idx="16">
                  <c:v>0</c:v>
                </c:pt>
                <c:pt idx="17">
                  <c:v>0</c:v>
                </c:pt>
                <c:pt idx="18">
                  <c:v>3.3333333333333335</c:v>
                </c:pt>
                <c:pt idx="19">
                  <c:v>6.1111111111111107</c:v>
                </c:pt>
                <c:pt idx="20">
                  <c:v>4.4444444444444438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Auswertung!$A$237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Auswertung!$B$230:$Z$230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Auswertung!$B$237:$Z$237</c:f>
              <c:numCache>
                <c:formatCode>0.0</c:formatCode>
                <c:ptCount val="25"/>
                <c:pt idx="0">
                  <c:v>5.7777777777777777</c:v>
                </c:pt>
                <c:pt idx="1">
                  <c:v>6.5</c:v>
                </c:pt>
                <c:pt idx="2">
                  <c:v>5</c:v>
                </c:pt>
                <c:pt idx="3">
                  <c:v>5.9444444444444438</c:v>
                </c:pt>
                <c:pt idx="4">
                  <c:v>6.2777777777777777</c:v>
                </c:pt>
                <c:pt idx="5">
                  <c:v>7</c:v>
                </c:pt>
                <c:pt idx="6">
                  <c:v>7.1111111111111107</c:v>
                </c:pt>
                <c:pt idx="7">
                  <c:v>4.666666666666667</c:v>
                </c:pt>
                <c:pt idx="8">
                  <c:v>5.8888888888888893</c:v>
                </c:pt>
                <c:pt idx="9">
                  <c:v>8.8333333333333339</c:v>
                </c:pt>
                <c:pt idx="10">
                  <c:v>5</c:v>
                </c:pt>
                <c:pt idx="11">
                  <c:v>4.6111111111111116</c:v>
                </c:pt>
                <c:pt idx="12">
                  <c:v>7.3888888888888893</c:v>
                </c:pt>
                <c:pt idx="13">
                  <c:v>5</c:v>
                </c:pt>
                <c:pt idx="14">
                  <c:v>6.2777777777777777</c:v>
                </c:pt>
                <c:pt idx="15">
                  <c:v>5.833333333333333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7.7777777777777777</c:v>
                </c:pt>
                <c:pt idx="20">
                  <c:v>5.833333333333333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977568"/>
        <c:axId val="299977960"/>
      </c:lineChart>
      <c:catAx>
        <c:axId val="2999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9977960"/>
        <c:crosses val="autoZero"/>
        <c:auto val="1"/>
        <c:lblAlgn val="ctr"/>
        <c:lblOffset val="100"/>
        <c:noMultiLvlLbl val="0"/>
      </c:catAx>
      <c:valAx>
        <c:axId val="299977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9977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Auswertung!$A$240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Auswertung!$B$230:$Z$230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Auswertung!$B$240:$Z$240</c:f>
              <c:numCache>
                <c:formatCode>General</c:formatCode>
                <c:ptCount val="25"/>
                <c:pt idx="0">
                  <c:v>19</c:v>
                </c:pt>
                <c:pt idx="1">
                  <c:v>5</c:v>
                </c:pt>
                <c:pt idx="2">
                  <c:v>2</c:v>
                </c:pt>
                <c:pt idx="3">
                  <c:v>7</c:v>
                </c:pt>
                <c:pt idx="4">
                  <c:v>19</c:v>
                </c:pt>
                <c:pt idx="5">
                  <c:v>9</c:v>
                </c:pt>
                <c:pt idx="6">
                  <c:v>22</c:v>
                </c:pt>
                <c:pt idx="7">
                  <c:v>7</c:v>
                </c:pt>
                <c:pt idx="8">
                  <c:v>17</c:v>
                </c:pt>
                <c:pt idx="9">
                  <c:v>18</c:v>
                </c:pt>
                <c:pt idx="10">
                  <c:v>13</c:v>
                </c:pt>
                <c:pt idx="11">
                  <c:v>23</c:v>
                </c:pt>
                <c:pt idx="12">
                  <c:v>17</c:v>
                </c:pt>
                <c:pt idx="13">
                  <c:v>24</c:v>
                </c:pt>
                <c:pt idx="14">
                  <c:v>21</c:v>
                </c:pt>
                <c:pt idx="15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10</c:v>
                </c:pt>
                <c:pt idx="20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Auswertung!$A$241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Auswertung!$B$230:$Z$230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Auswertung!$B$241:$Z$241</c:f>
              <c:numCache>
                <c:formatCode>General</c:formatCode>
                <c:ptCount val="25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Auswertung!$A$242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Auswertung!$B$230:$Z$230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Auswertung!$B$242:$Z$242</c:f>
              <c:numCache>
                <c:formatCode>General</c:formatCode>
                <c:ptCount val="2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Auswertung!$A$244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Auswertung!$B$230:$Z$230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Auswertung!$B$244:$Z$244</c:f>
              <c:numCache>
                <c:formatCode>0.0</c:formatCode>
                <c:ptCount val="25"/>
                <c:pt idx="0">
                  <c:v>4.75</c:v>
                </c:pt>
                <c:pt idx="1">
                  <c:v>2.5</c:v>
                </c:pt>
                <c:pt idx="2">
                  <c:v>0.5</c:v>
                </c:pt>
                <c:pt idx="3">
                  <c:v>2.3333333333333335</c:v>
                </c:pt>
                <c:pt idx="4">
                  <c:v>6.333333333333333</c:v>
                </c:pt>
                <c:pt idx="5">
                  <c:v>3</c:v>
                </c:pt>
                <c:pt idx="6">
                  <c:v>7.333333333333333</c:v>
                </c:pt>
                <c:pt idx="7">
                  <c:v>3.5</c:v>
                </c:pt>
                <c:pt idx="8">
                  <c:v>5.666666666666667</c:v>
                </c:pt>
                <c:pt idx="9">
                  <c:v>9</c:v>
                </c:pt>
                <c:pt idx="10">
                  <c:v>6.5</c:v>
                </c:pt>
                <c:pt idx="11">
                  <c:v>7.666666666666667</c:v>
                </c:pt>
                <c:pt idx="12">
                  <c:v>5.666666666666667</c:v>
                </c:pt>
                <c:pt idx="13">
                  <c:v>8</c:v>
                </c:pt>
                <c:pt idx="14">
                  <c:v>7</c:v>
                </c:pt>
                <c:pt idx="15">
                  <c:v>5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5</c:v>
                </c:pt>
                <c:pt idx="20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Auswertung!$A$245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Auswertung!$B$230:$Z$230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Auswertung!$B$245:$Z$245</c:f>
              <c:numCache>
                <c:formatCode>0.0</c:formatCode>
                <c:ptCount val="25"/>
                <c:pt idx="0">
                  <c:v>6.333333333333333</c:v>
                </c:pt>
                <c:pt idx="1">
                  <c:v>2.5</c:v>
                </c:pt>
                <c:pt idx="2">
                  <c:v>0.5</c:v>
                </c:pt>
                <c:pt idx="3">
                  <c:v>3.5</c:v>
                </c:pt>
                <c:pt idx="4">
                  <c:v>9.5</c:v>
                </c:pt>
                <c:pt idx="5">
                  <c:v>4.5</c:v>
                </c:pt>
                <c:pt idx="6">
                  <c:v>7.333333333333333</c:v>
                </c:pt>
                <c:pt idx="7">
                  <c:v>7</c:v>
                </c:pt>
                <c:pt idx="8">
                  <c:v>5.666666666666667</c:v>
                </c:pt>
                <c:pt idx="9">
                  <c:v>9</c:v>
                </c:pt>
                <c:pt idx="10">
                  <c:v>6.5</c:v>
                </c:pt>
                <c:pt idx="11">
                  <c:v>7.666666666666667</c:v>
                </c:pt>
                <c:pt idx="12">
                  <c:v>5.666666666666667</c:v>
                </c:pt>
                <c:pt idx="13">
                  <c:v>8</c:v>
                </c:pt>
                <c:pt idx="14">
                  <c:v>7</c:v>
                </c:pt>
                <c:pt idx="15">
                  <c:v>5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10</c:v>
                </c:pt>
                <c:pt idx="20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0569448"/>
        <c:axId val="300565136"/>
      </c:lineChart>
      <c:catAx>
        <c:axId val="300569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0565136"/>
        <c:crosses val="autoZero"/>
        <c:auto val="1"/>
        <c:lblAlgn val="ctr"/>
        <c:lblOffset val="100"/>
        <c:noMultiLvlLbl val="0"/>
      </c:catAx>
      <c:valAx>
        <c:axId val="300565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0569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Auswertung!$A$248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Auswertung!$B$230:$Z$230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Auswertung!$B$248:$Z$248</c:f>
              <c:numCache>
                <c:formatCode>General</c:formatCode>
                <c:ptCount val="25"/>
                <c:pt idx="0">
                  <c:v>13</c:v>
                </c:pt>
                <c:pt idx="1">
                  <c:v>18</c:v>
                </c:pt>
                <c:pt idx="2">
                  <c:v>30</c:v>
                </c:pt>
                <c:pt idx="3">
                  <c:v>21</c:v>
                </c:pt>
                <c:pt idx="4">
                  <c:v>6</c:v>
                </c:pt>
                <c:pt idx="5">
                  <c:v>24</c:v>
                </c:pt>
                <c:pt idx="6">
                  <c:v>14</c:v>
                </c:pt>
                <c:pt idx="7">
                  <c:v>10</c:v>
                </c:pt>
                <c:pt idx="8">
                  <c:v>8</c:v>
                </c:pt>
                <c:pt idx="9">
                  <c:v>15</c:v>
                </c:pt>
                <c:pt idx="10">
                  <c:v>17</c:v>
                </c:pt>
                <c:pt idx="11">
                  <c:v>14</c:v>
                </c:pt>
                <c:pt idx="12">
                  <c:v>15</c:v>
                </c:pt>
                <c:pt idx="13">
                  <c:v>8</c:v>
                </c:pt>
                <c:pt idx="14">
                  <c:v>16</c:v>
                </c:pt>
                <c:pt idx="15">
                  <c:v>21</c:v>
                </c:pt>
                <c:pt idx="16">
                  <c:v>0</c:v>
                </c:pt>
                <c:pt idx="17">
                  <c:v>0</c:v>
                </c:pt>
                <c:pt idx="18">
                  <c:v>24</c:v>
                </c:pt>
                <c:pt idx="19">
                  <c:v>26</c:v>
                </c:pt>
                <c:pt idx="20">
                  <c:v>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Auswertung!$A$249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Auswertung!$B$230:$Z$230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Auswertung!$B$249:$Z$249</c:f>
              <c:numCache>
                <c:formatCode>General</c:formatCode>
                <c:ptCount val="25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Auswertung!$A$250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Auswertung!$B$230:$Z$230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Auswertung!$B$250:$Z$250</c:f>
              <c:numCache>
                <c:formatCode>General</c:formatCode>
                <c:ptCount val="2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Auswertung!$A$252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Auswertung!$B$230:$Z$230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Auswertung!$B$252:$Z$252</c:f>
              <c:numCache>
                <c:formatCode>0.0</c:formatCode>
                <c:ptCount val="25"/>
                <c:pt idx="0">
                  <c:v>3.25</c:v>
                </c:pt>
                <c:pt idx="1">
                  <c:v>9</c:v>
                </c:pt>
                <c:pt idx="2">
                  <c:v>10</c:v>
                </c:pt>
                <c:pt idx="3">
                  <c:v>7</c:v>
                </c:pt>
                <c:pt idx="4">
                  <c:v>2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  <c:pt idx="8">
                  <c:v>4</c:v>
                </c:pt>
                <c:pt idx="9">
                  <c:v>7.5</c:v>
                </c:pt>
                <c:pt idx="10">
                  <c:v>8.5</c:v>
                </c:pt>
                <c:pt idx="11">
                  <c:v>4.666666666666667</c:v>
                </c:pt>
                <c:pt idx="12">
                  <c:v>5</c:v>
                </c:pt>
                <c:pt idx="13">
                  <c:v>2</c:v>
                </c:pt>
                <c:pt idx="14">
                  <c:v>4</c:v>
                </c:pt>
                <c:pt idx="15">
                  <c:v>7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8.6666666666666661</c:v>
                </c:pt>
                <c:pt idx="20">
                  <c:v>4.333333333333333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Auswertung!$A$253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Auswertung!$B$230:$Z$230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Auswertung!$B$253:$Z$253</c:f>
              <c:numCache>
                <c:formatCode>0.0</c:formatCode>
                <c:ptCount val="25"/>
                <c:pt idx="0">
                  <c:v>6.5</c:v>
                </c:pt>
                <c:pt idx="1">
                  <c:v>9</c:v>
                </c:pt>
                <c:pt idx="2">
                  <c:v>10</c:v>
                </c:pt>
                <c:pt idx="3">
                  <c:v>7</c:v>
                </c:pt>
                <c:pt idx="4">
                  <c:v>6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  <c:pt idx="8">
                  <c:v>8</c:v>
                </c:pt>
                <c:pt idx="9">
                  <c:v>7.5</c:v>
                </c:pt>
                <c:pt idx="10">
                  <c:v>8.5</c:v>
                </c:pt>
                <c:pt idx="11">
                  <c:v>4.666666666666667</c:v>
                </c:pt>
                <c:pt idx="12">
                  <c:v>7.5</c:v>
                </c:pt>
                <c:pt idx="13">
                  <c:v>4</c:v>
                </c:pt>
                <c:pt idx="14">
                  <c:v>5.333333333333333</c:v>
                </c:pt>
                <c:pt idx="15">
                  <c:v>7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8.6666666666666661</c:v>
                </c:pt>
                <c:pt idx="20">
                  <c:v>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0567488"/>
        <c:axId val="300563960"/>
      </c:lineChart>
      <c:catAx>
        <c:axId val="30056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0563960"/>
        <c:crosses val="autoZero"/>
        <c:auto val="1"/>
        <c:lblAlgn val="ctr"/>
        <c:lblOffset val="100"/>
        <c:noMultiLvlLbl val="0"/>
      </c:catAx>
      <c:valAx>
        <c:axId val="300563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0567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Auswertung!$A$214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Auswertung!$B$196:$U$196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</c:strCache>
            </c:strRef>
          </c:cat>
          <c:val>
            <c:numRef>
              <c:f>Auswertung!$B$214:$U$214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11</c:v>
                </c:pt>
                <c:pt idx="19">
                  <c:v>-17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Auswertung!$A$215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Auswertung!$B$196:$U$196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</c:strCache>
            </c:strRef>
          </c:cat>
          <c:val>
            <c:numRef>
              <c:f>Auswertung!$B$215:$U$215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Auswertung!$A$216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Auswertung!$B$196:$U$196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</c:strCache>
            </c:strRef>
          </c:cat>
          <c:val>
            <c:numRef>
              <c:f>Auswertung!$B$216:$U$216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Auswertung!$A$218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Auswertung!$B$196:$U$196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</c:strCache>
            </c:strRef>
          </c:cat>
          <c:val>
            <c:numRef>
              <c:f>Auswertung!$B$218:$U$218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2.75</c:v>
                </c:pt>
                <c:pt idx="19">
                  <c:v>-4.25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Auswertung!$A$219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Auswertung!$B$196:$U$196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</c:strCache>
            </c:strRef>
          </c:cat>
          <c:val>
            <c:numRef>
              <c:f>Auswertung!$B$219:$U$219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5.5</c:v>
                </c:pt>
                <c:pt idx="19">
                  <c:v>-8.5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485384"/>
        <c:axId val="299489696"/>
      </c:lineChart>
      <c:catAx>
        <c:axId val="299485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9489696"/>
        <c:crosses val="autoZero"/>
        <c:auto val="1"/>
        <c:lblAlgn val="ctr"/>
        <c:lblOffset val="100"/>
        <c:noMultiLvlLbl val="0"/>
      </c:catAx>
      <c:valAx>
        <c:axId val="29948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9485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Auswertung!$A$256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Auswertung!$B$230:$Z$230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Auswertung!$B$256:$Z$256</c:f>
              <c:numCache>
                <c:formatCode>General</c:formatCode>
                <c:ptCount val="25"/>
                <c:pt idx="0">
                  <c:v>18</c:v>
                </c:pt>
                <c:pt idx="1">
                  <c:v>16</c:v>
                </c:pt>
                <c:pt idx="2">
                  <c:v>9</c:v>
                </c:pt>
                <c:pt idx="3">
                  <c:v>22</c:v>
                </c:pt>
                <c:pt idx="4">
                  <c:v>10</c:v>
                </c:pt>
                <c:pt idx="5">
                  <c:v>17</c:v>
                </c:pt>
                <c:pt idx="6">
                  <c:v>14</c:v>
                </c:pt>
                <c:pt idx="7">
                  <c:v>2</c:v>
                </c:pt>
                <c:pt idx="8">
                  <c:v>8</c:v>
                </c:pt>
                <c:pt idx="9">
                  <c:v>10</c:v>
                </c:pt>
                <c:pt idx="10">
                  <c:v>0</c:v>
                </c:pt>
                <c:pt idx="11">
                  <c:v>3</c:v>
                </c:pt>
                <c:pt idx="12">
                  <c:v>18</c:v>
                </c:pt>
                <c:pt idx="13">
                  <c:v>3</c:v>
                </c:pt>
                <c:pt idx="14">
                  <c:v>13</c:v>
                </c:pt>
                <c:pt idx="15">
                  <c:v>11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14</c:v>
                </c:pt>
                <c:pt idx="20">
                  <c:v>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Auswertung!$A$257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Auswertung!$B$230:$Z$230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Auswertung!$B$257:$Z$257</c:f>
              <c:numCache>
                <c:formatCode>General</c:formatCode>
                <c:ptCount val="25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Auswertung!$A$258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Auswertung!$B$230:$Z$230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Auswertung!$B$258:$Z$258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Auswertung!$A$260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Auswertung!$B$230:$Z$230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Auswertung!$B$260:$Z$260</c:f>
              <c:numCache>
                <c:formatCode>0.0</c:formatCode>
                <c:ptCount val="25"/>
                <c:pt idx="0">
                  <c:v>4.5</c:v>
                </c:pt>
                <c:pt idx="1">
                  <c:v>8</c:v>
                </c:pt>
                <c:pt idx="2">
                  <c:v>3</c:v>
                </c:pt>
                <c:pt idx="3">
                  <c:v>7.333333333333333</c:v>
                </c:pt>
                <c:pt idx="4">
                  <c:v>3.3333333333333335</c:v>
                </c:pt>
                <c:pt idx="5">
                  <c:v>8.5</c:v>
                </c:pt>
                <c:pt idx="6">
                  <c:v>7</c:v>
                </c:pt>
                <c:pt idx="7">
                  <c:v>2</c:v>
                </c:pt>
                <c:pt idx="8">
                  <c:v>4</c:v>
                </c:pt>
                <c:pt idx="9">
                  <c:v>5</c:v>
                </c:pt>
                <c:pt idx="10">
                  <c:v>0</c:v>
                </c:pt>
                <c:pt idx="11">
                  <c:v>1.5</c:v>
                </c:pt>
                <c:pt idx="12">
                  <c:v>6</c:v>
                </c:pt>
                <c:pt idx="13">
                  <c:v>1</c:v>
                </c:pt>
                <c:pt idx="14">
                  <c:v>4.333333333333333</c:v>
                </c:pt>
                <c:pt idx="15">
                  <c:v>3.6666666666666665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4.666666666666667</c:v>
                </c:pt>
                <c:pt idx="20">
                  <c:v>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Auswertung!$A$261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Auswertung!$B$230:$Z$230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Auswertung!$B$261:$Z$261</c:f>
              <c:numCache>
                <c:formatCode>0.0</c:formatCode>
                <c:ptCount val="25"/>
                <c:pt idx="0">
                  <c:v>4.5</c:v>
                </c:pt>
                <c:pt idx="1">
                  <c:v>8</c:v>
                </c:pt>
                <c:pt idx="2">
                  <c:v>4.5</c:v>
                </c:pt>
                <c:pt idx="3">
                  <c:v>7.333333333333333</c:v>
                </c:pt>
                <c:pt idx="4">
                  <c:v>3.3333333333333335</c:v>
                </c:pt>
                <c:pt idx="5">
                  <c:v>8.5</c:v>
                </c:pt>
                <c:pt idx="6">
                  <c:v>7</c:v>
                </c:pt>
                <c:pt idx="7">
                  <c:v>2</c:v>
                </c:pt>
                <c:pt idx="8">
                  <c:v>4</c:v>
                </c:pt>
                <c:pt idx="9">
                  <c:v>10</c:v>
                </c:pt>
                <c:pt idx="10">
                  <c:v>0</c:v>
                </c:pt>
                <c:pt idx="11">
                  <c:v>1.5</c:v>
                </c:pt>
                <c:pt idx="12">
                  <c:v>9</c:v>
                </c:pt>
                <c:pt idx="13">
                  <c:v>3</c:v>
                </c:pt>
                <c:pt idx="14">
                  <c:v>6.5</c:v>
                </c:pt>
                <c:pt idx="15">
                  <c:v>5.5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4.666666666666667</c:v>
                </c:pt>
                <c:pt idx="20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1318232"/>
        <c:axId val="301322936"/>
      </c:lineChart>
      <c:catAx>
        <c:axId val="301318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1322936"/>
        <c:crosses val="autoZero"/>
        <c:auto val="1"/>
        <c:lblAlgn val="ctr"/>
        <c:lblOffset val="100"/>
        <c:noMultiLvlLbl val="0"/>
      </c:catAx>
      <c:valAx>
        <c:axId val="301322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1318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Auswertung!$A$266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Auswertung!$B$264:$Z$264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Auswertung!$B$266:$Z$266</c:f>
              <c:numCache>
                <c:formatCode>General</c:formatCode>
                <c:ptCount val="25"/>
                <c:pt idx="0">
                  <c:v>26</c:v>
                </c:pt>
                <c:pt idx="1">
                  <c:v>21</c:v>
                </c:pt>
                <c:pt idx="2">
                  <c:v>50</c:v>
                </c:pt>
                <c:pt idx="3">
                  <c:v>34</c:v>
                </c:pt>
                <c:pt idx="4">
                  <c:v>23</c:v>
                </c:pt>
                <c:pt idx="5">
                  <c:v>50</c:v>
                </c:pt>
                <c:pt idx="6">
                  <c:v>38</c:v>
                </c:pt>
                <c:pt idx="7">
                  <c:v>21</c:v>
                </c:pt>
                <c:pt idx="8">
                  <c:v>0</c:v>
                </c:pt>
                <c:pt idx="9">
                  <c:v>0</c:v>
                </c:pt>
                <c:pt idx="10">
                  <c:v>48</c:v>
                </c:pt>
                <c:pt idx="11">
                  <c:v>50</c:v>
                </c:pt>
                <c:pt idx="12">
                  <c:v>20</c:v>
                </c:pt>
                <c:pt idx="13">
                  <c:v>50</c:v>
                </c:pt>
                <c:pt idx="14">
                  <c:v>50</c:v>
                </c:pt>
                <c:pt idx="15">
                  <c:v>46</c:v>
                </c:pt>
                <c:pt idx="16">
                  <c:v>35</c:v>
                </c:pt>
                <c:pt idx="17">
                  <c:v>50</c:v>
                </c:pt>
                <c:pt idx="18">
                  <c:v>28</c:v>
                </c:pt>
                <c:pt idx="19">
                  <c:v>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Auswertung!$A$267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Auswertung!$B$264:$Z$264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Auswertung!$B$267:$Z$267</c:f>
              <c:numCache>
                <c:formatCode>General</c:formatCode>
                <c:ptCount val="25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7</c:v>
                </c:pt>
                <c:pt idx="5">
                  <c:v>9</c:v>
                </c:pt>
                <c:pt idx="6">
                  <c:v>10</c:v>
                </c:pt>
                <c:pt idx="7">
                  <c:v>7</c:v>
                </c:pt>
                <c:pt idx="8">
                  <c:v>0</c:v>
                </c:pt>
                <c:pt idx="9">
                  <c:v>0</c:v>
                </c:pt>
                <c:pt idx="10">
                  <c:v>12</c:v>
                </c:pt>
                <c:pt idx="11">
                  <c:v>10</c:v>
                </c:pt>
                <c:pt idx="12">
                  <c:v>5</c:v>
                </c:pt>
                <c:pt idx="13">
                  <c:v>7</c:v>
                </c:pt>
                <c:pt idx="14">
                  <c:v>15</c:v>
                </c:pt>
                <c:pt idx="15">
                  <c:v>8</c:v>
                </c:pt>
                <c:pt idx="16">
                  <c:v>8</c:v>
                </c:pt>
                <c:pt idx="17">
                  <c:v>11</c:v>
                </c:pt>
                <c:pt idx="18">
                  <c:v>5</c:v>
                </c:pt>
                <c:pt idx="19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Auswertung!$A$268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Auswertung!$B$264:$Z$264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Auswertung!$B$268:$Z$268</c:f>
              <c:numCache>
                <c:formatCode>General</c:formatCode>
                <c:ptCount val="25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6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0</c:v>
                </c:pt>
                <c:pt idx="19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Auswertung!$A$270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Auswertung!$B$264:$Z$264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Auswertung!$B$270:$Z$270</c:f>
              <c:numCache>
                <c:formatCode>0.0</c:formatCode>
                <c:ptCount val="25"/>
                <c:pt idx="0">
                  <c:v>3.7222222222222219</c:v>
                </c:pt>
                <c:pt idx="1">
                  <c:v>2.7777777777777781</c:v>
                </c:pt>
                <c:pt idx="2">
                  <c:v>6.5555555555555545</c:v>
                </c:pt>
                <c:pt idx="3">
                  <c:v>3.4166666666666665</c:v>
                </c:pt>
                <c:pt idx="4">
                  <c:v>3.3888888888888888</c:v>
                </c:pt>
                <c:pt idx="5">
                  <c:v>5.5555555555555562</c:v>
                </c:pt>
                <c:pt idx="6">
                  <c:v>4.083333333333333</c:v>
                </c:pt>
                <c:pt idx="7">
                  <c:v>2.8333333333333335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4.833333333333333</c:v>
                </c:pt>
                <c:pt idx="12">
                  <c:v>5.333333333333333</c:v>
                </c:pt>
                <c:pt idx="13">
                  <c:v>7.3888888888888893</c:v>
                </c:pt>
                <c:pt idx="14">
                  <c:v>3.3333333333333335</c:v>
                </c:pt>
                <c:pt idx="15">
                  <c:v>5.2777777777777777</c:v>
                </c:pt>
                <c:pt idx="16">
                  <c:v>4.5</c:v>
                </c:pt>
                <c:pt idx="17">
                  <c:v>4.2777777777777777</c:v>
                </c:pt>
                <c:pt idx="18">
                  <c:v>6</c:v>
                </c:pt>
                <c:pt idx="19">
                  <c:v>4.1111111111111116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Auswertung!$A$271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Auswertung!$B$264:$Z$264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Auswertung!$B$271:$Z$271</c:f>
              <c:numCache>
                <c:formatCode>0.0</c:formatCode>
                <c:ptCount val="25"/>
                <c:pt idx="0">
                  <c:v>6.166666666666667</c:v>
                </c:pt>
                <c:pt idx="1">
                  <c:v>4</c:v>
                </c:pt>
                <c:pt idx="2">
                  <c:v>7.166666666666667</c:v>
                </c:pt>
                <c:pt idx="3">
                  <c:v>5</c:v>
                </c:pt>
                <c:pt idx="4">
                  <c:v>3.8333333333333335</c:v>
                </c:pt>
                <c:pt idx="5">
                  <c:v>7.2222222222222223</c:v>
                </c:pt>
                <c:pt idx="6">
                  <c:v>4.4722222222222223</c:v>
                </c:pt>
                <c:pt idx="7">
                  <c:v>3.8333333333333335</c:v>
                </c:pt>
                <c:pt idx="8">
                  <c:v>0</c:v>
                </c:pt>
                <c:pt idx="9">
                  <c:v>0</c:v>
                </c:pt>
                <c:pt idx="10">
                  <c:v>6.4722222222222214</c:v>
                </c:pt>
                <c:pt idx="11">
                  <c:v>5.9444444444444438</c:v>
                </c:pt>
                <c:pt idx="12">
                  <c:v>6.666666666666667</c:v>
                </c:pt>
                <c:pt idx="13">
                  <c:v>8.3333333333333339</c:v>
                </c:pt>
                <c:pt idx="14">
                  <c:v>6.844444444444445</c:v>
                </c:pt>
                <c:pt idx="15">
                  <c:v>6.5</c:v>
                </c:pt>
                <c:pt idx="16">
                  <c:v>6.5</c:v>
                </c:pt>
                <c:pt idx="17">
                  <c:v>5.6944444444444438</c:v>
                </c:pt>
                <c:pt idx="18">
                  <c:v>6</c:v>
                </c:pt>
                <c:pt idx="19">
                  <c:v>5.8888888888888893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1320584"/>
        <c:axId val="301323720"/>
      </c:lineChart>
      <c:catAx>
        <c:axId val="301320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1323720"/>
        <c:crosses val="autoZero"/>
        <c:auto val="1"/>
        <c:lblAlgn val="ctr"/>
        <c:lblOffset val="100"/>
        <c:noMultiLvlLbl val="0"/>
      </c:catAx>
      <c:valAx>
        <c:axId val="301323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1320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Auswertung!$A$274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Auswertung!$B$264:$Z$264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Auswertung!$B$274:$Z$274</c:f>
              <c:numCache>
                <c:formatCode>General</c:formatCode>
                <c:ptCount val="25"/>
                <c:pt idx="0">
                  <c:v>11</c:v>
                </c:pt>
                <c:pt idx="1">
                  <c:v>10</c:v>
                </c:pt>
                <c:pt idx="2">
                  <c:v>21</c:v>
                </c:pt>
                <c:pt idx="3">
                  <c:v>13</c:v>
                </c:pt>
                <c:pt idx="4">
                  <c:v>8</c:v>
                </c:pt>
                <c:pt idx="5">
                  <c:v>20</c:v>
                </c:pt>
                <c:pt idx="6">
                  <c:v>5</c:v>
                </c:pt>
                <c:pt idx="7">
                  <c:v>12</c:v>
                </c:pt>
                <c:pt idx="8">
                  <c:v>0</c:v>
                </c:pt>
                <c:pt idx="9">
                  <c:v>0</c:v>
                </c:pt>
                <c:pt idx="10">
                  <c:v>31</c:v>
                </c:pt>
                <c:pt idx="11">
                  <c:v>26</c:v>
                </c:pt>
                <c:pt idx="12">
                  <c:v>8</c:v>
                </c:pt>
                <c:pt idx="13">
                  <c:v>17</c:v>
                </c:pt>
                <c:pt idx="14">
                  <c:v>12</c:v>
                </c:pt>
                <c:pt idx="15">
                  <c:v>30</c:v>
                </c:pt>
                <c:pt idx="16">
                  <c:v>20</c:v>
                </c:pt>
                <c:pt idx="17">
                  <c:v>19</c:v>
                </c:pt>
                <c:pt idx="18">
                  <c:v>15</c:v>
                </c:pt>
                <c:pt idx="19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Auswertung!$A$275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Auswertung!$B$264:$Z$264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Auswertung!$B$275:$Z$275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4</c:v>
                </c:pt>
                <c:pt idx="12">
                  <c:v>2</c:v>
                </c:pt>
                <c:pt idx="13">
                  <c:v>3</c:v>
                </c:pt>
                <c:pt idx="14">
                  <c:v>5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2</c:v>
                </c:pt>
                <c:pt idx="19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Auswertung!$A$276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Auswertung!$B$264:$Z$264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Auswertung!$B$276:$Z$276</c:f>
              <c:numCache>
                <c:formatCode>General</c:formatCode>
                <c:ptCount val="2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Auswertung!$A$278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Auswertung!$B$264:$Z$264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Auswertung!$B$278:$Z$278</c:f>
              <c:numCache>
                <c:formatCode>0.0</c:formatCode>
                <c:ptCount val="25"/>
                <c:pt idx="0">
                  <c:v>3.6666666666666665</c:v>
                </c:pt>
                <c:pt idx="1">
                  <c:v>3.3333333333333335</c:v>
                </c:pt>
                <c:pt idx="2">
                  <c:v>7</c:v>
                </c:pt>
                <c:pt idx="3">
                  <c:v>3.25</c:v>
                </c:pt>
                <c:pt idx="4">
                  <c:v>2.6666666666666665</c:v>
                </c:pt>
                <c:pt idx="5">
                  <c:v>6.666666666666667</c:v>
                </c:pt>
                <c:pt idx="6">
                  <c:v>1.25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7.75</c:v>
                </c:pt>
                <c:pt idx="11">
                  <c:v>6.5</c:v>
                </c:pt>
                <c:pt idx="12">
                  <c:v>4</c:v>
                </c:pt>
                <c:pt idx="13">
                  <c:v>5.666666666666667</c:v>
                </c:pt>
                <c:pt idx="14">
                  <c:v>2.4</c:v>
                </c:pt>
                <c:pt idx="15">
                  <c:v>10</c:v>
                </c:pt>
                <c:pt idx="16">
                  <c:v>6.666666666666667</c:v>
                </c:pt>
                <c:pt idx="17">
                  <c:v>4.75</c:v>
                </c:pt>
                <c:pt idx="18">
                  <c:v>7.5</c:v>
                </c:pt>
                <c:pt idx="19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Auswertung!$A$279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Auswertung!$B$264:$Z$264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Auswertung!$B$279:$Z$279</c:f>
              <c:numCache>
                <c:formatCode>0.0</c:formatCode>
                <c:ptCount val="25"/>
                <c:pt idx="0">
                  <c:v>11</c:v>
                </c:pt>
                <c:pt idx="1">
                  <c:v>5</c:v>
                </c:pt>
                <c:pt idx="2">
                  <c:v>7</c:v>
                </c:pt>
                <c:pt idx="3">
                  <c:v>6.5</c:v>
                </c:pt>
                <c:pt idx="4">
                  <c:v>4</c:v>
                </c:pt>
                <c:pt idx="5">
                  <c:v>6.666666666666667</c:v>
                </c:pt>
                <c:pt idx="6">
                  <c:v>1.25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7.75</c:v>
                </c:pt>
                <c:pt idx="11">
                  <c:v>8.6666666666666661</c:v>
                </c:pt>
                <c:pt idx="12">
                  <c:v>8</c:v>
                </c:pt>
                <c:pt idx="13">
                  <c:v>8.5</c:v>
                </c:pt>
                <c:pt idx="14">
                  <c:v>12</c:v>
                </c:pt>
                <c:pt idx="15">
                  <c:v>10</c:v>
                </c:pt>
                <c:pt idx="16">
                  <c:v>10</c:v>
                </c:pt>
                <c:pt idx="17">
                  <c:v>6.333333333333333</c:v>
                </c:pt>
                <c:pt idx="18">
                  <c:v>7.5</c:v>
                </c:pt>
                <c:pt idx="19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1325288"/>
        <c:axId val="301320976"/>
      </c:lineChart>
      <c:catAx>
        <c:axId val="301325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1320976"/>
        <c:crosses val="autoZero"/>
        <c:auto val="1"/>
        <c:lblAlgn val="ctr"/>
        <c:lblOffset val="100"/>
        <c:noMultiLvlLbl val="0"/>
      </c:catAx>
      <c:valAx>
        <c:axId val="301320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1325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Auswertung!$A$282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Auswertung!$B$264:$Z$264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Auswertung!$B$282:$Z$282</c:f>
              <c:numCache>
                <c:formatCode>General</c:formatCode>
                <c:ptCount val="25"/>
                <c:pt idx="0">
                  <c:v>15</c:v>
                </c:pt>
                <c:pt idx="1">
                  <c:v>3</c:v>
                </c:pt>
                <c:pt idx="2">
                  <c:v>11</c:v>
                </c:pt>
                <c:pt idx="3">
                  <c:v>9</c:v>
                </c:pt>
                <c:pt idx="4">
                  <c:v>0</c:v>
                </c:pt>
                <c:pt idx="5">
                  <c:v>12</c:v>
                </c:pt>
                <c:pt idx="6">
                  <c:v>7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7</c:v>
                </c:pt>
                <c:pt idx="12">
                  <c:v>0</c:v>
                </c:pt>
                <c:pt idx="13">
                  <c:v>12</c:v>
                </c:pt>
                <c:pt idx="14">
                  <c:v>7</c:v>
                </c:pt>
                <c:pt idx="15">
                  <c:v>13</c:v>
                </c:pt>
                <c:pt idx="16">
                  <c:v>4</c:v>
                </c:pt>
                <c:pt idx="17">
                  <c:v>27</c:v>
                </c:pt>
                <c:pt idx="18">
                  <c:v>5</c:v>
                </c:pt>
                <c:pt idx="19">
                  <c:v>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Auswertung!$A$283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Auswertung!$B$264:$Z$264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Auswertung!$B$283:$Z$283</c:f>
              <c:numCache>
                <c:formatCode>General</c:formatCode>
                <c:ptCount val="25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5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2</c:v>
                </c:pt>
                <c:pt idx="19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Auswertung!$A$284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Auswertung!$B$264:$Z$264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Auswertung!$B$284:$Z$284</c:f>
              <c:numCache>
                <c:formatCode>General</c:formatCode>
                <c:ptCount val="25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Auswertung!$A$286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Auswertung!$B$264:$Z$264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Auswertung!$B$286:$Z$286</c:f>
              <c:numCache>
                <c:formatCode>0.0</c:formatCode>
                <c:ptCount val="25"/>
                <c:pt idx="0">
                  <c:v>7.5</c:v>
                </c:pt>
                <c:pt idx="1">
                  <c:v>1</c:v>
                </c:pt>
                <c:pt idx="2">
                  <c:v>3.6666666666666665</c:v>
                </c:pt>
                <c:pt idx="3">
                  <c:v>3</c:v>
                </c:pt>
                <c:pt idx="4">
                  <c:v>0</c:v>
                </c:pt>
                <c:pt idx="5">
                  <c:v>4</c:v>
                </c:pt>
                <c:pt idx="6">
                  <c:v>2.3333333333333335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2.3333333333333335</c:v>
                </c:pt>
                <c:pt idx="12">
                  <c:v>0</c:v>
                </c:pt>
                <c:pt idx="13">
                  <c:v>6</c:v>
                </c:pt>
                <c:pt idx="14">
                  <c:v>1.4</c:v>
                </c:pt>
                <c:pt idx="15">
                  <c:v>4.333333333333333</c:v>
                </c:pt>
                <c:pt idx="16">
                  <c:v>1.3333333333333333</c:v>
                </c:pt>
                <c:pt idx="17">
                  <c:v>6.75</c:v>
                </c:pt>
                <c:pt idx="18">
                  <c:v>2.5</c:v>
                </c:pt>
                <c:pt idx="19">
                  <c:v>4.666666666666667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Auswertung!$A$287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Auswertung!$B$264:$Z$264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Auswertung!$B$287:$Z$287</c:f>
              <c:numCache>
                <c:formatCode>0.0</c:formatCode>
                <c:ptCount val="25"/>
                <c:pt idx="0">
                  <c:v>7.5</c:v>
                </c:pt>
                <c:pt idx="1">
                  <c:v>3</c:v>
                </c:pt>
                <c:pt idx="2">
                  <c:v>5.5</c:v>
                </c:pt>
                <c:pt idx="3">
                  <c:v>4.5</c:v>
                </c:pt>
                <c:pt idx="4">
                  <c:v>0</c:v>
                </c:pt>
                <c:pt idx="5">
                  <c:v>6</c:v>
                </c:pt>
                <c:pt idx="6">
                  <c:v>3.5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2.6666666666666665</c:v>
                </c:pt>
                <c:pt idx="11">
                  <c:v>3.5</c:v>
                </c:pt>
                <c:pt idx="12">
                  <c:v>0</c:v>
                </c:pt>
                <c:pt idx="13">
                  <c:v>6</c:v>
                </c:pt>
                <c:pt idx="14">
                  <c:v>2.3333333333333335</c:v>
                </c:pt>
                <c:pt idx="15">
                  <c:v>6.5</c:v>
                </c:pt>
                <c:pt idx="16">
                  <c:v>4</c:v>
                </c:pt>
                <c:pt idx="17">
                  <c:v>6.75</c:v>
                </c:pt>
                <c:pt idx="18">
                  <c:v>2.5</c:v>
                </c:pt>
                <c:pt idx="19">
                  <c:v>4.666666666666667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1324112"/>
        <c:axId val="301324504"/>
      </c:lineChart>
      <c:catAx>
        <c:axId val="30132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1324504"/>
        <c:crosses val="autoZero"/>
        <c:auto val="1"/>
        <c:lblAlgn val="ctr"/>
        <c:lblOffset val="100"/>
        <c:noMultiLvlLbl val="0"/>
      </c:catAx>
      <c:valAx>
        <c:axId val="301324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1324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Auswertung!$A$290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Auswertung!$B$264:$Z$264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Auswertung!$B$290:$Z$290</c:f>
              <c:numCache>
                <c:formatCode>General</c:formatCode>
                <c:ptCount val="25"/>
                <c:pt idx="0">
                  <c:v>0</c:v>
                </c:pt>
                <c:pt idx="1">
                  <c:v>8</c:v>
                </c:pt>
                <c:pt idx="2">
                  <c:v>18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26</c:v>
                </c:pt>
                <c:pt idx="7">
                  <c:v>7</c:v>
                </c:pt>
                <c:pt idx="8">
                  <c:v>0</c:v>
                </c:pt>
                <c:pt idx="9">
                  <c:v>0</c:v>
                </c:pt>
                <c:pt idx="10">
                  <c:v>9</c:v>
                </c:pt>
                <c:pt idx="11">
                  <c:v>17</c:v>
                </c:pt>
                <c:pt idx="12">
                  <c:v>12</c:v>
                </c:pt>
                <c:pt idx="13">
                  <c:v>21</c:v>
                </c:pt>
                <c:pt idx="14">
                  <c:v>31</c:v>
                </c:pt>
                <c:pt idx="15">
                  <c:v>3</c:v>
                </c:pt>
                <c:pt idx="16">
                  <c:v>11</c:v>
                </c:pt>
                <c:pt idx="17">
                  <c:v>4</c:v>
                </c:pt>
                <c:pt idx="18">
                  <c:v>8</c:v>
                </c:pt>
                <c:pt idx="19">
                  <c:v>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Auswertung!$A$291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Auswertung!$B$264:$Z$264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Auswertung!$B$291:$Z$291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5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1</c:v>
                </c:pt>
                <c:pt idx="19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Auswertung!$A$292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Auswertung!$B$264:$Z$264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Auswertung!$B$292:$Z$292</c:f>
              <c:numCache>
                <c:formatCode>General</c:formatCode>
                <c:ptCount val="2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Auswertung!$A$294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Auswertung!$B$264:$Z$264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Auswertung!$B$294:$Z$294</c:f>
              <c:numCache>
                <c:formatCode>0.0</c:formatCode>
                <c:ptCount val="25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4</c:v>
                </c:pt>
                <c:pt idx="4">
                  <c:v>7.5</c:v>
                </c:pt>
                <c:pt idx="5">
                  <c:v>6</c:v>
                </c:pt>
                <c:pt idx="6">
                  <c:v>8.6666666666666661</c:v>
                </c:pt>
                <c:pt idx="7">
                  <c:v>3.5</c:v>
                </c:pt>
                <c:pt idx="8">
                  <c:v>0</c:v>
                </c:pt>
                <c:pt idx="9">
                  <c:v>0</c:v>
                </c:pt>
                <c:pt idx="10">
                  <c:v>2.25</c:v>
                </c:pt>
                <c:pt idx="11">
                  <c:v>5.666666666666667</c:v>
                </c:pt>
                <c:pt idx="12">
                  <c:v>12</c:v>
                </c:pt>
                <c:pt idx="13">
                  <c:v>10.5</c:v>
                </c:pt>
                <c:pt idx="14">
                  <c:v>6.2</c:v>
                </c:pt>
                <c:pt idx="15">
                  <c:v>1.5</c:v>
                </c:pt>
                <c:pt idx="16">
                  <c:v>5.5</c:v>
                </c:pt>
                <c:pt idx="17">
                  <c:v>1.3333333333333333</c:v>
                </c:pt>
                <c:pt idx="18">
                  <c:v>8</c:v>
                </c:pt>
                <c:pt idx="19">
                  <c:v>4.666666666666667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Auswertung!$A$295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Auswertung!$B$264:$Z$264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Auswertung!$B$295:$Z$295</c:f>
              <c:numCache>
                <c:formatCode>0.0</c:formatCode>
                <c:ptCount val="25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4</c:v>
                </c:pt>
                <c:pt idx="4">
                  <c:v>7.5</c:v>
                </c:pt>
                <c:pt idx="5">
                  <c:v>9</c:v>
                </c:pt>
                <c:pt idx="6">
                  <c:v>8.6666666666666661</c:v>
                </c:pt>
                <c:pt idx="7">
                  <c:v>3.5</c:v>
                </c:pt>
                <c:pt idx="8">
                  <c:v>0</c:v>
                </c:pt>
                <c:pt idx="9">
                  <c:v>0</c:v>
                </c:pt>
                <c:pt idx="10">
                  <c:v>9</c:v>
                </c:pt>
                <c:pt idx="11">
                  <c:v>5.666666666666667</c:v>
                </c:pt>
                <c:pt idx="12">
                  <c:v>12</c:v>
                </c:pt>
                <c:pt idx="13">
                  <c:v>10.5</c:v>
                </c:pt>
                <c:pt idx="14">
                  <c:v>6.2</c:v>
                </c:pt>
                <c:pt idx="15">
                  <c:v>3</c:v>
                </c:pt>
                <c:pt idx="16">
                  <c:v>5.5</c:v>
                </c:pt>
                <c:pt idx="17">
                  <c:v>4</c:v>
                </c:pt>
                <c:pt idx="18">
                  <c:v>8</c:v>
                </c:pt>
                <c:pt idx="19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1325680"/>
        <c:axId val="301324896"/>
      </c:lineChart>
      <c:catAx>
        <c:axId val="30132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1324896"/>
        <c:crosses val="autoZero"/>
        <c:auto val="1"/>
        <c:lblAlgn val="ctr"/>
        <c:lblOffset val="100"/>
        <c:noMultiLvlLbl val="0"/>
      </c:catAx>
      <c:valAx>
        <c:axId val="30132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1325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Auswertung!$A$300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Auswertung!$B$298:$Z$298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Auswertung!$B$300:$Z$300</c:f>
              <c:numCache>
                <c:formatCode>General</c:formatCode>
                <c:ptCount val="25"/>
                <c:pt idx="0">
                  <c:v>50</c:v>
                </c:pt>
                <c:pt idx="1">
                  <c:v>42</c:v>
                </c:pt>
                <c:pt idx="2">
                  <c:v>23</c:v>
                </c:pt>
                <c:pt idx="3">
                  <c:v>43</c:v>
                </c:pt>
                <c:pt idx="4">
                  <c:v>42</c:v>
                </c:pt>
                <c:pt idx="5">
                  <c:v>14</c:v>
                </c:pt>
                <c:pt idx="6">
                  <c:v>33</c:v>
                </c:pt>
                <c:pt idx="7">
                  <c:v>46</c:v>
                </c:pt>
                <c:pt idx="8">
                  <c:v>29</c:v>
                </c:pt>
                <c:pt idx="9">
                  <c:v>30</c:v>
                </c:pt>
                <c:pt idx="10">
                  <c:v>50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36</c:v>
                </c:pt>
                <c:pt idx="15">
                  <c:v>50</c:v>
                </c:pt>
                <c:pt idx="16">
                  <c:v>50</c:v>
                </c:pt>
                <c:pt idx="17">
                  <c:v>23</c:v>
                </c:pt>
                <c:pt idx="18">
                  <c:v>50</c:v>
                </c:pt>
                <c:pt idx="19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Auswertung!$A$301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Auswertung!$B$298:$Z$298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Auswertung!$B$301:$Z$301</c:f>
              <c:numCache>
                <c:formatCode>General</c:formatCode>
                <c:ptCount val="25"/>
                <c:pt idx="0">
                  <c:v>11</c:v>
                </c:pt>
                <c:pt idx="1">
                  <c:v>8</c:v>
                </c:pt>
                <c:pt idx="2">
                  <c:v>5</c:v>
                </c:pt>
                <c:pt idx="3">
                  <c:v>11</c:v>
                </c:pt>
                <c:pt idx="4">
                  <c:v>8</c:v>
                </c:pt>
                <c:pt idx="5">
                  <c:v>5</c:v>
                </c:pt>
                <c:pt idx="6">
                  <c:v>8</c:v>
                </c:pt>
                <c:pt idx="7">
                  <c:v>9</c:v>
                </c:pt>
                <c:pt idx="8">
                  <c:v>5</c:v>
                </c:pt>
                <c:pt idx="9">
                  <c:v>7</c:v>
                </c:pt>
                <c:pt idx="10">
                  <c:v>9</c:v>
                </c:pt>
                <c:pt idx="11">
                  <c:v>14</c:v>
                </c:pt>
                <c:pt idx="12">
                  <c:v>0</c:v>
                </c:pt>
                <c:pt idx="13">
                  <c:v>0</c:v>
                </c:pt>
                <c:pt idx="14">
                  <c:v>14</c:v>
                </c:pt>
                <c:pt idx="15">
                  <c:v>9</c:v>
                </c:pt>
                <c:pt idx="16">
                  <c:v>11</c:v>
                </c:pt>
                <c:pt idx="17">
                  <c:v>5</c:v>
                </c:pt>
                <c:pt idx="18">
                  <c:v>10</c:v>
                </c:pt>
                <c:pt idx="19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Auswertung!$A$302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Auswertung!$B$298:$Z$298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Auswertung!$B$302:$Z$302</c:f>
              <c:numCache>
                <c:formatCode>General</c:formatCode>
                <c:ptCount val="2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Auswertung!$A$304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Auswertung!$B$298:$Z$298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Auswertung!$B$304:$Z$304</c:f>
              <c:numCache>
                <c:formatCode>0.0</c:formatCode>
                <c:ptCount val="25"/>
                <c:pt idx="0">
                  <c:v>4.3611111111111116</c:v>
                </c:pt>
                <c:pt idx="1">
                  <c:v>5.166666666666667</c:v>
                </c:pt>
                <c:pt idx="2">
                  <c:v>4.5</c:v>
                </c:pt>
                <c:pt idx="3">
                  <c:v>3.8611111111111112</c:v>
                </c:pt>
                <c:pt idx="4">
                  <c:v>5.333333333333333</c:v>
                </c:pt>
                <c:pt idx="5">
                  <c:v>2.8333333333333335</c:v>
                </c:pt>
                <c:pt idx="6">
                  <c:v>4.2222222222222223</c:v>
                </c:pt>
                <c:pt idx="7">
                  <c:v>5.1111111111111116</c:v>
                </c:pt>
                <c:pt idx="8">
                  <c:v>5</c:v>
                </c:pt>
                <c:pt idx="9">
                  <c:v>4.333333333333333</c:v>
                </c:pt>
                <c:pt idx="10">
                  <c:v>5.5555555555555545</c:v>
                </c:pt>
                <c:pt idx="11">
                  <c:v>0.19999999999999987</c:v>
                </c:pt>
                <c:pt idx="12">
                  <c:v>0</c:v>
                </c:pt>
                <c:pt idx="13">
                  <c:v>0</c:v>
                </c:pt>
                <c:pt idx="14">
                  <c:v>2.5500000000000003</c:v>
                </c:pt>
                <c:pt idx="15">
                  <c:v>5.5555555555555545</c:v>
                </c:pt>
                <c:pt idx="16">
                  <c:v>4.3888888888888884</c:v>
                </c:pt>
                <c:pt idx="17">
                  <c:v>4.333333333333333</c:v>
                </c:pt>
                <c:pt idx="18">
                  <c:v>5.1111111111111116</c:v>
                </c:pt>
                <c:pt idx="19">
                  <c:v>8.3333333333333339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Auswertung!$A$305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Auswertung!$B$298:$Z$298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Auswertung!$B$305:$Z$305</c:f>
              <c:numCache>
                <c:formatCode>0.0</c:formatCode>
                <c:ptCount val="25"/>
                <c:pt idx="0">
                  <c:v>5.3611111111111107</c:v>
                </c:pt>
                <c:pt idx="1">
                  <c:v>5.166666666666667</c:v>
                </c:pt>
                <c:pt idx="2">
                  <c:v>4.5</c:v>
                </c:pt>
                <c:pt idx="3">
                  <c:v>5.2777777777777777</c:v>
                </c:pt>
                <c:pt idx="4">
                  <c:v>5.833333333333333</c:v>
                </c:pt>
                <c:pt idx="5">
                  <c:v>4.666666666666667</c:v>
                </c:pt>
                <c:pt idx="6">
                  <c:v>6.833333333333333</c:v>
                </c:pt>
                <c:pt idx="7">
                  <c:v>7.333333333333333</c:v>
                </c:pt>
                <c:pt idx="8">
                  <c:v>6.833333333333333</c:v>
                </c:pt>
                <c:pt idx="9">
                  <c:v>5.666666666666667</c:v>
                </c:pt>
                <c:pt idx="10">
                  <c:v>7.5555555555555545</c:v>
                </c:pt>
                <c:pt idx="11">
                  <c:v>1.1666666666666667</c:v>
                </c:pt>
                <c:pt idx="12">
                  <c:v>0</c:v>
                </c:pt>
                <c:pt idx="13">
                  <c:v>0</c:v>
                </c:pt>
                <c:pt idx="14">
                  <c:v>3.1833333333333336</c:v>
                </c:pt>
                <c:pt idx="15">
                  <c:v>5.5555555555555545</c:v>
                </c:pt>
                <c:pt idx="16">
                  <c:v>6</c:v>
                </c:pt>
                <c:pt idx="17">
                  <c:v>5.166666666666667</c:v>
                </c:pt>
                <c:pt idx="18">
                  <c:v>5.5555555555555562</c:v>
                </c:pt>
                <c:pt idx="19">
                  <c:v>8.3333333333333339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1321760"/>
        <c:axId val="301319800"/>
      </c:lineChart>
      <c:catAx>
        <c:axId val="30132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1319800"/>
        <c:crosses val="autoZero"/>
        <c:auto val="1"/>
        <c:lblAlgn val="ctr"/>
        <c:lblOffset val="100"/>
        <c:noMultiLvlLbl val="0"/>
      </c:catAx>
      <c:valAx>
        <c:axId val="301319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1321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Auswertung!$A$308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Auswertung!$B$298:$Z$298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Auswertung!$B$308:$Z$308</c:f>
              <c:numCache>
                <c:formatCode>General</c:formatCode>
                <c:ptCount val="25"/>
                <c:pt idx="0">
                  <c:v>21</c:v>
                </c:pt>
                <c:pt idx="1">
                  <c:v>14</c:v>
                </c:pt>
                <c:pt idx="2">
                  <c:v>11</c:v>
                </c:pt>
                <c:pt idx="3">
                  <c:v>24</c:v>
                </c:pt>
                <c:pt idx="4">
                  <c:v>21</c:v>
                </c:pt>
                <c:pt idx="5">
                  <c:v>3</c:v>
                </c:pt>
                <c:pt idx="6">
                  <c:v>8</c:v>
                </c:pt>
                <c:pt idx="7">
                  <c:v>24</c:v>
                </c:pt>
                <c:pt idx="8">
                  <c:v>17</c:v>
                </c:pt>
                <c:pt idx="9">
                  <c:v>12</c:v>
                </c:pt>
                <c:pt idx="10">
                  <c:v>32</c:v>
                </c:pt>
                <c:pt idx="11">
                  <c:v>10</c:v>
                </c:pt>
                <c:pt idx="12">
                  <c:v>0</c:v>
                </c:pt>
                <c:pt idx="13">
                  <c:v>0</c:v>
                </c:pt>
                <c:pt idx="14">
                  <c:v>-7</c:v>
                </c:pt>
                <c:pt idx="15">
                  <c:v>16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Auswertung!$A$309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Auswertung!$B$298:$Z$298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Auswertung!$B$309:$Z$309</c:f>
              <c:numCache>
                <c:formatCode>General</c:formatCode>
                <c:ptCount val="2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3</c:v>
                </c:pt>
                <c:pt idx="16">
                  <c:v>4</c:v>
                </c:pt>
                <c:pt idx="17">
                  <c:v>2</c:v>
                </c:pt>
                <c:pt idx="18">
                  <c:v>4</c:v>
                </c:pt>
                <c:pt idx="19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Auswertung!$A$310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Auswertung!$B$298:$Z$298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Auswertung!$B$310:$Z$310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Auswertung!$A$312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Auswertung!$B$298:$Z$298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Auswertung!$B$312:$Z$312</c:f>
              <c:numCache>
                <c:formatCode>0.0</c:formatCode>
                <c:ptCount val="25"/>
                <c:pt idx="0">
                  <c:v>5.25</c:v>
                </c:pt>
                <c:pt idx="1">
                  <c:v>4.666666666666667</c:v>
                </c:pt>
                <c:pt idx="2">
                  <c:v>5.5</c:v>
                </c:pt>
                <c:pt idx="3">
                  <c:v>6</c:v>
                </c:pt>
                <c:pt idx="4">
                  <c:v>7</c:v>
                </c:pt>
                <c:pt idx="5">
                  <c:v>1.5</c:v>
                </c:pt>
                <c:pt idx="6">
                  <c:v>2.6666666666666665</c:v>
                </c:pt>
                <c:pt idx="7">
                  <c:v>8</c:v>
                </c:pt>
                <c:pt idx="8">
                  <c:v>8.5</c:v>
                </c:pt>
                <c:pt idx="9">
                  <c:v>4</c:v>
                </c:pt>
                <c:pt idx="10">
                  <c:v>10.666666666666666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-1.4</c:v>
                </c:pt>
                <c:pt idx="15">
                  <c:v>5.333333333333333</c:v>
                </c:pt>
                <c:pt idx="16">
                  <c:v>3.5</c:v>
                </c:pt>
                <c:pt idx="17">
                  <c:v>7.5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Auswertung!$A$313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Auswertung!$B$298:$Z$298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Auswertung!$B$313:$Z$313</c:f>
              <c:numCache>
                <c:formatCode>0.0</c:formatCode>
                <c:ptCount val="25"/>
                <c:pt idx="0">
                  <c:v>5.25</c:v>
                </c:pt>
                <c:pt idx="1">
                  <c:v>4.666666666666667</c:v>
                </c:pt>
                <c:pt idx="2">
                  <c:v>5.5</c:v>
                </c:pt>
                <c:pt idx="3">
                  <c:v>8</c:v>
                </c:pt>
                <c:pt idx="4">
                  <c:v>7</c:v>
                </c:pt>
                <c:pt idx="5">
                  <c:v>3</c:v>
                </c:pt>
                <c:pt idx="6">
                  <c:v>8</c:v>
                </c:pt>
                <c:pt idx="7">
                  <c:v>8</c:v>
                </c:pt>
                <c:pt idx="8">
                  <c:v>8.5</c:v>
                </c:pt>
                <c:pt idx="9">
                  <c:v>4</c:v>
                </c:pt>
                <c:pt idx="10">
                  <c:v>10.666666666666666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-1.75</c:v>
                </c:pt>
                <c:pt idx="15">
                  <c:v>5.333333333333333</c:v>
                </c:pt>
                <c:pt idx="16">
                  <c:v>4.666666666666667</c:v>
                </c:pt>
                <c:pt idx="17">
                  <c:v>7.5</c:v>
                </c:pt>
                <c:pt idx="18">
                  <c:v>5.333333333333333</c:v>
                </c:pt>
                <c:pt idx="19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1322544"/>
        <c:axId val="302098128"/>
      </c:lineChart>
      <c:catAx>
        <c:axId val="30132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2098128"/>
        <c:crosses val="autoZero"/>
        <c:auto val="1"/>
        <c:lblAlgn val="ctr"/>
        <c:lblOffset val="100"/>
        <c:noMultiLvlLbl val="0"/>
      </c:catAx>
      <c:valAx>
        <c:axId val="302098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1322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Auswertung!$A$316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Auswertung!$B$298:$Z$298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Auswertung!$B$316:$Z$316</c:f>
              <c:numCache>
                <c:formatCode>General</c:formatCode>
                <c:ptCount val="25"/>
                <c:pt idx="0">
                  <c:v>22</c:v>
                </c:pt>
                <c:pt idx="1">
                  <c:v>19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15</c:v>
                </c:pt>
                <c:pt idx="7">
                  <c:v>10</c:v>
                </c:pt>
                <c:pt idx="8">
                  <c:v>11</c:v>
                </c:pt>
                <c:pt idx="9">
                  <c:v>8</c:v>
                </c:pt>
                <c:pt idx="10">
                  <c:v>9</c:v>
                </c:pt>
                <c:pt idx="11">
                  <c:v>-22</c:v>
                </c:pt>
                <c:pt idx="12">
                  <c:v>0</c:v>
                </c:pt>
                <c:pt idx="13">
                  <c:v>0</c:v>
                </c:pt>
                <c:pt idx="14">
                  <c:v>34</c:v>
                </c:pt>
                <c:pt idx="15">
                  <c:v>22</c:v>
                </c:pt>
                <c:pt idx="16">
                  <c:v>28</c:v>
                </c:pt>
                <c:pt idx="17">
                  <c:v>5</c:v>
                </c:pt>
                <c:pt idx="18">
                  <c:v>14</c:v>
                </c:pt>
                <c:pt idx="19">
                  <c:v>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Auswertung!$A$317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Auswertung!$B$298:$Z$298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Auswertung!$B$317:$Z$317</c:f>
              <c:numCache>
                <c:formatCode>General</c:formatCode>
                <c:ptCount val="2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3</c:v>
                </c:pt>
                <c:pt idx="16">
                  <c:v>4</c:v>
                </c:pt>
                <c:pt idx="17">
                  <c:v>2</c:v>
                </c:pt>
                <c:pt idx="18">
                  <c:v>3</c:v>
                </c:pt>
                <c:pt idx="19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Auswertung!$A$318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Auswertung!$B$298:$Z$298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Auswertung!$B$318:$Z$318</c:f>
              <c:numCache>
                <c:formatCode>General</c:formatCode>
                <c:ptCount val="2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Auswertung!$A$320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Auswertung!$B$298:$Z$298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Auswertung!$B$320:$Z$320</c:f>
              <c:numCache>
                <c:formatCode>0.0</c:formatCode>
                <c:ptCount val="25"/>
                <c:pt idx="0">
                  <c:v>5.5</c:v>
                </c:pt>
                <c:pt idx="1">
                  <c:v>6.333333333333333</c:v>
                </c:pt>
                <c:pt idx="2">
                  <c:v>4</c:v>
                </c:pt>
                <c:pt idx="3">
                  <c:v>2.25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3.3333333333333335</c:v>
                </c:pt>
                <c:pt idx="8">
                  <c:v>5.5</c:v>
                </c:pt>
                <c:pt idx="9">
                  <c:v>4</c:v>
                </c:pt>
                <c:pt idx="10">
                  <c:v>3</c:v>
                </c:pt>
                <c:pt idx="11">
                  <c:v>-4.4000000000000004</c:v>
                </c:pt>
                <c:pt idx="12">
                  <c:v>0</c:v>
                </c:pt>
                <c:pt idx="13">
                  <c:v>0</c:v>
                </c:pt>
                <c:pt idx="14">
                  <c:v>6.8</c:v>
                </c:pt>
                <c:pt idx="15">
                  <c:v>7.333333333333333</c:v>
                </c:pt>
                <c:pt idx="16">
                  <c:v>7</c:v>
                </c:pt>
                <c:pt idx="17">
                  <c:v>2.5</c:v>
                </c:pt>
                <c:pt idx="18">
                  <c:v>4.666666666666667</c:v>
                </c:pt>
                <c:pt idx="19">
                  <c:v>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Auswertung!$A$321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Auswertung!$B$298:$Z$298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Auswertung!$B$321:$Z$321</c:f>
              <c:numCache>
                <c:formatCode>0.0</c:formatCode>
                <c:ptCount val="25"/>
                <c:pt idx="0">
                  <c:v>7.333333333333333</c:v>
                </c:pt>
                <c:pt idx="1">
                  <c:v>6.333333333333333</c:v>
                </c:pt>
                <c:pt idx="2">
                  <c:v>4</c:v>
                </c:pt>
                <c:pt idx="3">
                  <c:v>4.5</c:v>
                </c:pt>
                <c:pt idx="4">
                  <c:v>4.5</c:v>
                </c:pt>
                <c:pt idx="5">
                  <c:v>8</c:v>
                </c:pt>
                <c:pt idx="6">
                  <c:v>7.5</c:v>
                </c:pt>
                <c:pt idx="7">
                  <c:v>10</c:v>
                </c:pt>
                <c:pt idx="8">
                  <c:v>11</c:v>
                </c:pt>
                <c:pt idx="9">
                  <c:v>8</c:v>
                </c:pt>
                <c:pt idx="10">
                  <c:v>9</c:v>
                </c:pt>
                <c:pt idx="11">
                  <c:v>-5.5</c:v>
                </c:pt>
                <c:pt idx="12">
                  <c:v>0</c:v>
                </c:pt>
                <c:pt idx="13">
                  <c:v>0</c:v>
                </c:pt>
                <c:pt idx="14">
                  <c:v>6.8</c:v>
                </c:pt>
                <c:pt idx="15">
                  <c:v>7.333333333333333</c:v>
                </c:pt>
                <c:pt idx="16">
                  <c:v>9.3333333333333339</c:v>
                </c:pt>
                <c:pt idx="17">
                  <c:v>5</c:v>
                </c:pt>
                <c:pt idx="18">
                  <c:v>4.666666666666667</c:v>
                </c:pt>
                <c:pt idx="19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097736"/>
        <c:axId val="302096952"/>
      </c:lineChart>
      <c:catAx>
        <c:axId val="302097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2096952"/>
        <c:crosses val="autoZero"/>
        <c:auto val="1"/>
        <c:lblAlgn val="ctr"/>
        <c:lblOffset val="100"/>
        <c:noMultiLvlLbl val="0"/>
      </c:catAx>
      <c:valAx>
        <c:axId val="302096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2097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Auswertung!$A$324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Auswertung!$B$298:$Z$298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Auswertung!$B$324:$Z$324</c:f>
              <c:numCache>
                <c:formatCode>General</c:formatCode>
                <c:ptCount val="25"/>
                <c:pt idx="0">
                  <c:v>7</c:v>
                </c:pt>
                <c:pt idx="1">
                  <c:v>9</c:v>
                </c:pt>
                <c:pt idx="2">
                  <c:v>4</c:v>
                </c:pt>
                <c:pt idx="3">
                  <c:v>10</c:v>
                </c:pt>
                <c:pt idx="4">
                  <c:v>12</c:v>
                </c:pt>
                <c:pt idx="5">
                  <c:v>3</c:v>
                </c:pt>
                <c:pt idx="6">
                  <c:v>10</c:v>
                </c:pt>
                <c:pt idx="7">
                  <c:v>12</c:v>
                </c:pt>
                <c:pt idx="8">
                  <c:v>1</c:v>
                </c:pt>
                <c:pt idx="9">
                  <c:v>10</c:v>
                </c:pt>
                <c:pt idx="10">
                  <c:v>9</c:v>
                </c:pt>
                <c:pt idx="11">
                  <c:v>12</c:v>
                </c:pt>
                <c:pt idx="12">
                  <c:v>0</c:v>
                </c:pt>
                <c:pt idx="13">
                  <c:v>0</c:v>
                </c:pt>
                <c:pt idx="14">
                  <c:v>9</c:v>
                </c:pt>
                <c:pt idx="15">
                  <c:v>12</c:v>
                </c:pt>
                <c:pt idx="16">
                  <c:v>8</c:v>
                </c:pt>
                <c:pt idx="17">
                  <c:v>3</c:v>
                </c:pt>
                <c:pt idx="18">
                  <c:v>20</c:v>
                </c:pt>
                <c:pt idx="19">
                  <c:v>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Auswertung!$A$325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Auswertung!$B$298:$Z$298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Auswertung!$B$325:$Z$325</c:f>
              <c:numCache>
                <c:formatCode>General</c:formatCode>
                <c:ptCount val="25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Auswertung!$A$326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Auswertung!$B$298:$Z$298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Auswertung!$B$326:$Z$326</c:f>
              <c:numCache>
                <c:formatCode>General</c:formatCode>
                <c:ptCount val="2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Auswertung!$A$328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Auswertung!$B$298:$Z$298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Auswertung!$B$328:$Z$328</c:f>
              <c:numCache>
                <c:formatCode>0.0</c:formatCode>
                <c:ptCount val="25"/>
                <c:pt idx="0">
                  <c:v>2.3333333333333335</c:v>
                </c:pt>
                <c:pt idx="1">
                  <c:v>4.5</c:v>
                </c:pt>
                <c:pt idx="2">
                  <c:v>4</c:v>
                </c:pt>
                <c:pt idx="3">
                  <c:v>3.3333333333333335</c:v>
                </c:pt>
                <c:pt idx="4">
                  <c:v>6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1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2.25</c:v>
                </c:pt>
                <c:pt idx="15">
                  <c:v>4</c:v>
                </c:pt>
                <c:pt idx="16">
                  <c:v>2.6666666666666665</c:v>
                </c:pt>
                <c:pt idx="17">
                  <c:v>3</c:v>
                </c:pt>
                <c:pt idx="18">
                  <c:v>6.666666666666667</c:v>
                </c:pt>
                <c:pt idx="19">
                  <c:v>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Auswertung!$A$329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Auswertung!$B$298:$Z$298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Auswertung!$B$329:$Z$329</c:f>
              <c:numCache>
                <c:formatCode>0.0</c:formatCode>
                <c:ptCount val="25"/>
                <c:pt idx="0">
                  <c:v>3.5</c:v>
                </c:pt>
                <c:pt idx="1">
                  <c:v>4.5</c:v>
                </c:pt>
                <c:pt idx="2">
                  <c:v>4</c:v>
                </c:pt>
                <c:pt idx="3">
                  <c:v>3.3333333333333335</c:v>
                </c:pt>
                <c:pt idx="4">
                  <c:v>6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1</c:v>
                </c:pt>
                <c:pt idx="9">
                  <c:v>5</c:v>
                </c:pt>
                <c:pt idx="10">
                  <c:v>3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4.5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6.666666666666667</c:v>
                </c:pt>
                <c:pt idx="19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097344"/>
        <c:axId val="302098912"/>
      </c:lineChart>
      <c:catAx>
        <c:axId val="30209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2098912"/>
        <c:crosses val="autoZero"/>
        <c:auto val="1"/>
        <c:lblAlgn val="ctr"/>
        <c:lblOffset val="100"/>
        <c:noMultiLvlLbl val="0"/>
      </c:catAx>
      <c:valAx>
        <c:axId val="302098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2097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Auswertung!$A$334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Auswertung!$B$332:$Z$332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Auswertung!$B$334:$Z$334</c:f>
              <c:numCache>
                <c:formatCode>General</c:formatCode>
                <c:ptCount val="25"/>
                <c:pt idx="0">
                  <c:v>31</c:v>
                </c:pt>
                <c:pt idx="1">
                  <c:v>33</c:v>
                </c:pt>
                <c:pt idx="2">
                  <c:v>38</c:v>
                </c:pt>
                <c:pt idx="3">
                  <c:v>25</c:v>
                </c:pt>
                <c:pt idx="4">
                  <c:v>34</c:v>
                </c:pt>
                <c:pt idx="5">
                  <c:v>50</c:v>
                </c:pt>
                <c:pt idx="6">
                  <c:v>50</c:v>
                </c:pt>
                <c:pt idx="7">
                  <c:v>25</c:v>
                </c:pt>
                <c:pt idx="8">
                  <c:v>45</c:v>
                </c:pt>
                <c:pt idx="9">
                  <c:v>50</c:v>
                </c:pt>
                <c:pt idx="10">
                  <c:v>39</c:v>
                </c:pt>
                <c:pt idx="11">
                  <c:v>45</c:v>
                </c:pt>
                <c:pt idx="12">
                  <c:v>31</c:v>
                </c:pt>
                <c:pt idx="13">
                  <c:v>50</c:v>
                </c:pt>
                <c:pt idx="14">
                  <c:v>0</c:v>
                </c:pt>
                <c:pt idx="15">
                  <c:v>0</c:v>
                </c:pt>
                <c:pt idx="16">
                  <c:v>15</c:v>
                </c:pt>
                <c:pt idx="17">
                  <c:v>26</c:v>
                </c:pt>
                <c:pt idx="18">
                  <c:v>32</c:v>
                </c:pt>
                <c:pt idx="19">
                  <c:v>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Auswertung!$A$335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Auswertung!$B$332:$Z$332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Auswertung!$B$335:$Z$335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9</c:v>
                </c:pt>
                <c:pt idx="4">
                  <c:v>8</c:v>
                </c:pt>
                <c:pt idx="5">
                  <c:v>6</c:v>
                </c:pt>
                <c:pt idx="6">
                  <c:v>13</c:v>
                </c:pt>
                <c:pt idx="7">
                  <c:v>9</c:v>
                </c:pt>
                <c:pt idx="8">
                  <c:v>9</c:v>
                </c:pt>
                <c:pt idx="9">
                  <c:v>6</c:v>
                </c:pt>
                <c:pt idx="10">
                  <c:v>8</c:v>
                </c:pt>
                <c:pt idx="11">
                  <c:v>14</c:v>
                </c:pt>
                <c:pt idx="12">
                  <c:v>10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13</c:v>
                </c:pt>
                <c:pt idx="18">
                  <c:v>9</c:v>
                </c:pt>
                <c:pt idx="19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Auswertung!$A$336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Auswertung!$B$332:$Z$332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Auswertung!$B$336:$Z$336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Auswertung!$A$338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Auswertung!$B$332:$Z$332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Auswertung!$B$338:$Z$338</c:f>
              <c:numCache>
                <c:formatCode>0.0</c:formatCode>
                <c:ptCount val="25"/>
                <c:pt idx="0">
                  <c:v>5.166666666666667</c:v>
                </c:pt>
                <c:pt idx="1">
                  <c:v>5.5</c:v>
                </c:pt>
                <c:pt idx="2">
                  <c:v>4.333333333333333</c:v>
                </c:pt>
                <c:pt idx="3">
                  <c:v>2.7777777777777772</c:v>
                </c:pt>
                <c:pt idx="4">
                  <c:v>3.9444444444444442</c:v>
                </c:pt>
                <c:pt idx="5">
                  <c:v>8.3333333333333339</c:v>
                </c:pt>
                <c:pt idx="6">
                  <c:v>3.65</c:v>
                </c:pt>
                <c:pt idx="7">
                  <c:v>2.7777777777777772</c:v>
                </c:pt>
                <c:pt idx="8">
                  <c:v>4.9999999999999991</c:v>
                </c:pt>
                <c:pt idx="9">
                  <c:v>8.3333333333333339</c:v>
                </c:pt>
                <c:pt idx="10">
                  <c:v>4.666666666666667</c:v>
                </c:pt>
                <c:pt idx="11">
                  <c:v>3.2833333333333332</c:v>
                </c:pt>
                <c:pt idx="12">
                  <c:v>2.4166666666666665</c:v>
                </c:pt>
                <c:pt idx="13">
                  <c:v>6.5</c:v>
                </c:pt>
                <c:pt idx="14">
                  <c:v>0</c:v>
                </c:pt>
                <c:pt idx="15">
                  <c:v>0</c:v>
                </c:pt>
                <c:pt idx="16">
                  <c:v>2.5</c:v>
                </c:pt>
                <c:pt idx="17">
                  <c:v>1.75</c:v>
                </c:pt>
                <c:pt idx="18">
                  <c:v>3.5555555555555558</c:v>
                </c:pt>
                <c:pt idx="19">
                  <c:v>7.166666666666667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Auswertung!$A$339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Auswertung!$B$332:$Z$332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Auswertung!$B$339:$Z$339</c:f>
              <c:numCache>
                <c:formatCode>0.0</c:formatCode>
                <c:ptCount val="25"/>
                <c:pt idx="0">
                  <c:v>5.166666666666667</c:v>
                </c:pt>
                <c:pt idx="1">
                  <c:v>6.5</c:v>
                </c:pt>
                <c:pt idx="2">
                  <c:v>5.2777777777777777</c:v>
                </c:pt>
                <c:pt idx="3">
                  <c:v>3.8333333333333335</c:v>
                </c:pt>
                <c:pt idx="4">
                  <c:v>4.9444444444444438</c:v>
                </c:pt>
                <c:pt idx="5">
                  <c:v>10</c:v>
                </c:pt>
                <c:pt idx="6">
                  <c:v>5.2333333333333334</c:v>
                </c:pt>
                <c:pt idx="7">
                  <c:v>3.6666666666666665</c:v>
                </c:pt>
                <c:pt idx="8">
                  <c:v>6.0555555555555545</c:v>
                </c:pt>
                <c:pt idx="9">
                  <c:v>10.333333333333334</c:v>
                </c:pt>
                <c:pt idx="10">
                  <c:v>6.5555555555555562</c:v>
                </c:pt>
                <c:pt idx="11">
                  <c:v>5.9444444444444455</c:v>
                </c:pt>
                <c:pt idx="12">
                  <c:v>2.4166666666666665</c:v>
                </c:pt>
                <c:pt idx="13">
                  <c:v>6.5</c:v>
                </c:pt>
                <c:pt idx="14">
                  <c:v>0</c:v>
                </c:pt>
                <c:pt idx="15">
                  <c:v>0</c:v>
                </c:pt>
                <c:pt idx="16">
                  <c:v>3.6666666666666665</c:v>
                </c:pt>
                <c:pt idx="17">
                  <c:v>2.1666666666666665</c:v>
                </c:pt>
                <c:pt idx="18">
                  <c:v>5.333333333333333</c:v>
                </c:pt>
                <c:pt idx="19">
                  <c:v>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096168"/>
        <c:axId val="302091856"/>
      </c:lineChart>
      <c:catAx>
        <c:axId val="302096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2091856"/>
        <c:crosses val="autoZero"/>
        <c:auto val="1"/>
        <c:lblAlgn val="ctr"/>
        <c:lblOffset val="100"/>
        <c:noMultiLvlLbl val="0"/>
      </c:catAx>
      <c:valAx>
        <c:axId val="302091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2096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Auswertung!$A$222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Auswertung!$B$196:$U$196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</c:strCache>
            </c:strRef>
          </c:cat>
          <c:val>
            <c:numRef>
              <c:f>Auswertung!$B$222:$U$222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14</c:v>
                </c:pt>
                <c:pt idx="19">
                  <c:v>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Auswertung!$A$223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Auswertung!$B$196:$U$196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</c:strCache>
            </c:strRef>
          </c:cat>
          <c:val>
            <c:numRef>
              <c:f>Auswertung!$B$223:$U$223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Auswertung!$A$224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Auswertung!$B$196:$U$196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</c:strCache>
            </c:strRef>
          </c:cat>
          <c:val>
            <c:numRef>
              <c:f>Auswertung!$B$224:$U$224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Auswertung!$A$226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Auswertung!$B$196:$U$196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</c:strCache>
            </c:strRef>
          </c:cat>
          <c:val>
            <c:numRef>
              <c:f>Auswertung!$B$226:$U$226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3.5</c:v>
                </c:pt>
                <c:pt idx="19">
                  <c:v>3.75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Auswertung!$A$227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Auswertung!$B$196:$U$196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</c:strCache>
            </c:strRef>
          </c:cat>
          <c:val>
            <c:numRef>
              <c:f>Auswertung!$B$227:$U$227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3.5</c:v>
                </c:pt>
                <c:pt idx="19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486560"/>
        <c:axId val="299490872"/>
      </c:lineChart>
      <c:catAx>
        <c:axId val="29948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9490872"/>
        <c:crosses val="autoZero"/>
        <c:auto val="1"/>
        <c:lblAlgn val="ctr"/>
        <c:lblOffset val="100"/>
        <c:noMultiLvlLbl val="0"/>
      </c:catAx>
      <c:valAx>
        <c:axId val="299490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9486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Auswertung!$A$342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Auswertung!$B$332:$Z$332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Auswertung!$B$342:$Z$342</c:f>
              <c:numCache>
                <c:formatCode>General</c:formatCode>
                <c:ptCount val="25"/>
                <c:pt idx="0">
                  <c:v>15</c:v>
                </c:pt>
                <c:pt idx="1">
                  <c:v>16</c:v>
                </c:pt>
                <c:pt idx="2">
                  <c:v>25</c:v>
                </c:pt>
                <c:pt idx="3">
                  <c:v>18</c:v>
                </c:pt>
                <c:pt idx="4">
                  <c:v>3</c:v>
                </c:pt>
                <c:pt idx="5">
                  <c:v>21</c:v>
                </c:pt>
                <c:pt idx="6">
                  <c:v>31</c:v>
                </c:pt>
                <c:pt idx="7">
                  <c:v>18</c:v>
                </c:pt>
                <c:pt idx="8">
                  <c:v>26</c:v>
                </c:pt>
                <c:pt idx="9">
                  <c:v>20</c:v>
                </c:pt>
                <c:pt idx="10">
                  <c:v>16</c:v>
                </c:pt>
                <c:pt idx="11">
                  <c:v>0</c:v>
                </c:pt>
                <c:pt idx="12">
                  <c:v>37</c:v>
                </c:pt>
                <c:pt idx="13">
                  <c:v>18</c:v>
                </c:pt>
                <c:pt idx="14">
                  <c:v>0</c:v>
                </c:pt>
                <c:pt idx="15">
                  <c:v>0</c:v>
                </c:pt>
                <c:pt idx="16">
                  <c:v>7</c:v>
                </c:pt>
                <c:pt idx="17">
                  <c:v>25</c:v>
                </c:pt>
                <c:pt idx="18">
                  <c:v>13</c:v>
                </c:pt>
                <c:pt idx="19">
                  <c:v>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Auswertung!$A$343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Auswertung!$B$332:$Z$332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Auswertung!$B$343:$Z$343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5</c:v>
                </c:pt>
                <c:pt idx="18">
                  <c:v>3</c:v>
                </c:pt>
                <c:pt idx="19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Auswertung!$A$344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Auswertung!$B$332:$Z$332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Auswertung!$B$344:$Z$344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Auswertung!$A$346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Auswertung!$B$332:$Z$332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Auswertung!$B$346:$Z$346</c:f>
              <c:numCache>
                <c:formatCode>0.0</c:formatCode>
                <c:ptCount val="25"/>
                <c:pt idx="0">
                  <c:v>7.5</c:v>
                </c:pt>
                <c:pt idx="1">
                  <c:v>8</c:v>
                </c:pt>
                <c:pt idx="2">
                  <c:v>8.3333333333333339</c:v>
                </c:pt>
                <c:pt idx="3">
                  <c:v>6</c:v>
                </c:pt>
                <c:pt idx="4">
                  <c:v>1.5</c:v>
                </c:pt>
                <c:pt idx="5">
                  <c:v>10.5</c:v>
                </c:pt>
                <c:pt idx="6">
                  <c:v>6.2</c:v>
                </c:pt>
                <c:pt idx="7">
                  <c:v>6</c:v>
                </c:pt>
                <c:pt idx="8">
                  <c:v>8.6666666666666661</c:v>
                </c:pt>
                <c:pt idx="9">
                  <c:v>10</c:v>
                </c:pt>
                <c:pt idx="10">
                  <c:v>5.333333333333333</c:v>
                </c:pt>
                <c:pt idx="11">
                  <c:v>0</c:v>
                </c:pt>
                <c:pt idx="12">
                  <c:v>9.25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3.5</c:v>
                </c:pt>
                <c:pt idx="17">
                  <c:v>5</c:v>
                </c:pt>
                <c:pt idx="18">
                  <c:v>4.333333333333333</c:v>
                </c:pt>
                <c:pt idx="19">
                  <c:v>10.5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Auswertung!$A$347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Auswertung!$B$332:$Z$332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Auswertung!$B$347:$Z$347</c:f>
              <c:numCache>
                <c:formatCode>0.0</c:formatCode>
                <c:ptCount val="25"/>
                <c:pt idx="0">
                  <c:v>7.5</c:v>
                </c:pt>
                <c:pt idx="1">
                  <c:v>8</c:v>
                </c:pt>
                <c:pt idx="2">
                  <c:v>8.3333333333333339</c:v>
                </c:pt>
                <c:pt idx="3">
                  <c:v>6</c:v>
                </c:pt>
                <c:pt idx="4">
                  <c:v>3</c:v>
                </c:pt>
                <c:pt idx="5">
                  <c:v>10.5</c:v>
                </c:pt>
                <c:pt idx="6">
                  <c:v>6.2</c:v>
                </c:pt>
                <c:pt idx="7">
                  <c:v>6</c:v>
                </c:pt>
                <c:pt idx="8">
                  <c:v>8.6666666666666661</c:v>
                </c:pt>
                <c:pt idx="9">
                  <c:v>10</c:v>
                </c:pt>
                <c:pt idx="10">
                  <c:v>8</c:v>
                </c:pt>
                <c:pt idx="11">
                  <c:v>0</c:v>
                </c:pt>
                <c:pt idx="12">
                  <c:v>9.25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7</c:v>
                </c:pt>
                <c:pt idx="17">
                  <c:v>5</c:v>
                </c:pt>
                <c:pt idx="18">
                  <c:v>6.5</c:v>
                </c:pt>
                <c:pt idx="19">
                  <c:v>10.5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089504"/>
        <c:axId val="302093816"/>
      </c:lineChart>
      <c:catAx>
        <c:axId val="30208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2093816"/>
        <c:crosses val="autoZero"/>
        <c:auto val="1"/>
        <c:lblAlgn val="ctr"/>
        <c:lblOffset val="100"/>
        <c:noMultiLvlLbl val="0"/>
      </c:catAx>
      <c:valAx>
        <c:axId val="302093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2089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Auswertung!$A$350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Auswertung!$B$332:$Z$332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Auswertung!$B$350:$Z$350</c:f>
              <c:numCache>
                <c:formatCode>General</c:formatCode>
                <c:ptCount val="25"/>
                <c:pt idx="0">
                  <c:v>9</c:v>
                </c:pt>
                <c:pt idx="1">
                  <c:v>6</c:v>
                </c:pt>
                <c:pt idx="2">
                  <c:v>11</c:v>
                </c:pt>
                <c:pt idx="3">
                  <c:v>19</c:v>
                </c:pt>
                <c:pt idx="4">
                  <c:v>9</c:v>
                </c:pt>
                <c:pt idx="5">
                  <c:v>10</c:v>
                </c:pt>
                <c:pt idx="6">
                  <c:v>5</c:v>
                </c:pt>
                <c:pt idx="7">
                  <c:v>-9</c:v>
                </c:pt>
                <c:pt idx="8">
                  <c:v>11</c:v>
                </c:pt>
                <c:pt idx="9">
                  <c:v>18</c:v>
                </c:pt>
                <c:pt idx="10">
                  <c:v>17</c:v>
                </c:pt>
                <c:pt idx="11">
                  <c:v>28</c:v>
                </c:pt>
                <c:pt idx="12">
                  <c:v>13</c:v>
                </c:pt>
                <c:pt idx="13">
                  <c:v>15</c:v>
                </c:pt>
                <c:pt idx="14">
                  <c:v>0</c:v>
                </c:pt>
                <c:pt idx="15">
                  <c:v>0</c:v>
                </c:pt>
                <c:pt idx="16">
                  <c:v>8</c:v>
                </c:pt>
                <c:pt idx="17">
                  <c:v>7</c:v>
                </c:pt>
                <c:pt idx="18">
                  <c:v>5</c:v>
                </c:pt>
                <c:pt idx="19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Auswertung!$A$351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Auswertung!$B$332:$Z$332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Auswertung!$B$351:$Z$351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5</c:v>
                </c:pt>
                <c:pt idx="12">
                  <c:v>3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4</c:v>
                </c:pt>
                <c:pt idx="18">
                  <c:v>3</c:v>
                </c:pt>
                <c:pt idx="19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Auswertung!$A$352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Auswertung!$B$332:$Z$332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Auswertung!$B$352:$Z$352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Auswertung!$A$354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Auswertung!$B$332:$Z$332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Auswertung!$B$354:$Z$354</c:f>
              <c:numCache>
                <c:formatCode>0.0</c:formatCode>
                <c:ptCount val="25"/>
                <c:pt idx="0">
                  <c:v>4.5</c:v>
                </c:pt>
                <c:pt idx="1">
                  <c:v>3</c:v>
                </c:pt>
                <c:pt idx="2">
                  <c:v>3.6666666666666665</c:v>
                </c:pt>
                <c:pt idx="3">
                  <c:v>6.333333333333333</c:v>
                </c:pt>
                <c:pt idx="4">
                  <c:v>3</c:v>
                </c:pt>
                <c:pt idx="5">
                  <c:v>5</c:v>
                </c:pt>
                <c:pt idx="6">
                  <c:v>1.25</c:v>
                </c:pt>
                <c:pt idx="7">
                  <c:v>-3</c:v>
                </c:pt>
                <c:pt idx="8">
                  <c:v>3.6666666666666665</c:v>
                </c:pt>
                <c:pt idx="9">
                  <c:v>9</c:v>
                </c:pt>
                <c:pt idx="10">
                  <c:v>5.666666666666667</c:v>
                </c:pt>
                <c:pt idx="11">
                  <c:v>5.6</c:v>
                </c:pt>
                <c:pt idx="12">
                  <c:v>4.333333333333333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1.75</c:v>
                </c:pt>
                <c:pt idx="18">
                  <c:v>1.6666666666666667</c:v>
                </c:pt>
                <c:pt idx="19">
                  <c:v>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Auswertung!$A$355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Auswertung!$B$332:$Z$332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Auswertung!$B$355:$Z$355</c:f>
              <c:numCache>
                <c:formatCode>0.0</c:formatCode>
                <c:ptCount val="25"/>
                <c:pt idx="0">
                  <c:v>4.5</c:v>
                </c:pt>
                <c:pt idx="1">
                  <c:v>6</c:v>
                </c:pt>
                <c:pt idx="2">
                  <c:v>5.5</c:v>
                </c:pt>
                <c:pt idx="3">
                  <c:v>9.5</c:v>
                </c:pt>
                <c:pt idx="4">
                  <c:v>4.5</c:v>
                </c:pt>
                <c:pt idx="5">
                  <c:v>10</c:v>
                </c:pt>
                <c:pt idx="6">
                  <c:v>2.5</c:v>
                </c:pt>
                <c:pt idx="7">
                  <c:v>-3</c:v>
                </c:pt>
                <c:pt idx="8">
                  <c:v>5.5</c:v>
                </c:pt>
                <c:pt idx="9">
                  <c:v>9</c:v>
                </c:pt>
                <c:pt idx="10">
                  <c:v>5.666666666666667</c:v>
                </c:pt>
                <c:pt idx="11">
                  <c:v>9.3333333333333339</c:v>
                </c:pt>
                <c:pt idx="12">
                  <c:v>4.333333333333333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3.5</c:v>
                </c:pt>
                <c:pt idx="18">
                  <c:v>2.5</c:v>
                </c:pt>
                <c:pt idx="19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088328"/>
        <c:axId val="302085584"/>
      </c:lineChart>
      <c:catAx>
        <c:axId val="302088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2085584"/>
        <c:crosses val="autoZero"/>
        <c:auto val="1"/>
        <c:lblAlgn val="ctr"/>
        <c:lblOffset val="100"/>
        <c:noMultiLvlLbl val="0"/>
      </c:catAx>
      <c:valAx>
        <c:axId val="302085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2088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Auswertung!$A$358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Auswertung!$B$332:$Z$332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Auswertung!$B$358:$Z$358</c:f>
              <c:numCache>
                <c:formatCode>General</c:formatCode>
                <c:ptCount val="25"/>
                <c:pt idx="0">
                  <c:v>7</c:v>
                </c:pt>
                <c:pt idx="1">
                  <c:v>11</c:v>
                </c:pt>
                <c:pt idx="2">
                  <c:v>2</c:v>
                </c:pt>
                <c:pt idx="3">
                  <c:v>-12</c:v>
                </c:pt>
                <c:pt idx="4">
                  <c:v>22</c:v>
                </c:pt>
                <c:pt idx="5">
                  <c:v>19</c:v>
                </c:pt>
                <c:pt idx="6">
                  <c:v>14</c:v>
                </c:pt>
                <c:pt idx="7">
                  <c:v>16</c:v>
                </c:pt>
                <c:pt idx="8">
                  <c:v>8</c:v>
                </c:pt>
                <c:pt idx="9">
                  <c:v>12</c:v>
                </c:pt>
                <c:pt idx="10">
                  <c:v>6</c:v>
                </c:pt>
                <c:pt idx="11">
                  <c:v>17</c:v>
                </c:pt>
                <c:pt idx="12">
                  <c:v>-19</c:v>
                </c:pt>
                <c:pt idx="13">
                  <c:v>17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-6</c:v>
                </c:pt>
                <c:pt idx="18">
                  <c:v>14</c:v>
                </c:pt>
                <c:pt idx="19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Auswertung!$A$359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Auswertung!$B$332:$Z$332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Auswertung!$B$359:$Z$359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4</c:v>
                </c:pt>
                <c:pt idx="18">
                  <c:v>3</c:v>
                </c:pt>
                <c:pt idx="19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Auswertung!$A$360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Auswertung!$B$332:$Z$332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Auswertung!$B$360:$Z$360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Auswertung!$A$362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Auswertung!$B$332:$Z$332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Auswertung!$B$362:$Z$362</c:f>
              <c:numCache>
                <c:formatCode>0.0</c:formatCode>
                <c:ptCount val="25"/>
                <c:pt idx="0">
                  <c:v>3.5</c:v>
                </c:pt>
                <c:pt idx="1">
                  <c:v>5.5</c:v>
                </c:pt>
                <c:pt idx="2">
                  <c:v>1</c:v>
                </c:pt>
                <c:pt idx="3">
                  <c:v>-4</c:v>
                </c:pt>
                <c:pt idx="4">
                  <c:v>7.333333333333333</c:v>
                </c:pt>
                <c:pt idx="5">
                  <c:v>9.5</c:v>
                </c:pt>
                <c:pt idx="6">
                  <c:v>3.5</c:v>
                </c:pt>
                <c:pt idx="7">
                  <c:v>5.333333333333333</c:v>
                </c:pt>
                <c:pt idx="8">
                  <c:v>2.6666666666666665</c:v>
                </c:pt>
                <c:pt idx="9">
                  <c:v>6</c:v>
                </c:pt>
                <c:pt idx="10">
                  <c:v>3</c:v>
                </c:pt>
                <c:pt idx="11">
                  <c:v>4.25</c:v>
                </c:pt>
                <c:pt idx="12">
                  <c:v>-6.333333333333333</c:v>
                </c:pt>
                <c:pt idx="13">
                  <c:v>8.5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-1.5</c:v>
                </c:pt>
                <c:pt idx="18">
                  <c:v>4.666666666666667</c:v>
                </c:pt>
                <c:pt idx="19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Auswertung!$A$363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Auswertung!$B$332:$Z$332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Auswertung!$B$363:$Z$363</c:f>
              <c:numCache>
                <c:formatCode>0.0</c:formatCode>
                <c:ptCount val="25"/>
                <c:pt idx="0">
                  <c:v>3.5</c:v>
                </c:pt>
                <c:pt idx="1">
                  <c:v>5.5</c:v>
                </c:pt>
                <c:pt idx="2">
                  <c:v>2</c:v>
                </c:pt>
                <c:pt idx="3">
                  <c:v>-4</c:v>
                </c:pt>
                <c:pt idx="4">
                  <c:v>7.333333333333333</c:v>
                </c:pt>
                <c:pt idx="5">
                  <c:v>9.5</c:v>
                </c:pt>
                <c:pt idx="6">
                  <c:v>7</c:v>
                </c:pt>
                <c:pt idx="7">
                  <c:v>8</c:v>
                </c:pt>
                <c:pt idx="8">
                  <c:v>4</c:v>
                </c:pt>
                <c:pt idx="9">
                  <c:v>12</c:v>
                </c:pt>
                <c:pt idx="10">
                  <c:v>6</c:v>
                </c:pt>
                <c:pt idx="11">
                  <c:v>8.5</c:v>
                </c:pt>
                <c:pt idx="12">
                  <c:v>-6.333333333333333</c:v>
                </c:pt>
                <c:pt idx="13">
                  <c:v>8.5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-2</c:v>
                </c:pt>
                <c:pt idx="18">
                  <c:v>7</c:v>
                </c:pt>
                <c:pt idx="19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094208"/>
        <c:axId val="302085976"/>
      </c:lineChart>
      <c:catAx>
        <c:axId val="30209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2085976"/>
        <c:crosses val="autoZero"/>
        <c:auto val="1"/>
        <c:lblAlgn val="ctr"/>
        <c:lblOffset val="100"/>
        <c:noMultiLvlLbl val="0"/>
      </c:catAx>
      <c:valAx>
        <c:axId val="302085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2094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Auswertung!$B$2:$Z$2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Auswertung!$B$4:$Z$4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20</c:v>
                </c:pt>
                <c:pt idx="6">
                  <c:v>40</c:v>
                </c:pt>
                <c:pt idx="7">
                  <c:v>48</c:v>
                </c:pt>
                <c:pt idx="8">
                  <c:v>0</c:v>
                </c:pt>
                <c:pt idx="9">
                  <c:v>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33</c:v>
                </c:pt>
                <c:pt idx="18">
                  <c:v>50</c:v>
                </c:pt>
                <c:pt idx="19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Auswertung!$A$5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Auswertung!$B$2:$Z$2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Auswertung!$B$5:$Z$5</c:f>
              <c:numCache>
                <c:formatCode>General</c:formatCode>
                <c:ptCount val="25"/>
                <c:pt idx="0">
                  <c:v>6</c:v>
                </c:pt>
                <c:pt idx="1">
                  <c:v>9</c:v>
                </c:pt>
                <c:pt idx="2">
                  <c:v>10</c:v>
                </c:pt>
                <c:pt idx="3">
                  <c:v>8</c:v>
                </c:pt>
                <c:pt idx="4">
                  <c:v>9</c:v>
                </c:pt>
                <c:pt idx="5">
                  <c:v>5</c:v>
                </c:pt>
                <c:pt idx="6">
                  <c:v>8</c:v>
                </c:pt>
                <c:pt idx="7">
                  <c:v>9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7</c:v>
                </c:pt>
                <c:pt idx="12">
                  <c:v>5</c:v>
                </c:pt>
                <c:pt idx="13">
                  <c:v>9</c:v>
                </c:pt>
                <c:pt idx="14">
                  <c:v>9</c:v>
                </c:pt>
                <c:pt idx="15">
                  <c:v>8</c:v>
                </c:pt>
                <c:pt idx="16">
                  <c:v>12</c:v>
                </c:pt>
                <c:pt idx="17">
                  <c:v>5</c:v>
                </c:pt>
                <c:pt idx="18">
                  <c:v>12</c:v>
                </c:pt>
                <c:pt idx="19">
                  <c:v>14</c:v>
                </c:pt>
                <c:pt idx="21">
                  <c:v>12</c:v>
                </c:pt>
                <c:pt idx="22">
                  <c:v>8</c:v>
                </c:pt>
                <c:pt idx="23">
                  <c:v>10</c:v>
                </c:pt>
                <c:pt idx="24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Auswertung!$A$6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Auswertung!$B$2:$Z$2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Auswertung!$B$6:$Z$6</c:f>
              <c:numCache>
                <c:formatCode>General</c:formatCode>
                <c:ptCount val="25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1">
                  <c:v>4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Auswertung!$A$8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Auswertung!$B$2:$Z$2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Auswertung!$B$8:$Z$8</c:f>
              <c:numCache>
                <c:formatCode>0.0</c:formatCode>
                <c:ptCount val="25"/>
                <c:pt idx="0">
                  <c:v>0</c:v>
                </c:pt>
                <c:pt idx="1">
                  <c:v>1.4802973661668753E-16</c:v>
                </c:pt>
                <c:pt idx="2">
                  <c:v>5.0277777777777786</c:v>
                </c:pt>
                <c:pt idx="3">
                  <c:v>6.3888888888888893</c:v>
                </c:pt>
                <c:pt idx="4">
                  <c:v>5.5555555555555562</c:v>
                </c:pt>
                <c:pt idx="5">
                  <c:v>3.3333333333333335</c:v>
                </c:pt>
                <c:pt idx="6">
                  <c:v>4.9444444444444438</c:v>
                </c:pt>
                <c:pt idx="7">
                  <c:v>5.333333333333333</c:v>
                </c:pt>
                <c:pt idx="8">
                  <c:v>0</c:v>
                </c:pt>
                <c:pt idx="9">
                  <c:v>0</c:v>
                </c:pt>
                <c:pt idx="10">
                  <c:v>8.3333333333333339</c:v>
                </c:pt>
                <c:pt idx="11">
                  <c:v>7.333333333333333</c:v>
                </c:pt>
                <c:pt idx="12">
                  <c:v>9.5</c:v>
                </c:pt>
                <c:pt idx="13">
                  <c:v>5.5555555555555545</c:v>
                </c:pt>
                <c:pt idx="14">
                  <c:v>5.5555555555555562</c:v>
                </c:pt>
                <c:pt idx="15">
                  <c:v>6.0555555555555562</c:v>
                </c:pt>
                <c:pt idx="16">
                  <c:v>4.166666666666667</c:v>
                </c:pt>
                <c:pt idx="17">
                  <c:v>6.833333333333333</c:v>
                </c:pt>
                <c:pt idx="18">
                  <c:v>4.166666666666667</c:v>
                </c:pt>
                <c:pt idx="19">
                  <c:v>3.5166666666666671</c:v>
                </c:pt>
                <c:pt idx="21">
                  <c:v>4.166666666666667</c:v>
                </c:pt>
                <c:pt idx="22">
                  <c:v>5.8888888888888893</c:v>
                </c:pt>
                <c:pt idx="23">
                  <c:v>4.8888888888888884</c:v>
                </c:pt>
                <c:pt idx="24">
                  <c:v>5.0555555555555562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Auswertung!$A$9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Auswertung!$B$2:$Z$2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Auswertung!$B$9:$Z$9</c:f>
              <c:numCache>
                <c:formatCode>0.0</c:formatCode>
                <c:ptCount val="25"/>
                <c:pt idx="0">
                  <c:v>1.8333333333333333</c:v>
                </c:pt>
                <c:pt idx="1">
                  <c:v>0</c:v>
                </c:pt>
                <c:pt idx="2">
                  <c:v>6.333333333333333</c:v>
                </c:pt>
                <c:pt idx="3">
                  <c:v>7.5555555555555562</c:v>
                </c:pt>
                <c:pt idx="4">
                  <c:v>5.5555555555555562</c:v>
                </c:pt>
                <c:pt idx="5">
                  <c:v>5.166666666666667</c:v>
                </c:pt>
                <c:pt idx="6">
                  <c:v>5.7777777777777777</c:v>
                </c:pt>
                <c:pt idx="7">
                  <c:v>6.333333333333333</c:v>
                </c:pt>
                <c:pt idx="8">
                  <c:v>0</c:v>
                </c:pt>
                <c:pt idx="9">
                  <c:v>0</c:v>
                </c:pt>
                <c:pt idx="10">
                  <c:v>8.3333333333333339</c:v>
                </c:pt>
                <c:pt idx="11">
                  <c:v>7.333333333333333</c:v>
                </c:pt>
                <c:pt idx="12">
                  <c:v>9.5</c:v>
                </c:pt>
                <c:pt idx="13">
                  <c:v>7.1111111111111107</c:v>
                </c:pt>
                <c:pt idx="14">
                  <c:v>6.333333333333333</c:v>
                </c:pt>
                <c:pt idx="15">
                  <c:v>8.3333333333333339</c:v>
                </c:pt>
                <c:pt idx="16">
                  <c:v>4.6111111111111116</c:v>
                </c:pt>
                <c:pt idx="17">
                  <c:v>6.833333333333333</c:v>
                </c:pt>
                <c:pt idx="18">
                  <c:v>4.5277777777777777</c:v>
                </c:pt>
                <c:pt idx="19">
                  <c:v>4.4333333333333336</c:v>
                </c:pt>
                <c:pt idx="21">
                  <c:v>6.333333333333333</c:v>
                </c:pt>
                <c:pt idx="22">
                  <c:v>6.8888888888888893</c:v>
                </c:pt>
                <c:pt idx="23">
                  <c:v>6</c:v>
                </c:pt>
                <c:pt idx="24">
                  <c:v>6.333333333333333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486952"/>
        <c:axId val="299484992"/>
      </c:lineChart>
      <c:catAx>
        <c:axId val="299486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9484992"/>
        <c:crosses val="autoZero"/>
        <c:auto val="1"/>
        <c:lblAlgn val="ctr"/>
        <c:lblOffset val="100"/>
        <c:noMultiLvlLbl val="0"/>
      </c:catAx>
      <c:valAx>
        <c:axId val="299484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9486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Auswertung!$A$12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Auswertung!$B$2:$Z$2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Auswertung!$B$12:$Z$12</c:f>
              <c:numCache>
                <c:formatCode>General</c:formatCode>
                <c:ptCount val="25"/>
                <c:pt idx="0">
                  <c:v>-11</c:v>
                </c:pt>
                <c:pt idx="1">
                  <c:v>-32</c:v>
                </c:pt>
                <c:pt idx="2">
                  <c:v>14</c:v>
                </c:pt>
                <c:pt idx="3">
                  <c:v>21</c:v>
                </c:pt>
                <c:pt idx="4">
                  <c:v>20</c:v>
                </c:pt>
                <c:pt idx="5">
                  <c:v>9</c:v>
                </c:pt>
                <c:pt idx="6">
                  <c:v>15</c:v>
                </c:pt>
                <c:pt idx="7">
                  <c:v>18</c:v>
                </c:pt>
                <c:pt idx="8">
                  <c:v>0</c:v>
                </c:pt>
                <c:pt idx="9">
                  <c:v>0</c:v>
                </c:pt>
                <c:pt idx="10">
                  <c:v>24</c:v>
                </c:pt>
                <c:pt idx="11">
                  <c:v>18</c:v>
                </c:pt>
                <c:pt idx="12">
                  <c:v>23</c:v>
                </c:pt>
                <c:pt idx="13">
                  <c:v>22</c:v>
                </c:pt>
                <c:pt idx="14">
                  <c:v>21</c:v>
                </c:pt>
                <c:pt idx="15">
                  <c:v>27</c:v>
                </c:pt>
                <c:pt idx="16">
                  <c:v>34</c:v>
                </c:pt>
                <c:pt idx="17">
                  <c:v>13</c:v>
                </c:pt>
                <c:pt idx="18">
                  <c:v>23</c:v>
                </c:pt>
                <c:pt idx="19">
                  <c:v>2</c:v>
                </c:pt>
                <c:pt idx="21">
                  <c:v>14</c:v>
                </c:pt>
                <c:pt idx="22">
                  <c:v>25</c:v>
                </c:pt>
                <c:pt idx="23">
                  <c:v>24</c:v>
                </c:pt>
                <c:pt idx="24">
                  <c:v>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Auswertung!$A$13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Auswertung!$B$2:$Z$2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Auswertung!$B$13:$Z$13</c:f>
              <c:numCache>
                <c:formatCode>General</c:formatCode>
                <c:ptCount val="25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2</c:v>
                </c:pt>
                <c:pt idx="18">
                  <c:v>4</c:v>
                </c:pt>
                <c:pt idx="19">
                  <c:v>5</c:v>
                </c:pt>
                <c:pt idx="21">
                  <c:v>4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Auswertung!$A$14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Auswertung!$B$2:$Z$2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Auswertung!$B$14:$Z$14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Auswertung!$A$16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Auswertung!$B$2:$Z$2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Auswertung!$B$16:$Z$16</c:f>
              <c:numCache>
                <c:formatCode>0.0</c:formatCode>
                <c:ptCount val="25"/>
                <c:pt idx="0">
                  <c:v>-5.5</c:v>
                </c:pt>
                <c:pt idx="1">
                  <c:v>-10.666666666666666</c:v>
                </c:pt>
                <c:pt idx="2">
                  <c:v>4.666666666666667</c:v>
                </c:pt>
                <c:pt idx="3">
                  <c:v>7</c:v>
                </c:pt>
                <c:pt idx="4">
                  <c:v>6.666666666666667</c:v>
                </c:pt>
                <c:pt idx="5">
                  <c:v>4.5</c:v>
                </c:pt>
                <c:pt idx="6">
                  <c:v>5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12</c:v>
                </c:pt>
                <c:pt idx="11">
                  <c:v>6</c:v>
                </c:pt>
                <c:pt idx="12">
                  <c:v>11.5</c:v>
                </c:pt>
                <c:pt idx="13">
                  <c:v>7.333333333333333</c:v>
                </c:pt>
                <c:pt idx="14">
                  <c:v>7</c:v>
                </c:pt>
                <c:pt idx="15">
                  <c:v>9</c:v>
                </c:pt>
                <c:pt idx="16">
                  <c:v>8.5</c:v>
                </c:pt>
                <c:pt idx="17">
                  <c:v>6.5</c:v>
                </c:pt>
                <c:pt idx="18">
                  <c:v>5.75</c:v>
                </c:pt>
                <c:pt idx="19">
                  <c:v>0.4</c:v>
                </c:pt>
                <c:pt idx="21">
                  <c:v>3.5</c:v>
                </c:pt>
                <c:pt idx="22">
                  <c:v>8.3333333333333339</c:v>
                </c:pt>
                <c:pt idx="23">
                  <c:v>6</c:v>
                </c:pt>
                <c:pt idx="24">
                  <c:v>4.5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Auswertung!$A$17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Auswertung!$B$2:$Z$2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Auswertung!$B$17:$Z$17</c:f>
              <c:numCache>
                <c:formatCode>0.0</c:formatCode>
                <c:ptCount val="25"/>
                <c:pt idx="0">
                  <c:v>-5.5</c:v>
                </c:pt>
                <c:pt idx="1">
                  <c:v>-16</c:v>
                </c:pt>
                <c:pt idx="2">
                  <c:v>7</c:v>
                </c:pt>
                <c:pt idx="3">
                  <c:v>10.5</c:v>
                </c:pt>
                <c:pt idx="4">
                  <c:v>6.666666666666667</c:v>
                </c:pt>
                <c:pt idx="5">
                  <c:v>4.5</c:v>
                </c:pt>
                <c:pt idx="6">
                  <c:v>7.5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12</c:v>
                </c:pt>
                <c:pt idx="11">
                  <c:v>6</c:v>
                </c:pt>
                <c:pt idx="12">
                  <c:v>11.5</c:v>
                </c:pt>
                <c:pt idx="13">
                  <c:v>11</c:v>
                </c:pt>
                <c:pt idx="14">
                  <c:v>7</c:v>
                </c:pt>
                <c:pt idx="15">
                  <c:v>9</c:v>
                </c:pt>
                <c:pt idx="16">
                  <c:v>8.5</c:v>
                </c:pt>
                <c:pt idx="17">
                  <c:v>6.5</c:v>
                </c:pt>
                <c:pt idx="18">
                  <c:v>5.75</c:v>
                </c:pt>
                <c:pt idx="19">
                  <c:v>0.4</c:v>
                </c:pt>
                <c:pt idx="21">
                  <c:v>4.666666666666667</c:v>
                </c:pt>
                <c:pt idx="22">
                  <c:v>8.3333333333333339</c:v>
                </c:pt>
                <c:pt idx="23">
                  <c:v>8</c:v>
                </c:pt>
                <c:pt idx="24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489304"/>
        <c:axId val="299485776"/>
      </c:lineChart>
      <c:catAx>
        <c:axId val="299489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9485776"/>
        <c:crosses val="autoZero"/>
        <c:auto val="1"/>
        <c:lblAlgn val="ctr"/>
        <c:lblOffset val="100"/>
        <c:noMultiLvlLbl val="0"/>
      </c:catAx>
      <c:valAx>
        <c:axId val="299485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9489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Auswertung!$A$20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Auswertung!$B$2:$Z$2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Auswertung!$B$20:$Z$20</c:f>
              <c:numCache>
                <c:formatCode>General</c:formatCode>
                <c:ptCount val="25"/>
                <c:pt idx="0">
                  <c:v>3</c:v>
                </c:pt>
                <c:pt idx="1">
                  <c:v>24</c:v>
                </c:pt>
                <c:pt idx="2">
                  <c:v>19</c:v>
                </c:pt>
                <c:pt idx="3">
                  <c:v>14</c:v>
                </c:pt>
                <c:pt idx="4">
                  <c:v>9</c:v>
                </c:pt>
                <c:pt idx="5">
                  <c:v>0</c:v>
                </c:pt>
                <c:pt idx="6">
                  <c:v>9</c:v>
                </c:pt>
                <c:pt idx="7">
                  <c:v>18</c:v>
                </c:pt>
                <c:pt idx="8">
                  <c:v>0</c:v>
                </c:pt>
                <c:pt idx="9">
                  <c:v>0</c:v>
                </c:pt>
                <c:pt idx="10">
                  <c:v>17</c:v>
                </c:pt>
                <c:pt idx="11">
                  <c:v>17</c:v>
                </c:pt>
                <c:pt idx="12">
                  <c:v>20</c:v>
                </c:pt>
                <c:pt idx="13">
                  <c:v>22</c:v>
                </c:pt>
                <c:pt idx="14">
                  <c:v>14</c:v>
                </c:pt>
                <c:pt idx="15">
                  <c:v>14</c:v>
                </c:pt>
                <c:pt idx="16">
                  <c:v>10</c:v>
                </c:pt>
                <c:pt idx="17">
                  <c:v>12</c:v>
                </c:pt>
                <c:pt idx="18">
                  <c:v>14</c:v>
                </c:pt>
                <c:pt idx="19">
                  <c:v>37</c:v>
                </c:pt>
                <c:pt idx="21">
                  <c:v>14</c:v>
                </c:pt>
                <c:pt idx="22">
                  <c:v>19</c:v>
                </c:pt>
                <c:pt idx="23">
                  <c:v>18</c:v>
                </c:pt>
                <c:pt idx="24">
                  <c:v>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Auswertung!$A$21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Auswertung!$B$2:$Z$2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Auswertung!$B$21:$Z$21</c:f>
              <c:numCache>
                <c:formatCode>General</c:formatCode>
                <c:ptCount val="2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2</c:v>
                </c:pt>
                <c:pt idx="18">
                  <c:v>4</c:v>
                </c:pt>
                <c:pt idx="19">
                  <c:v>5</c:v>
                </c:pt>
                <c:pt idx="21">
                  <c:v>4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Auswertung!$A$22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Auswertung!$B$2:$Z$2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Auswertung!$B$22:$Z$22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Auswertung!$A$24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Auswertung!$B$2:$Z$2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Auswertung!$B$24:$Z$24</c:f>
              <c:numCache>
                <c:formatCode>0.0</c:formatCode>
                <c:ptCount val="25"/>
                <c:pt idx="0">
                  <c:v>1.5</c:v>
                </c:pt>
                <c:pt idx="1">
                  <c:v>8</c:v>
                </c:pt>
                <c:pt idx="2">
                  <c:v>4.75</c:v>
                </c:pt>
                <c:pt idx="3">
                  <c:v>4.666666666666667</c:v>
                </c:pt>
                <c:pt idx="4">
                  <c:v>3</c:v>
                </c:pt>
                <c:pt idx="5">
                  <c:v>0</c:v>
                </c:pt>
                <c:pt idx="6">
                  <c:v>4.5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8.5</c:v>
                </c:pt>
                <c:pt idx="11">
                  <c:v>8.5</c:v>
                </c:pt>
                <c:pt idx="12">
                  <c:v>10</c:v>
                </c:pt>
                <c:pt idx="13">
                  <c:v>7.333333333333333</c:v>
                </c:pt>
                <c:pt idx="14">
                  <c:v>4.666666666666667</c:v>
                </c:pt>
                <c:pt idx="15">
                  <c:v>4.666666666666667</c:v>
                </c:pt>
                <c:pt idx="16">
                  <c:v>2.5</c:v>
                </c:pt>
                <c:pt idx="17">
                  <c:v>6</c:v>
                </c:pt>
                <c:pt idx="18">
                  <c:v>3.5</c:v>
                </c:pt>
                <c:pt idx="19">
                  <c:v>7.4</c:v>
                </c:pt>
                <c:pt idx="21">
                  <c:v>3.5</c:v>
                </c:pt>
                <c:pt idx="22">
                  <c:v>6.333333333333333</c:v>
                </c:pt>
                <c:pt idx="23">
                  <c:v>6</c:v>
                </c:pt>
                <c:pt idx="24">
                  <c:v>4.666666666666667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Auswertung!$A$25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Auswertung!$B$2:$Z$2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Auswertung!$B$25:$Z$25</c:f>
              <c:numCache>
                <c:formatCode>0.0</c:formatCode>
                <c:ptCount val="25"/>
                <c:pt idx="0">
                  <c:v>3</c:v>
                </c:pt>
                <c:pt idx="1">
                  <c:v>12</c:v>
                </c:pt>
                <c:pt idx="2">
                  <c:v>6.333333333333333</c:v>
                </c:pt>
                <c:pt idx="3">
                  <c:v>4.666666666666667</c:v>
                </c:pt>
                <c:pt idx="4">
                  <c:v>3</c:v>
                </c:pt>
                <c:pt idx="5">
                  <c:v>0</c:v>
                </c:pt>
                <c:pt idx="6">
                  <c:v>4.5</c:v>
                </c:pt>
                <c:pt idx="7">
                  <c:v>9</c:v>
                </c:pt>
                <c:pt idx="8">
                  <c:v>0</c:v>
                </c:pt>
                <c:pt idx="9">
                  <c:v>0</c:v>
                </c:pt>
                <c:pt idx="10">
                  <c:v>8.5</c:v>
                </c:pt>
                <c:pt idx="11">
                  <c:v>8.5</c:v>
                </c:pt>
                <c:pt idx="12">
                  <c:v>10</c:v>
                </c:pt>
                <c:pt idx="13">
                  <c:v>7.333333333333333</c:v>
                </c:pt>
                <c:pt idx="14">
                  <c:v>7</c:v>
                </c:pt>
                <c:pt idx="15">
                  <c:v>7</c:v>
                </c:pt>
                <c:pt idx="16">
                  <c:v>3.3333333333333335</c:v>
                </c:pt>
                <c:pt idx="17">
                  <c:v>6</c:v>
                </c:pt>
                <c:pt idx="18">
                  <c:v>3.5</c:v>
                </c:pt>
                <c:pt idx="19">
                  <c:v>7.4</c:v>
                </c:pt>
                <c:pt idx="21">
                  <c:v>7</c:v>
                </c:pt>
                <c:pt idx="22">
                  <c:v>6.333333333333333</c:v>
                </c:pt>
                <c:pt idx="23">
                  <c:v>6</c:v>
                </c:pt>
                <c:pt idx="24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490480"/>
        <c:axId val="299487344"/>
      </c:lineChart>
      <c:catAx>
        <c:axId val="29949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9487344"/>
        <c:crosses val="autoZero"/>
        <c:auto val="1"/>
        <c:lblAlgn val="ctr"/>
        <c:lblOffset val="100"/>
        <c:noMultiLvlLbl val="0"/>
      </c:catAx>
      <c:valAx>
        <c:axId val="299487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9490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Auswertung!$A$28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Auswertung!$B$2:$Z$2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Auswertung!$B$28:$Z$28</c:f>
              <c:numCache>
                <c:formatCode>General</c:formatCode>
                <c:ptCount val="25"/>
                <c:pt idx="0">
                  <c:v>8</c:v>
                </c:pt>
                <c:pt idx="1">
                  <c:v>8</c:v>
                </c:pt>
                <c:pt idx="2">
                  <c:v>17</c:v>
                </c:pt>
                <c:pt idx="3">
                  <c:v>15</c:v>
                </c:pt>
                <c:pt idx="4">
                  <c:v>21</c:v>
                </c:pt>
                <c:pt idx="5">
                  <c:v>11</c:v>
                </c:pt>
                <c:pt idx="6">
                  <c:v>16</c:v>
                </c:pt>
                <c:pt idx="7">
                  <c:v>12</c:v>
                </c:pt>
                <c:pt idx="8">
                  <c:v>0</c:v>
                </c:pt>
                <c:pt idx="9">
                  <c:v>0</c:v>
                </c:pt>
                <c:pt idx="10">
                  <c:v>9</c:v>
                </c:pt>
                <c:pt idx="11">
                  <c:v>15</c:v>
                </c:pt>
                <c:pt idx="12">
                  <c:v>7</c:v>
                </c:pt>
                <c:pt idx="13">
                  <c:v>6</c:v>
                </c:pt>
                <c:pt idx="14">
                  <c:v>15</c:v>
                </c:pt>
                <c:pt idx="15">
                  <c:v>9</c:v>
                </c:pt>
                <c:pt idx="16">
                  <c:v>6</c:v>
                </c:pt>
                <c:pt idx="17">
                  <c:v>8</c:v>
                </c:pt>
                <c:pt idx="18">
                  <c:v>13</c:v>
                </c:pt>
                <c:pt idx="19">
                  <c:v>11</c:v>
                </c:pt>
                <c:pt idx="21">
                  <c:v>22</c:v>
                </c:pt>
                <c:pt idx="22">
                  <c:v>6</c:v>
                </c:pt>
                <c:pt idx="23">
                  <c:v>8</c:v>
                </c:pt>
                <c:pt idx="24">
                  <c:v>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Auswertung!$A$29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Auswertung!$B$2:$Z$2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Auswertung!$B$29:$Z$29</c:f>
              <c:numCache>
                <c:formatCode>General</c:formatCode>
                <c:ptCount val="25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4</c:v>
                </c:pt>
                <c:pt idx="17">
                  <c:v>1</c:v>
                </c:pt>
                <c:pt idx="18">
                  <c:v>4</c:v>
                </c:pt>
                <c:pt idx="19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Auswertung!$A$30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Auswertung!$B$2:$Z$2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Auswertung!$B$30:$Z$30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Auswertung!$A$32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Auswertung!$B$2:$Z$2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Auswertung!$B$32:$Z$32</c:f>
              <c:numCache>
                <c:formatCode>0.0</c:formatCode>
                <c:ptCount val="25"/>
                <c:pt idx="0">
                  <c:v>4</c:v>
                </c:pt>
                <c:pt idx="1">
                  <c:v>2.6666666666666665</c:v>
                </c:pt>
                <c:pt idx="2">
                  <c:v>5.666666666666667</c:v>
                </c:pt>
                <c:pt idx="3">
                  <c:v>7.5</c:v>
                </c:pt>
                <c:pt idx="4">
                  <c:v>7</c:v>
                </c:pt>
                <c:pt idx="5">
                  <c:v>5.5</c:v>
                </c:pt>
                <c:pt idx="6">
                  <c:v>5.333333333333333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4.5</c:v>
                </c:pt>
                <c:pt idx="11">
                  <c:v>7.5</c:v>
                </c:pt>
                <c:pt idx="12">
                  <c:v>7</c:v>
                </c:pt>
                <c:pt idx="13">
                  <c:v>2</c:v>
                </c:pt>
                <c:pt idx="14">
                  <c:v>5</c:v>
                </c:pt>
                <c:pt idx="15">
                  <c:v>4.5</c:v>
                </c:pt>
                <c:pt idx="16">
                  <c:v>1.5</c:v>
                </c:pt>
                <c:pt idx="17">
                  <c:v>8</c:v>
                </c:pt>
                <c:pt idx="18">
                  <c:v>3.25</c:v>
                </c:pt>
                <c:pt idx="19">
                  <c:v>2.75</c:v>
                </c:pt>
                <c:pt idx="21">
                  <c:v>5.5</c:v>
                </c:pt>
                <c:pt idx="22">
                  <c:v>3</c:v>
                </c:pt>
                <c:pt idx="23">
                  <c:v>2.6666666666666665</c:v>
                </c:pt>
                <c:pt idx="24">
                  <c:v>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Auswertung!$A$33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Auswertung!$B$2:$Z$2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Auswertung!$B$33:$Z$33</c:f>
              <c:numCache>
                <c:formatCode>0.0</c:formatCode>
                <c:ptCount val="25"/>
                <c:pt idx="0">
                  <c:v>8</c:v>
                </c:pt>
                <c:pt idx="1">
                  <c:v>4</c:v>
                </c:pt>
                <c:pt idx="2">
                  <c:v>5.666666666666667</c:v>
                </c:pt>
                <c:pt idx="3">
                  <c:v>7.5</c:v>
                </c:pt>
                <c:pt idx="4">
                  <c:v>7</c:v>
                </c:pt>
                <c:pt idx="5">
                  <c:v>11</c:v>
                </c:pt>
                <c:pt idx="6">
                  <c:v>5.333333333333333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4.5</c:v>
                </c:pt>
                <c:pt idx="11">
                  <c:v>7.5</c:v>
                </c:pt>
                <c:pt idx="12">
                  <c:v>7</c:v>
                </c:pt>
                <c:pt idx="13">
                  <c:v>3</c:v>
                </c:pt>
                <c:pt idx="14">
                  <c:v>5</c:v>
                </c:pt>
                <c:pt idx="15">
                  <c:v>9</c:v>
                </c:pt>
                <c:pt idx="16">
                  <c:v>2</c:v>
                </c:pt>
                <c:pt idx="17">
                  <c:v>8</c:v>
                </c:pt>
                <c:pt idx="18">
                  <c:v>4.333333333333333</c:v>
                </c:pt>
                <c:pt idx="19">
                  <c:v>5.5</c:v>
                </c:pt>
                <c:pt idx="21">
                  <c:v>7.333333333333333</c:v>
                </c:pt>
                <c:pt idx="22">
                  <c:v>6</c:v>
                </c:pt>
                <c:pt idx="23">
                  <c:v>4</c:v>
                </c:pt>
                <c:pt idx="24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488520"/>
        <c:axId val="299483424"/>
      </c:lineChart>
      <c:catAx>
        <c:axId val="29948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9483424"/>
        <c:crosses val="autoZero"/>
        <c:auto val="1"/>
        <c:lblAlgn val="ctr"/>
        <c:lblOffset val="100"/>
        <c:noMultiLvlLbl val="0"/>
      </c:catAx>
      <c:valAx>
        <c:axId val="299483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9488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Auswertung!$A$38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none"/>
          </c:marker>
          <c:cat>
            <c:strRef>
              <c:f>Auswertung!$B$36:$Z$36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Auswertung!$B$38:$Z$38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35</c:v>
                </c:pt>
                <c:pt idx="3">
                  <c:v>50</c:v>
                </c:pt>
                <c:pt idx="4">
                  <c:v>50</c:v>
                </c:pt>
                <c:pt idx="5">
                  <c:v>48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30</c:v>
                </c:pt>
                <c:pt idx="10">
                  <c:v>50</c:v>
                </c:pt>
                <c:pt idx="11">
                  <c:v>38</c:v>
                </c:pt>
                <c:pt idx="12">
                  <c:v>39</c:v>
                </c:pt>
                <c:pt idx="13">
                  <c:v>50</c:v>
                </c:pt>
                <c:pt idx="14">
                  <c:v>34</c:v>
                </c:pt>
                <c:pt idx="15">
                  <c:v>35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19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45</c:v>
                </c:pt>
                <c:pt idx="24">
                  <c:v>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Auswertung!$A$39</c:f>
              <c:strCache>
                <c:ptCount val="1"/>
                <c:pt idx="0">
                  <c:v>Würfe</c:v>
                </c:pt>
              </c:strCache>
            </c:strRef>
          </c:tx>
          <c:marker>
            <c:symbol val="none"/>
          </c:marker>
          <c:cat>
            <c:strRef>
              <c:f>Auswertung!$B$36:$Z$36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Auswertung!$B$39:$Z$39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10</c:v>
                </c:pt>
                <c:pt idx="4">
                  <c:v>13</c:v>
                </c:pt>
                <c:pt idx="5">
                  <c:v>9</c:v>
                </c:pt>
                <c:pt idx="6">
                  <c:v>8</c:v>
                </c:pt>
                <c:pt idx="7">
                  <c:v>6</c:v>
                </c:pt>
                <c:pt idx="8">
                  <c:v>10</c:v>
                </c:pt>
                <c:pt idx="9">
                  <c:v>7</c:v>
                </c:pt>
                <c:pt idx="10">
                  <c:v>9</c:v>
                </c:pt>
                <c:pt idx="11">
                  <c:v>6</c:v>
                </c:pt>
                <c:pt idx="12">
                  <c:v>6</c:v>
                </c:pt>
                <c:pt idx="13">
                  <c:v>12</c:v>
                </c:pt>
                <c:pt idx="14">
                  <c:v>9</c:v>
                </c:pt>
                <c:pt idx="15">
                  <c:v>7</c:v>
                </c:pt>
                <c:pt idx="16">
                  <c:v>5</c:v>
                </c:pt>
                <c:pt idx="17">
                  <c:v>14</c:v>
                </c:pt>
                <c:pt idx="18">
                  <c:v>11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14</c:v>
                </c:pt>
                <c:pt idx="23">
                  <c:v>9</c:v>
                </c:pt>
                <c:pt idx="24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Auswertung!$A$40</c:f>
              <c:strCache>
                <c:ptCount val="1"/>
                <c:pt idx="0">
                  <c:v>Fehler</c:v>
                </c:pt>
              </c:strCache>
            </c:strRef>
          </c:tx>
          <c:marker>
            <c:symbol val="none"/>
          </c:marker>
          <c:cat>
            <c:strRef>
              <c:f>Auswertung!$B$36:$Z$36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Auswertung!$B$40:$Z$40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4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5</c:v>
                </c:pt>
                <c:pt idx="18">
                  <c:v>1</c:v>
                </c:pt>
                <c:pt idx="19">
                  <c:v>4</c:v>
                </c:pt>
                <c:pt idx="20">
                  <c:v>0</c:v>
                </c:pt>
                <c:pt idx="21">
                  <c:v>2</c:v>
                </c:pt>
                <c:pt idx="22">
                  <c:v>4</c:v>
                </c:pt>
                <c:pt idx="23">
                  <c:v>1</c:v>
                </c:pt>
                <c:pt idx="24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Auswertung!$A$42</c:f>
              <c:strCache>
                <c:ptCount val="1"/>
                <c:pt idx="0">
                  <c:v>Punkte/Wurf</c:v>
                </c:pt>
              </c:strCache>
            </c:strRef>
          </c:tx>
          <c:marker>
            <c:symbol val="none"/>
          </c:marker>
          <c:cat>
            <c:strRef>
              <c:f>Auswertung!$B$36:$Z$36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Auswertung!$B$42:$Z$42</c:f>
              <c:numCache>
                <c:formatCode>0.0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4.7222222222222223</c:v>
                </c:pt>
                <c:pt idx="3">
                  <c:v>5</c:v>
                </c:pt>
                <c:pt idx="4">
                  <c:v>3.75</c:v>
                </c:pt>
                <c:pt idx="5">
                  <c:v>5.333333333333333</c:v>
                </c:pt>
                <c:pt idx="6">
                  <c:v>6.4444444444444438</c:v>
                </c:pt>
                <c:pt idx="7">
                  <c:v>8.3333333333333339</c:v>
                </c:pt>
                <c:pt idx="8">
                  <c:v>4.7777777777777777</c:v>
                </c:pt>
                <c:pt idx="9">
                  <c:v>4.2222222222222223</c:v>
                </c:pt>
                <c:pt idx="10">
                  <c:v>5.5555555555555545</c:v>
                </c:pt>
                <c:pt idx="11">
                  <c:v>6.333333333333333</c:v>
                </c:pt>
                <c:pt idx="12">
                  <c:v>6.5</c:v>
                </c:pt>
                <c:pt idx="13">
                  <c:v>4.166666666666667</c:v>
                </c:pt>
                <c:pt idx="14">
                  <c:v>3.7777777777777772</c:v>
                </c:pt>
                <c:pt idx="15">
                  <c:v>4.7222222222222223</c:v>
                </c:pt>
                <c:pt idx="16">
                  <c:v>10.166666666666666</c:v>
                </c:pt>
                <c:pt idx="17">
                  <c:v>3.4166666666666665</c:v>
                </c:pt>
                <c:pt idx="18">
                  <c:v>4.583333333333333</c:v>
                </c:pt>
                <c:pt idx="19">
                  <c:v>2.8888888888888893</c:v>
                </c:pt>
                <c:pt idx="20">
                  <c:v>6</c:v>
                </c:pt>
                <c:pt idx="21">
                  <c:v>5.5555555555555562</c:v>
                </c:pt>
                <c:pt idx="22">
                  <c:v>3.5333333333333337</c:v>
                </c:pt>
                <c:pt idx="23">
                  <c:v>4.9999999999999991</c:v>
                </c:pt>
                <c:pt idx="24">
                  <c:v>2.8333333333333335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Auswertung!$A$43</c:f>
              <c:strCache>
                <c:ptCount val="1"/>
                <c:pt idx="0">
                  <c:v>Punkte/Treffer</c:v>
                </c:pt>
              </c:strCache>
            </c:strRef>
          </c:tx>
          <c:marker>
            <c:symbol val="none"/>
          </c:marker>
          <c:cat>
            <c:strRef>
              <c:f>Auswertung!$B$36:$Z$36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V1</c:v>
                </c:pt>
                <c:pt idx="19">
                  <c:v>V2</c:v>
                </c:pt>
                <c:pt idx="20">
                  <c:v>V3</c:v>
                </c:pt>
                <c:pt idx="21">
                  <c:v>H1</c:v>
                </c:pt>
                <c:pt idx="22">
                  <c:v>H2</c:v>
                </c:pt>
                <c:pt idx="23">
                  <c:v>F1</c:v>
                </c:pt>
                <c:pt idx="24">
                  <c:v>F2</c:v>
                </c:pt>
              </c:strCache>
            </c:strRef>
          </c:cat>
          <c:val>
            <c:numRef>
              <c:f>Auswertung!$B$43:$Z$43</c:f>
              <c:numCache>
                <c:formatCode>0.0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7.166666666666667</c:v>
                </c:pt>
                <c:pt idx="3">
                  <c:v>5.5555555555555562</c:v>
                </c:pt>
                <c:pt idx="4">
                  <c:v>4.166666666666667</c:v>
                </c:pt>
                <c:pt idx="5">
                  <c:v>5.333333333333333</c:v>
                </c:pt>
                <c:pt idx="6">
                  <c:v>7.1111111111111107</c:v>
                </c:pt>
                <c:pt idx="7">
                  <c:v>8.3333333333333339</c:v>
                </c:pt>
                <c:pt idx="8">
                  <c:v>5.8888888888888893</c:v>
                </c:pt>
                <c:pt idx="9">
                  <c:v>6.166666666666667</c:v>
                </c:pt>
                <c:pt idx="10">
                  <c:v>5.5555555555555545</c:v>
                </c:pt>
                <c:pt idx="11">
                  <c:v>7.333333333333333</c:v>
                </c:pt>
                <c:pt idx="12">
                  <c:v>6.5</c:v>
                </c:pt>
                <c:pt idx="13">
                  <c:v>5.833333333333333</c:v>
                </c:pt>
                <c:pt idx="14">
                  <c:v>4.7777777777777777</c:v>
                </c:pt>
                <c:pt idx="15">
                  <c:v>6.166666666666667</c:v>
                </c:pt>
                <c:pt idx="16">
                  <c:v>10.166666666666666</c:v>
                </c:pt>
                <c:pt idx="17">
                  <c:v>5.416666666666667</c:v>
                </c:pt>
                <c:pt idx="18">
                  <c:v>4.916666666666667</c:v>
                </c:pt>
                <c:pt idx="19">
                  <c:v>6.333333333333333</c:v>
                </c:pt>
                <c:pt idx="20">
                  <c:v>6</c:v>
                </c:pt>
                <c:pt idx="21">
                  <c:v>6.4444444444444455</c:v>
                </c:pt>
                <c:pt idx="22">
                  <c:v>4.9444444444444438</c:v>
                </c:pt>
                <c:pt idx="23">
                  <c:v>5.6111111111111107</c:v>
                </c:pt>
                <c:pt idx="24">
                  <c:v>5.1111111111111116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484208"/>
        <c:axId val="299484600"/>
      </c:lineChart>
      <c:catAx>
        <c:axId val="29948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9484600"/>
        <c:crosses val="autoZero"/>
        <c:auto val="1"/>
        <c:lblAlgn val="ctr"/>
        <c:lblOffset val="100"/>
        <c:noMultiLvlLbl val="0"/>
      </c:catAx>
      <c:valAx>
        <c:axId val="299484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9484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76199</xdr:colOff>
      <xdr:row>195</xdr:row>
      <xdr:rowOff>0</xdr:rowOff>
    </xdr:from>
    <xdr:to>
      <xdr:col>32</xdr:col>
      <xdr:colOff>257175</xdr:colOff>
      <xdr:row>203</xdr:row>
      <xdr:rowOff>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85724</xdr:colOff>
      <xdr:row>204</xdr:row>
      <xdr:rowOff>0</xdr:rowOff>
    </xdr:from>
    <xdr:to>
      <xdr:col>32</xdr:col>
      <xdr:colOff>266700</xdr:colOff>
      <xdr:row>211</xdr:row>
      <xdr:rowOff>9525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85724</xdr:colOff>
      <xdr:row>212</xdr:row>
      <xdr:rowOff>1</xdr:rowOff>
    </xdr:from>
    <xdr:to>
      <xdr:col>32</xdr:col>
      <xdr:colOff>266700</xdr:colOff>
      <xdr:row>219</xdr:row>
      <xdr:rowOff>1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85724</xdr:colOff>
      <xdr:row>220</xdr:row>
      <xdr:rowOff>0</xdr:rowOff>
    </xdr:from>
    <xdr:to>
      <xdr:col>32</xdr:col>
      <xdr:colOff>266700</xdr:colOff>
      <xdr:row>227</xdr:row>
      <xdr:rowOff>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76199</xdr:colOff>
      <xdr:row>1</xdr:row>
      <xdr:rowOff>0</xdr:rowOff>
    </xdr:from>
    <xdr:to>
      <xdr:col>32</xdr:col>
      <xdr:colOff>257175</xdr:colOff>
      <xdr:row>9</xdr:row>
      <xdr:rowOff>1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85724</xdr:colOff>
      <xdr:row>10</xdr:row>
      <xdr:rowOff>0</xdr:rowOff>
    </xdr:from>
    <xdr:to>
      <xdr:col>32</xdr:col>
      <xdr:colOff>266700</xdr:colOff>
      <xdr:row>17</xdr:row>
      <xdr:rowOff>9525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85724</xdr:colOff>
      <xdr:row>18</xdr:row>
      <xdr:rowOff>1</xdr:rowOff>
    </xdr:from>
    <xdr:to>
      <xdr:col>32</xdr:col>
      <xdr:colOff>266700</xdr:colOff>
      <xdr:row>25</xdr:row>
      <xdr:rowOff>1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85724</xdr:colOff>
      <xdr:row>26</xdr:row>
      <xdr:rowOff>0</xdr:rowOff>
    </xdr:from>
    <xdr:to>
      <xdr:col>32</xdr:col>
      <xdr:colOff>266700</xdr:colOff>
      <xdr:row>33</xdr:row>
      <xdr:rowOff>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76199</xdr:colOff>
      <xdr:row>35</xdr:row>
      <xdr:rowOff>0</xdr:rowOff>
    </xdr:from>
    <xdr:to>
      <xdr:col>32</xdr:col>
      <xdr:colOff>257175</xdr:colOff>
      <xdr:row>43</xdr:row>
      <xdr:rowOff>1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85724</xdr:colOff>
      <xdr:row>44</xdr:row>
      <xdr:rowOff>0</xdr:rowOff>
    </xdr:from>
    <xdr:to>
      <xdr:col>32</xdr:col>
      <xdr:colOff>266700</xdr:colOff>
      <xdr:row>51</xdr:row>
      <xdr:rowOff>9525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27</xdr:col>
      <xdr:colOff>85724</xdr:colOff>
      <xdr:row>52</xdr:row>
      <xdr:rowOff>1</xdr:rowOff>
    </xdr:from>
    <xdr:to>
      <xdr:col>32</xdr:col>
      <xdr:colOff>266700</xdr:colOff>
      <xdr:row>59</xdr:row>
      <xdr:rowOff>1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27</xdr:col>
      <xdr:colOff>85724</xdr:colOff>
      <xdr:row>60</xdr:row>
      <xdr:rowOff>0</xdr:rowOff>
    </xdr:from>
    <xdr:to>
      <xdr:col>32</xdr:col>
      <xdr:colOff>266700</xdr:colOff>
      <xdr:row>67</xdr:row>
      <xdr:rowOff>0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27</xdr:col>
      <xdr:colOff>85724</xdr:colOff>
      <xdr:row>68</xdr:row>
      <xdr:rowOff>0</xdr:rowOff>
    </xdr:from>
    <xdr:to>
      <xdr:col>32</xdr:col>
      <xdr:colOff>266700</xdr:colOff>
      <xdr:row>75</xdr:row>
      <xdr:rowOff>0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27</xdr:col>
      <xdr:colOff>85724</xdr:colOff>
      <xdr:row>76</xdr:row>
      <xdr:rowOff>0</xdr:rowOff>
    </xdr:from>
    <xdr:to>
      <xdr:col>32</xdr:col>
      <xdr:colOff>266700</xdr:colOff>
      <xdr:row>83</xdr:row>
      <xdr:rowOff>0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27</xdr:col>
      <xdr:colOff>76199</xdr:colOff>
      <xdr:row>85</xdr:row>
      <xdr:rowOff>0</xdr:rowOff>
    </xdr:from>
    <xdr:to>
      <xdr:col>32</xdr:col>
      <xdr:colOff>257175</xdr:colOff>
      <xdr:row>93</xdr:row>
      <xdr:rowOff>1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27</xdr:col>
      <xdr:colOff>85724</xdr:colOff>
      <xdr:row>94</xdr:row>
      <xdr:rowOff>0</xdr:rowOff>
    </xdr:from>
    <xdr:to>
      <xdr:col>32</xdr:col>
      <xdr:colOff>266700</xdr:colOff>
      <xdr:row>101</xdr:row>
      <xdr:rowOff>9525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27</xdr:col>
      <xdr:colOff>85724</xdr:colOff>
      <xdr:row>102</xdr:row>
      <xdr:rowOff>1</xdr:rowOff>
    </xdr:from>
    <xdr:to>
      <xdr:col>32</xdr:col>
      <xdr:colOff>266700</xdr:colOff>
      <xdr:row>109</xdr:row>
      <xdr:rowOff>1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27</xdr:col>
      <xdr:colOff>85724</xdr:colOff>
      <xdr:row>110</xdr:row>
      <xdr:rowOff>0</xdr:rowOff>
    </xdr:from>
    <xdr:to>
      <xdr:col>32</xdr:col>
      <xdr:colOff>266700</xdr:colOff>
      <xdr:row>117</xdr:row>
      <xdr:rowOff>0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27</xdr:col>
      <xdr:colOff>76199</xdr:colOff>
      <xdr:row>119</xdr:row>
      <xdr:rowOff>0</xdr:rowOff>
    </xdr:from>
    <xdr:to>
      <xdr:col>32</xdr:col>
      <xdr:colOff>257175</xdr:colOff>
      <xdr:row>127</xdr:row>
      <xdr:rowOff>1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27</xdr:col>
      <xdr:colOff>85724</xdr:colOff>
      <xdr:row>128</xdr:row>
      <xdr:rowOff>0</xdr:rowOff>
    </xdr:from>
    <xdr:to>
      <xdr:col>32</xdr:col>
      <xdr:colOff>266700</xdr:colOff>
      <xdr:row>135</xdr:row>
      <xdr:rowOff>9525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27</xdr:col>
      <xdr:colOff>85724</xdr:colOff>
      <xdr:row>136</xdr:row>
      <xdr:rowOff>1</xdr:rowOff>
    </xdr:from>
    <xdr:to>
      <xdr:col>32</xdr:col>
      <xdr:colOff>266700</xdr:colOff>
      <xdr:row>143</xdr:row>
      <xdr:rowOff>1</xdr:rowOff>
    </xdr:to>
    <xdr:graphicFrame macro="">
      <xdr:nvGraphicFramePr>
        <xdr:cNvPr id="22" name="Diagram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27</xdr:col>
      <xdr:colOff>85724</xdr:colOff>
      <xdr:row>144</xdr:row>
      <xdr:rowOff>0</xdr:rowOff>
    </xdr:from>
    <xdr:to>
      <xdr:col>32</xdr:col>
      <xdr:colOff>266700</xdr:colOff>
      <xdr:row>151</xdr:row>
      <xdr:rowOff>0</xdr:rowOff>
    </xdr:to>
    <xdr:graphicFrame macro="">
      <xdr:nvGraphicFramePr>
        <xdr:cNvPr id="23" name="Diagram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27</xdr:col>
      <xdr:colOff>76199</xdr:colOff>
      <xdr:row>153</xdr:row>
      <xdr:rowOff>0</xdr:rowOff>
    </xdr:from>
    <xdr:to>
      <xdr:col>32</xdr:col>
      <xdr:colOff>257175</xdr:colOff>
      <xdr:row>161</xdr:row>
      <xdr:rowOff>1</xdr:rowOff>
    </xdr:to>
    <xdr:graphicFrame macro="">
      <xdr:nvGraphicFramePr>
        <xdr:cNvPr id="24" name="Diagram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27</xdr:col>
      <xdr:colOff>85724</xdr:colOff>
      <xdr:row>162</xdr:row>
      <xdr:rowOff>0</xdr:rowOff>
    </xdr:from>
    <xdr:to>
      <xdr:col>32</xdr:col>
      <xdr:colOff>266700</xdr:colOff>
      <xdr:row>169</xdr:row>
      <xdr:rowOff>9525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27</xdr:col>
      <xdr:colOff>85724</xdr:colOff>
      <xdr:row>170</xdr:row>
      <xdr:rowOff>1</xdr:rowOff>
    </xdr:from>
    <xdr:to>
      <xdr:col>32</xdr:col>
      <xdr:colOff>266700</xdr:colOff>
      <xdr:row>177</xdr:row>
      <xdr:rowOff>1</xdr:rowOff>
    </xdr:to>
    <xdr:graphicFrame macro="">
      <xdr:nvGraphicFramePr>
        <xdr:cNvPr id="26" name="Diagram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27</xdr:col>
      <xdr:colOff>85724</xdr:colOff>
      <xdr:row>178</xdr:row>
      <xdr:rowOff>0</xdr:rowOff>
    </xdr:from>
    <xdr:to>
      <xdr:col>32</xdr:col>
      <xdr:colOff>266700</xdr:colOff>
      <xdr:row>185</xdr:row>
      <xdr:rowOff>0</xdr:rowOff>
    </xdr:to>
    <xdr:graphicFrame macro="">
      <xdr:nvGraphicFramePr>
        <xdr:cNvPr id="27" name="Diagram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27</xdr:col>
      <xdr:colOff>76199</xdr:colOff>
      <xdr:row>229</xdr:row>
      <xdr:rowOff>0</xdr:rowOff>
    </xdr:from>
    <xdr:to>
      <xdr:col>32</xdr:col>
      <xdr:colOff>257175</xdr:colOff>
      <xdr:row>237</xdr:row>
      <xdr:rowOff>1</xdr:rowOff>
    </xdr:to>
    <xdr:graphicFrame macro="">
      <xdr:nvGraphicFramePr>
        <xdr:cNvPr id="28" name="Diagram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27</xdr:col>
      <xdr:colOff>85724</xdr:colOff>
      <xdr:row>238</xdr:row>
      <xdr:rowOff>0</xdr:rowOff>
    </xdr:from>
    <xdr:to>
      <xdr:col>32</xdr:col>
      <xdr:colOff>266700</xdr:colOff>
      <xdr:row>245</xdr:row>
      <xdr:rowOff>9525</xdr:rowOff>
    </xdr:to>
    <xdr:graphicFrame macro="">
      <xdr:nvGraphicFramePr>
        <xdr:cNvPr id="29" name="Diagram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27</xdr:col>
      <xdr:colOff>85724</xdr:colOff>
      <xdr:row>246</xdr:row>
      <xdr:rowOff>1</xdr:rowOff>
    </xdr:from>
    <xdr:to>
      <xdr:col>32</xdr:col>
      <xdr:colOff>266700</xdr:colOff>
      <xdr:row>253</xdr:row>
      <xdr:rowOff>1</xdr:rowOff>
    </xdr:to>
    <xdr:graphicFrame macro="">
      <xdr:nvGraphicFramePr>
        <xdr:cNvPr id="30" name="Diagramm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27</xdr:col>
      <xdr:colOff>85724</xdr:colOff>
      <xdr:row>254</xdr:row>
      <xdr:rowOff>0</xdr:rowOff>
    </xdr:from>
    <xdr:to>
      <xdr:col>32</xdr:col>
      <xdr:colOff>266700</xdr:colOff>
      <xdr:row>261</xdr:row>
      <xdr:rowOff>0</xdr:rowOff>
    </xdr:to>
    <xdr:graphicFrame macro="">
      <xdr:nvGraphicFramePr>
        <xdr:cNvPr id="31" name="Diagramm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27</xdr:col>
      <xdr:colOff>76199</xdr:colOff>
      <xdr:row>263</xdr:row>
      <xdr:rowOff>0</xdr:rowOff>
    </xdr:from>
    <xdr:to>
      <xdr:col>32</xdr:col>
      <xdr:colOff>257175</xdr:colOff>
      <xdr:row>271</xdr:row>
      <xdr:rowOff>1</xdr:rowOff>
    </xdr:to>
    <xdr:graphicFrame macro="">
      <xdr:nvGraphicFramePr>
        <xdr:cNvPr id="32" name="Diagram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27</xdr:col>
      <xdr:colOff>85724</xdr:colOff>
      <xdr:row>272</xdr:row>
      <xdr:rowOff>0</xdr:rowOff>
    </xdr:from>
    <xdr:to>
      <xdr:col>32</xdr:col>
      <xdr:colOff>266700</xdr:colOff>
      <xdr:row>279</xdr:row>
      <xdr:rowOff>9525</xdr:rowOff>
    </xdr:to>
    <xdr:graphicFrame macro="">
      <xdr:nvGraphicFramePr>
        <xdr:cNvPr id="33" name="Diagram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27</xdr:col>
      <xdr:colOff>85724</xdr:colOff>
      <xdr:row>280</xdr:row>
      <xdr:rowOff>1</xdr:rowOff>
    </xdr:from>
    <xdr:to>
      <xdr:col>32</xdr:col>
      <xdr:colOff>266700</xdr:colOff>
      <xdr:row>287</xdr:row>
      <xdr:rowOff>1</xdr:rowOff>
    </xdr:to>
    <xdr:graphicFrame macro="">
      <xdr:nvGraphicFramePr>
        <xdr:cNvPr id="34" name="Diagram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27</xdr:col>
      <xdr:colOff>85724</xdr:colOff>
      <xdr:row>288</xdr:row>
      <xdr:rowOff>0</xdr:rowOff>
    </xdr:from>
    <xdr:to>
      <xdr:col>32</xdr:col>
      <xdr:colOff>266700</xdr:colOff>
      <xdr:row>295</xdr:row>
      <xdr:rowOff>0</xdr:rowOff>
    </xdr:to>
    <xdr:graphicFrame macro="">
      <xdr:nvGraphicFramePr>
        <xdr:cNvPr id="35" name="Diagramm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27</xdr:col>
      <xdr:colOff>76199</xdr:colOff>
      <xdr:row>297</xdr:row>
      <xdr:rowOff>0</xdr:rowOff>
    </xdr:from>
    <xdr:to>
      <xdr:col>32</xdr:col>
      <xdr:colOff>257175</xdr:colOff>
      <xdr:row>305</xdr:row>
      <xdr:rowOff>1</xdr:rowOff>
    </xdr:to>
    <xdr:graphicFrame macro="">
      <xdr:nvGraphicFramePr>
        <xdr:cNvPr id="36" name="Diagram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27</xdr:col>
      <xdr:colOff>85724</xdr:colOff>
      <xdr:row>306</xdr:row>
      <xdr:rowOff>0</xdr:rowOff>
    </xdr:from>
    <xdr:to>
      <xdr:col>32</xdr:col>
      <xdr:colOff>266700</xdr:colOff>
      <xdr:row>313</xdr:row>
      <xdr:rowOff>9525</xdr:rowOff>
    </xdr:to>
    <xdr:graphicFrame macro="">
      <xdr:nvGraphicFramePr>
        <xdr:cNvPr id="37" name="Diagram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27</xdr:col>
      <xdr:colOff>85724</xdr:colOff>
      <xdr:row>314</xdr:row>
      <xdr:rowOff>1</xdr:rowOff>
    </xdr:from>
    <xdr:to>
      <xdr:col>32</xdr:col>
      <xdr:colOff>266700</xdr:colOff>
      <xdr:row>321</xdr:row>
      <xdr:rowOff>1</xdr:rowOff>
    </xdr:to>
    <xdr:graphicFrame macro="">
      <xdr:nvGraphicFramePr>
        <xdr:cNvPr id="38" name="Diagramm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27</xdr:col>
      <xdr:colOff>85724</xdr:colOff>
      <xdr:row>322</xdr:row>
      <xdr:rowOff>0</xdr:rowOff>
    </xdr:from>
    <xdr:to>
      <xdr:col>32</xdr:col>
      <xdr:colOff>266700</xdr:colOff>
      <xdr:row>329</xdr:row>
      <xdr:rowOff>0</xdr:rowOff>
    </xdr:to>
    <xdr:graphicFrame macro="">
      <xdr:nvGraphicFramePr>
        <xdr:cNvPr id="39" name="Diagramm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27</xdr:col>
      <xdr:colOff>76199</xdr:colOff>
      <xdr:row>331</xdr:row>
      <xdr:rowOff>0</xdr:rowOff>
    </xdr:from>
    <xdr:to>
      <xdr:col>32</xdr:col>
      <xdr:colOff>257175</xdr:colOff>
      <xdr:row>339</xdr:row>
      <xdr:rowOff>1</xdr:rowOff>
    </xdr:to>
    <xdr:graphicFrame macro="">
      <xdr:nvGraphicFramePr>
        <xdr:cNvPr id="40" name="Diagramm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27</xdr:col>
      <xdr:colOff>85724</xdr:colOff>
      <xdr:row>340</xdr:row>
      <xdr:rowOff>0</xdr:rowOff>
    </xdr:from>
    <xdr:to>
      <xdr:col>32</xdr:col>
      <xdr:colOff>266700</xdr:colOff>
      <xdr:row>347</xdr:row>
      <xdr:rowOff>9525</xdr:rowOff>
    </xdr:to>
    <xdr:graphicFrame macro="">
      <xdr:nvGraphicFramePr>
        <xdr:cNvPr id="41" name="Diagramm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27</xdr:col>
      <xdr:colOff>85724</xdr:colOff>
      <xdr:row>348</xdr:row>
      <xdr:rowOff>1</xdr:rowOff>
    </xdr:from>
    <xdr:to>
      <xdr:col>32</xdr:col>
      <xdr:colOff>266700</xdr:colOff>
      <xdr:row>355</xdr:row>
      <xdr:rowOff>1</xdr:rowOff>
    </xdr:to>
    <xdr:graphicFrame macro="">
      <xdr:nvGraphicFramePr>
        <xdr:cNvPr id="42" name="Diagramm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27</xdr:col>
      <xdr:colOff>85724</xdr:colOff>
      <xdr:row>356</xdr:row>
      <xdr:rowOff>0</xdr:rowOff>
    </xdr:from>
    <xdr:to>
      <xdr:col>32</xdr:col>
      <xdr:colOff>266700</xdr:colOff>
      <xdr:row>363</xdr:row>
      <xdr:rowOff>0</xdr:rowOff>
    </xdr:to>
    <xdr:graphicFrame macro="">
      <xdr:nvGraphicFramePr>
        <xdr:cNvPr id="43" name="Diagramm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AX311"/>
  <sheetViews>
    <sheetView tabSelected="1" zoomScaleNormal="100" zoomScaleSheetLayoutView="10" workbookViewId="0">
      <pane xSplit="1" ySplit="1" topLeftCell="B2" activePane="bottomRight" state="frozen"/>
      <selection pane="topRight"/>
      <selection pane="bottomLeft"/>
      <selection pane="bottomRight"/>
    </sheetView>
  </sheetViews>
  <sheetFormatPr baseColWidth="10" defaultRowHeight="15"/>
  <cols>
    <col min="1" max="1" width="4.140625" style="282" customWidth="1"/>
    <col min="2" max="2" width="23.5703125" style="76" bestFit="1" customWidth="1"/>
    <col min="3" max="5" width="7.42578125" style="77" bestFit="1" customWidth="1"/>
    <col min="6" max="6" width="7.7109375" style="306" bestFit="1" customWidth="1"/>
    <col min="7" max="7" width="4.7109375" style="299" customWidth="1"/>
    <col min="8" max="8" width="7.7109375" style="299" bestFit="1" customWidth="1"/>
    <col min="9" max="11" width="7.42578125" style="299" bestFit="1" customWidth="1"/>
    <col min="12" max="12" width="3.7109375" style="283" customWidth="1"/>
    <col min="13" max="13" width="23.5703125" style="76" bestFit="1" customWidth="1"/>
    <col min="14" max="16" width="7.42578125" style="77" bestFit="1" customWidth="1"/>
    <col min="17" max="17" width="7.7109375" style="299" bestFit="1" customWidth="1"/>
    <col min="18" max="18" width="4.7109375" style="299" customWidth="1"/>
    <col min="19" max="19" width="7.7109375" style="299" bestFit="1" customWidth="1"/>
    <col min="20" max="22" width="7.42578125" style="299" bestFit="1" customWidth="1"/>
    <col min="23" max="23" width="3.7109375" style="283" customWidth="1"/>
    <col min="24" max="24" width="23.5703125" style="299" bestFit="1" customWidth="1"/>
    <col min="25" max="27" width="7.42578125" style="299" bestFit="1" customWidth="1"/>
    <col min="28" max="28" width="7.7109375" style="299" bestFit="1" customWidth="1"/>
    <col min="29" max="29" width="4.7109375" style="299" customWidth="1"/>
    <col min="30" max="30" width="7.7109375" style="299" bestFit="1" customWidth="1"/>
    <col min="31" max="33" width="7.42578125" style="299" bestFit="1" customWidth="1"/>
    <col min="34" max="34" width="3.7109375" style="283" customWidth="1"/>
    <col min="35" max="35" width="23.5703125" style="299" bestFit="1" customWidth="1"/>
    <col min="36" max="38" width="7.42578125" style="299" bestFit="1" customWidth="1"/>
    <col min="39" max="39" width="7.7109375" style="299" bestFit="1" customWidth="1"/>
    <col min="40" max="40" width="4.7109375" style="299" customWidth="1"/>
    <col min="41" max="41" width="7.7109375" style="299" bestFit="1" customWidth="1"/>
    <col min="42" max="44" width="7.42578125" style="299" bestFit="1" customWidth="1"/>
    <col min="45" max="45" width="3.7109375" style="284" customWidth="1"/>
    <col min="46" max="46" width="23.5703125" style="1" bestFit="1" customWidth="1"/>
    <col min="47" max="49" width="7.42578125" style="2" bestFit="1" customWidth="1"/>
    <col min="50" max="50" width="7.7109375" style="311" bestFit="1" customWidth="1"/>
    <col min="51" max="51" width="4.7109375" style="285" customWidth="1"/>
    <col min="52" max="52" width="7.7109375" style="285" bestFit="1" customWidth="1"/>
    <col min="53" max="55" width="7.42578125" style="285" bestFit="1" customWidth="1"/>
    <col min="56" max="56" width="3.7109375" style="284" customWidth="1"/>
    <col min="57" max="57" width="23.5703125" style="1" bestFit="1" customWidth="1"/>
    <col min="58" max="60" width="7.42578125" style="2" bestFit="1" customWidth="1"/>
    <col min="61" max="61" width="7.7109375" style="285" bestFit="1" customWidth="1"/>
    <col min="62" max="62" width="4.7109375" style="285" customWidth="1"/>
    <col min="63" max="63" width="7.7109375" style="285" bestFit="1" customWidth="1"/>
    <col min="64" max="66" width="7.42578125" style="285" bestFit="1" customWidth="1"/>
    <col min="67" max="67" width="3.7109375" style="284" customWidth="1"/>
    <col min="68" max="68" width="23.5703125" style="285" bestFit="1" customWidth="1"/>
    <col min="69" max="71" width="7.42578125" style="285" bestFit="1" customWidth="1"/>
    <col min="72" max="72" width="7.7109375" style="285" bestFit="1" customWidth="1"/>
    <col min="73" max="73" width="4.7109375" style="285" customWidth="1"/>
    <col min="74" max="74" width="7.7109375" style="285" bestFit="1" customWidth="1"/>
    <col min="75" max="77" width="7.42578125" style="285" bestFit="1" customWidth="1"/>
    <col min="78" max="78" width="3.7109375" style="284" customWidth="1"/>
    <col min="79" max="79" width="23.5703125" style="285" bestFit="1" customWidth="1"/>
    <col min="80" max="82" width="7.42578125" style="285" bestFit="1" customWidth="1"/>
    <col min="83" max="83" width="7.7109375" style="285" bestFit="1" customWidth="1"/>
    <col min="84" max="84" width="4.7109375" style="285" customWidth="1"/>
    <col min="85" max="85" width="7.7109375" style="285" bestFit="1" customWidth="1"/>
    <col min="86" max="88" width="7.42578125" style="285" bestFit="1" customWidth="1"/>
    <col min="89" max="89" width="3.7109375" style="284" customWidth="1"/>
    <col min="90" max="90" width="23.5703125" style="285" bestFit="1" customWidth="1"/>
    <col min="91" max="94" width="7.42578125" style="285" bestFit="1" customWidth="1"/>
    <col min="95" max="95" width="4.7109375" style="285" customWidth="1"/>
    <col min="96" max="96" width="7.7109375" style="285" bestFit="1" customWidth="1"/>
    <col min="97" max="99" width="7.42578125" style="285" bestFit="1" customWidth="1"/>
    <col min="100" max="100" width="3.7109375" style="284" customWidth="1"/>
    <col min="101" max="101" width="23.5703125" style="285" bestFit="1" customWidth="1"/>
    <col min="102" max="104" width="7.42578125" style="285" bestFit="1" customWidth="1"/>
    <col min="105" max="105" width="8.140625" style="285" bestFit="1" customWidth="1"/>
    <col min="106" max="106" width="4.7109375" style="285" customWidth="1"/>
    <col min="107" max="107" width="7.7109375" style="285" bestFit="1" customWidth="1"/>
    <col min="108" max="110" width="7.42578125" style="285" bestFit="1" customWidth="1"/>
    <col min="111" max="111" width="3.7109375" style="284" customWidth="1"/>
    <col min="112" max="16384" width="11.42578125" style="285"/>
  </cols>
  <sheetData>
    <row r="1" spans="1:126">
      <c r="B1" s="281" t="s">
        <v>23</v>
      </c>
      <c r="C1" s="281"/>
      <c r="D1" s="281"/>
      <c r="E1" s="281"/>
      <c r="F1" s="281"/>
      <c r="G1" s="281"/>
      <c r="H1" s="281"/>
      <c r="I1" s="281"/>
      <c r="J1" s="281"/>
      <c r="K1" s="281"/>
      <c r="M1" s="281" t="s">
        <v>56</v>
      </c>
      <c r="N1" s="281"/>
      <c r="O1" s="281"/>
      <c r="P1" s="281"/>
      <c r="Q1" s="281"/>
      <c r="R1" s="281"/>
      <c r="S1" s="281"/>
      <c r="T1" s="281"/>
      <c r="U1" s="281"/>
      <c r="V1" s="281"/>
      <c r="X1" s="281" t="s">
        <v>18</v>
      </c>
      <c r="Y1" s="281"/>
      <c r="Z1" s="281"/>
      <c r="AA1" s="281"/>
      <c r="AB1" s="281"/>
      <c r="AC1" s="281"/>
      <c r="AD1" s="281"/>
      <c r="AE1" s="281"/>
      <c r="AF1" s="281"/>
      <c r="AG1" s="281"/>
      <c r="AI1" s="281" t="s">
        <v>37</v>
      </c>
      <c r="AJ1" s="281"/>
      <c r="AK1" s="281"/>
      <c r="AL1" s="281"/>
      <c r="AM1" s="281"/>
      <c r="AN1" s="281"/>
      <c r="AO1" s="281"/>
      <c r="AP1" s="281"/>
      <c r="AQ1" s="281"/>
      <c r="AR1" s="281"/>
      <c r="AT1" s="281" t="s">
        <v>22</v>
      </c>
      <c r="AU1" s="281"/>
      <c r="AV1" s="281"/>
      <c r="AW1" s="281"/>
      <c r="AX1" s="281"/>
      <c r="AY1" s="281"/>
      <c r="AZ1" s="281"/>
      <c r="BA1" s="281"/>
      <c r="BB1" s="281"/>
      <c r="BC1" s="281"/>
      <c r="BE1" s="281" t="s">
        <v>12</v>
      </c>
      <c r="BF1" s="281"/>
      <c r="BG1" s="281"/>
      <c r="BH1" s="281"/>
      <c r="BI1" s="281"/>
      <c r="BJ1" s="281"/>
      <c r="BK1" s="281"/>
      <c r="BL1" s="281"/>
      <c r="BM1" s="281"/>
      <c r="BN1" s="281"/>
      <c r="BP1" s="281" t="s">
        <v>38</v>
      </c>
      <c r="BQ1" s="281"/>
      <c r="BR1" s="281"/>
      <c r="BS1" s="281"/>
      <c r="BT1" s="281"/>
      <c r="BU1" s="281"/>
      <c r="BV1" s="281"/>
      <c r="BW1" s="281"/>
      <c r="BX1" s="281"/>
      <c r="BY1" s="281"/>
      <c r="CA1" s="281" t="s">
        <v>25</v>
      </c>
      <c r="CB1" s="281"/>
      <c r="CC1" s="281"/>
      <c r="CD1" s="281"/>
      <c r="CE1" s="281"/>
      <c r="CF1" s="281"/>
      <c r="CG1" s="281"/>
      <c r="CH1" s="281"/>
      <c r="CI1" s="281"/>
      <c r="CJ1" s="281"/>
      <c r="CL1" s="281" t="s">
        <v>31</v>
      </c>
      <c r="CM1" s="281"/>
      <c r="CN1" s="281"/>
      <c r="CO1" s="281"/>
      <c r="CP1" s="281"/>
      <c r="CQ1" s="281"/>
      <c r="CR1" s="281"/>
      <c r="CS1" s="281"/>
      <c r="CT1" s="281"/>
      <c r="CU1" s="281"/>
      <c r="CW1" s="281" t="s">
        <v>41</v>
      </c>
      <c r="CX1" s="281"/>
      <c r="CY1" s="281"/>
      <c r="CZ1" s="281"/>
      <c r="DA1" s="281"/>
      <c r="DB1" s="281"/>
      <c r="DC1" s="281"/>
      <c r="DD1" s="281"/>
      <c r="DE1" s="281"/>
      <c r="DF1" s="281"/>
    </row>
    <row r="2" spans="1:126">
      <c r="A2" s="286" t="s">
        <v>23</v>
      </c>
      <c r="B2" s="287"/>
      <c r="C2" s="201"/>
      <c r="D2" s="201"/>
      <c r="E2" s="201"/>
      <c r="F2" s="288"/>
      <c r="G2" s="283"/>
      <c r="H2" s="283"/>
      <c r="I2" s="283"/>
      <c r="J2" s="283"/>
      <c r="K2" s="283"/>
      <c r="M2" s="285"/>
      <c r="N2" s="285"/>
      <c r="O2" s="285"/>
      <c r="P2" s="285"/>
      <c r="Q2" s="285"/>
      <c r="R2" s="285"/>
      <c r="S2" s="285"/>
      <c r="T2" s="285"/>
      <c r="U2" s="285"/>
      <c r="V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X2" s="285"/>
    </row>
    <row r="3" spans="1:126">
      <c r="A3" s="286"/>
      <c r="B3" s="287"/>
      <c r="C3" s="289"/>
      <c r="D3" s="290"/>
      <c r="E3" s="290"/>
      <c r="F3" s="202"/>
      <c r="G3" s="283"/>
      <c r="H3" s="202"/>
      <c r="I3" s="203"/>
      <c r="J3" s="203"/>
      <c r="K3" s="203"/>
      <c r="M3" s="1"/>
      <c r="N3" s="291" t="s">
        <v>23</v>
      </c>
      <c r="O3" s="291"/>
      <c r="P3" s="291"/>
      <c r="Q3" s="20">
        <f>IF(COUNTIF(Q5:Q19,"&gt;37")=0,0,COUNTIF(Q5:Q19,"&gt;37")-1)</f>
        <v>4</v>
      </c>
      <c r="R3" s="285"/>
      <c r="S3" s="20">
        <f>IF(COUNTIF(S5:S19,"&gt;37")=0,0,COUNTIF(S5:S19,"&gt;37")-1)</f>
        <v>0</v>
      </c>
      <c r="T3" s="278" t="s">
        <v>11</v>
      </c>
      <c r="U3" s="278"/>
      <c r="V3" s="278"/>
      <c r="X3" s="1"/>
      <c r="Y3" s="291" t="s">
        <v>23</v>
      </c>
      <c r="Z3" s="291"/>
      <c r="AA3" s="291"/>
      <c r="AB3" s="20">
        <f>IF(COUNTIF(AB5:AB19,"&gt;37")=0,0,COUNTIF(AB5:AB19,"&gt;37")-1)</f>
        <v>2</v>
      </c>
      <c r="AC3" s="285"/>
      <c r="AD3" s="20">
        <f>IF(COUNTIF(AD5:AD19,"&gt;37")=0,0,COUNTIF(AD5:AD19,"&gt;37")-1)</f>
        <v>0</v>
      </c>
      <c r="AE3" s="278" t="s">
        <v>18</v>
      </c>
      <c r="AF3" s="278"/>
      <c r="AG3" s="278"/>
      <c r="AI3" s="1"/>
      <c r="AJ3" s="278" t="s">
        <v>23</v>
      </c>
      <c r="AK3" s="278"/>
      <c r="AL3" s="278"/>
      <c r="AM3" s="20">
        <f>IF(COUNTIF(AM5:AM19,"&gt;37")=0,0,COUNTIF(AM5:AM19,"&gt;37")-1)</f>
        <v>4</v>
      </c>
      <c r="AN3" s="285"/>
      <c r="AO3" s="20">
        <f>IF(COUNTIF(AO5:AO19,"&gt;37")=0,0,COUNTIF(AO5:AO19,"&gt;37")-1)</f>
        <v>1</v>
      </c>
      <c r="AP3" s="291" t="s">
        <v>37</v>
      </c>
      <c r="AQ3" s="291"/>
      <c r="AR3" s="291"/>
      <c r="AU3" s="278" t="s">
        <v>23</v>
      </c>
      <c r="AV3" s="278"/>
      <c r="AW3" s="278"/>
      <c r="AX3" s="20">
        <f>IF(COUNTIF(AX5:AX19,"&gt;37")=0,0,COUNTIF(AX5:AX19,"&gt;37")-1)</f>
        <v>2</v>
      </c>
      <c r="AZ3" s="20">
        <f>IF(COUNTIF(AZ5:AZ19,"&gt;37")=0,0,COUNTIF(AZ5:AZ19,"&gt;37")-1)</f>
        <v>1</v>
      </c>
      <c r="BA3" s="291" t="s">
        <v>22</v>
      </c>
      <c r="BB3" s="291"/>
      <c r="BC3" s="291"/>
      <c r="BF3" s="278" t="s">
        <v>23</v>
      </c>
      <c r="BG3" s="278"/>
      <c r="BH3" s="278"/>
      <c r="BI3" s="20">
        <f>IF(COUNTIF(BI5:BI19,"&gt;37")=0,0,COUNTIF(BI5:BI19,"&gt;37")-1)</f>
        <v>3</v>
      </c>
      <c r="BK3" s="20">
        <f>IF(COUNTIF(BK5:BK19,"&gt;37")=0,0,COUNTIF(BK5:BK19,"&gt;37")-1)</f>
        <v>2</v>
      </c>
      <c r="BL3" s="291" t="s">
        <v>12</v>
      </c>
      <c r="BM3" s="291"/>
      <c r="BN3" s="291"/>
      <c r="BP3" s="1"/>
      <c r="BQ3" s="291" t="s">
        <v>23</v>
      </c>
      <c r="BR3" s="291"/>
      <c r="BS3" s="291"/>
      <c r="BT3" s="20">
        <f>IF(COUNTIF(BT5:BT19,"&gt;37")=0,0,COUNTIF(BT5:BT19,"&gt;37")-1)</f>
        <v>4</v>
      </c>
      <c r="BV3" s="20">
        <f>IF(COUNTIF(BV5:BV19,"&gt;37")=0,0,COUNTIF(BV5:BV19,"&gt;37")-1)</f>
        <v>0</v>
      </c>
      <c r="BW3" s="278" t="s">
        <v>38</v>
      </c>
      <c r="BX3" s="278"/>
      <c r="BY3" s="278"/>
      <c r="CA3" s="1"/>
      <c r="CB3" s="291" t="s">
        <v>23</v>
      </c>
      <c r="CC3" s="291"/>
      <c r="CD3" s="291"/>
      <c r="CE3" s="20">
        <f>IF(COUNTIF(CE5:CE19,"&gt;37")=0,0,COUNTIF(CE5:CE19,"&gt;37")-1)</f>
        <v>3</v>
      </c>
      <c r="CG3" s="20">
        <f>IF(COUNTIF(CG5:CG19,"&gt;37")=0,0,COUNTIF(CG5:CG19,"&gt;37")-1)</f>
        <v>0</v>
      </c>
      <c r="CH3" s="278" t="s">
        <v>25</v>
      </c>
      <c r="CI3" s="278"/>
      <c r="CJ3" s="278"/>
      <c r="CL3" s="1"/>
      <c r="CM3" s="291" t="s">
        <v>23</v>
      </c>
      <c r="CN3" s="291"/>
      <c r="CO3" s="291"/>
      <c r="CP3" s="20">
        <f>IF(COUNTIF(CP5:CP19,"&gt;37")=0,0,COUNTIF(CP5:CP19,"&gt;37")-1)</f>
        <v>1</v>
      </c>
      <c r="CR3" s="20">
        <f>IF(COUNTIF(CR5:CR19,"&gt;37")=0,0,COUNTIF(CR5:CR19,"&gt;37")-1)</f>
        <v>0</v>
      </c>
      <c r="CS3" s="278" t="s">
        <v>31</v>
      </c>
      <c r="CT3" s="278"/>
      <c r="CU3" s="278"/>
      <c r="CW3" s="1"/>
      <c r="CX3" s="291" t="s">
        <v>23</v>
      </c>
      <c r="CY3" s="291"/>
      <c r="CZ3" s="291"/>
      <c r="DA3" s="20">
        <f>IF(COUNTIF(DA5:DA19,"&gt;37")=0,0,COUNTIF(DA5:DA19,"&gt;37")-1)</f>
        <v>2</v>
      </c>
      <c r="DC3" s="20">
        <f>IF(COUNTIF(DC5:DC19,"&gt;37")=0,0,COUNTIF(DC5:DC19,"&gt;37")-1)</f>
        <v>0</v>
      </c>
      <c r="DD3" s="278" t="s">
        <v>41</v>
      </c>
      <c r="DE3" s="278"/>
      <c r="DF3" s="278"/>
    </row>
    <row r="4" spans="1:126" ht="50.25">
      <c r="A4" s="286"/>
      <c r="B4" s="204"/>
      <c r="C4" s="292"/>
      <c r="D4" s="292"/>
      <c r="E4" s="292"/>
      <c r="F4" s="205"/>
      <c r="G4" s="293"/>
      <c r="H4" s="293"/>
      <c r="I4" s="294"/>
      <c r="J4" s="206"/>
      <c r="K4" s="207"/>
      <c r="L4" s="293"/>
      <c r="M4" s="195"/>
      <c r="N4" s="295" t="s">
        <v>15</v>
      </c>
      <c r="O4" s="295" t="s">
        <v>20</v>
      </c>
      <c r="P4" s="295" t="s">
        <v>24</v>
      </c>
      <c r="Q4" s="296"/>
      <c r="R4" s="296"/>
      <c r="S4" s="296"/>
      <c r="T4" s="198" t="s">
        <v>13</v>
      </c>
      <c r="U4" s="199" t="s">
        <v>17</v>
      </c>
      <c r="V4" s="297" t="s">
        <v>14</v>
      </c>
      <c r="W4" s="293"/>
      <c r="X4" s="195"/>
      <c r="Y4" s="295" t="s">
        <v>15</v>
      </c>
      <c r="Z4" s="295" t="s">
        <v>20</v>
      </c>
      <c r="AA4" s="295" t="s">
        <v>24</v>
      </c>
      <c r="AB4" s="196"/>
      <c r="AC4" s="296"/>
      <c r="AD4" s="298"/>
      <c r="AE4" s="297" t="s">
        <v>21</v>
      </c>
      <c r="AF4" s="198" t="s">
        <v>19</v>
      </c>
      <c r="AG4" s="199" t="s">
        <v>20</v>
      </c>
      <c r="AH4" s="293"/>
      <c r="AI4" s="195"/>
      <c r="AJ4" s="297" t="s">
        <v>20</v>
      </c>
      <c r="AK4" s="199" t="s">
        <v>24</v>
      </c>
      <c r="AL4" s="198" t="s">
        <v>15</v>
      </c>
      <c r="AM4" s="296"/>
      <c r="AN4" s="296"/>
      <c r="AO4" s="296"/>
      <c r="AP4" s="295" t="s">
        <v>15</v>
      </c>
      <c r="AQ4" s="295" t="s">
        <v>29</v>
      </c>
      <c r="AR4" s="295" t="s">
        <v>30</v>
      </c>
      <c r="AT4" s="195"/>
      <c r="AU4" s="297" t="s">
        <v>20</v>
      </c>
      <c r="AV4" s="199" t="s">
        <v>24</v>
      </c>
      <c r="AW4" s="198" t="s">
        <v>15</v>
      </c>
      <c r="AX4" s="296"/>
      <c r="AY4" s="296"/>
      <c r="AZ4" s="296"/>
      <c r="BA4" s="295" t="s">
        <v>45</v>
      </c>
      <c r="BB4" s="295" t="s">
        <v>46</v>
      </c>
      <c r="BC4" s="295" t="s">
        <v>47</v>
      </c>
      <c r="BF4" s="198" t="s">
        <v>15</v>
      </c>
      <c r="BG4" s="197" t="s">
        <v>24</v>
      </c>
      <c r="BH4" s="297" t="s">
        <v>20</v>
      </c>
      <c r="BI4" s="21"/>
      <c r="BJ4" s="299"/>
      <c r="BL4" s="295" t="s">
        <v>0</v>
      </c>
      <c r="BM4" s="300" t="s">
        <v>16</v>
      </c>
      <c r="BN4" s="295" t="s">
        <v>15</v>
      </c>
      <c r="BP4" s="195"/>
      <c r="BQ4" s="295" t="s">
        <v>15</v>
      </c>
      <c r="BR4" s="295" t="s">
        <v>20</v>
      </c>
      <c r="BS4" s="295" t="s">
        <v>24</v>
      </c>
      <c r="BT4" s="296"/>
      <c r="BU4" s="296"/>
      <c r="BV4" s="296"/>
      <c r="BW4" s="297" t="s">
        <v>15</v>
      </c>
      <c r="BX4" s="198" t="s">
        <v>39</v>
      </c>
      <c r="BY4" s="199" t="s">
        <v>40</v>
      </c>
      <c r="CA4" s="195"/>
      <c r="CB4" s="295" t="s">
        <v>15</v>
      </c>
      <c r="CC4" s="295" t="s">
        <v>20</v>
      </c>
      <c r="CD4" s="295" t="s">
        <v>24</v>
      </c>
      <c r="CE4" s="296"/>
      <c r="CF4" s="296"/>
      <c r="CG4" s="296"/>
      <c r="CH4" s="198" t="s">
        <v>26</v>
      </c>
      <c r="CI4" s="199" t="s">
        <v>27</v>
      </c>
      <c r="CJ4" s="297" t="s">
        <v>8</v>
      </c>
      <c r="CL4" s="195"/>
      <c r="CM4" s="295" t="s">
        <v>15</v>
      </c>
      <c r="CN4" s="295" t="s">
        <v>20</v>
      </c>
      <c r="CO4" s="295" t="s">
        <v>24</v>
      </c>
      <c r="CP4" s="196"/>
      <c r="CQ4" s="296"/>
      <c r="CR4" s="298"/>
      <c r="CS4" s="198" t="s">
        <v>32</v>
      </c>
      <c r="CT4" s="199" t="s">
        <v>33</v>
      </c>
      <c r="CU4" s="297" t="s">
        <v>34</v>
      </c>
      <c r="CW4" s="195"/>
      <c r="CX4" s="295" t="s">
        <v>15</v>
      </c>
      <c r="CY4" s="295" t="s">
        <v>24</v>
      </c>
      <c r="CZ4" s="295" t="s">
        <v>20</v>
      </c>
      <c r="DA4" s="196"/>
      <c r="DB4" s="296"/>
      <c r="DC4" s="298"/>
      <c r="DD4" s="297" t="s">
        <v>44</v>
      </c>
      <c r="DE4" s="199" t="s">
        <v>43</v>
      </c>
      <c r="DF4" s="198" t="s">
        <v>42</v>
      </c>
    </row>
    <row r="5" spans="1:126">
      <c r="A5" s="286"/>
      <c r="B5" s="200"/>
      <c r="C5" s="202"/>
      <c r="D5" s="201"/>
      <c r="E5" s="201"/>
      <c r="F5" s="301"/>
      <c r="G5" s="283"/>
      <c r="H5" s="301"/>
      <c r="I5" s="202"/>
      <c r="J5" s="201"/>
      <c r="K5" s="201"/>
      <c r="M5" s="3">
        <v>1</v>
      </c>
      <c r="N5" s="4">
        <v>11</v>
      </c>
      <c r="O5" s="5"/>
      <c r="P5" s="5"/>
      <c r="Q5" s="302">
        <f>SUM(N$5:P5)</f>
        <v>11</v>
      </c>
      <c r="R5" s="285"/>
      <c r="S5" s="302">
        <f>SUM(T$5:V5)</f>
        <v>0</v>
      </c>
      <c r="T5" s="4" t="s">
        <v>1</v>
      </c>
      <c r="U5" s="5"/>
      <c r="V5" s="5"/>
      <c r="X5" s="3">
        <v>1</v>
      </c>
      <c r="Y5" s="4">
        <v>12</v>
      </c>
      <c r="Z5" s="5"/>
      <c r="AA5" s="5"/>
      <c r="AB5" s="302">
        <f>SUM(Y$5:AA5)</f>
        <v>12</v>
      </c>
      <c r="AC5" s="285"/>
      <c r="AD5" s="302">
        <f>SUM(AE$5:AG5)</f>
        <v>5</v>
      </c>
      <c r="AE5" s="4">
        <v>5</v>
      </c>
      <c r="AF5" s="5"/>
      <c r="AG5" s="5"/>
      <c r="AI5" s="3">
        <v>1</v>
      </c>
      <c r="AJ5" s="4">
        <v>12</v>
      </c>
      <c r="AK5" s="5"/>
      <c r="AL5" s="5"/>
      <c r="AM5" s="302">
        <f>SUM(AJ$5:AL5)</f>
        <v>12</v>
      </c>
      <c r="AN5" s="285"/>
      <c r="AO5" s="302">
        <f>SUM(AP$5:AR5)</f>
        <v>7</v>
      </c>
      <c r="AP5" s="4">
        <v>7</v>
      </c>
      <c r="AQ5" s="5"/>
      <c r="AR5" s="5"/>
      <c r="AT5" s="3">
        <v>1</v>
      </c>
      <c r="AU5" s="4">
        <v>12</v>
      </c>
      <c r="AV5" s="5"/>
      <c r="AW5" s="5"/>
      <c r="AX5" s="302">
        <f>SUM(AU$5:AW5)</f>
        <v>12</v>
      </c>
      <c r="AZ5" s="302">
        <f>SUM(BA$5:BC5)</f>
        <v>6</v>
      </c>
      <c r="BA5" s="4">
        <v>6</v>
      </c>
      <c r="BB5" s="5"/>
      <c r="BC5" s="5"/>
      <c r="BE5" s="3">
        <v>1</v>
      </c>
      <c r="BF5" s="4">
        <v>10</v>
      </c>
      <c r="BG5" s="5"/>
      <c r="BH5" s="5"/>
      <c r="BI5" s="302">
        <f>SUM($BF$5:BH5)</f>
        <v>10</v>
      </c>
      <c r="BK5" s="302">
        <f>SUM($BL$5:BN5)</f>
        <v>8</v>
      </c>
      <c r="BL5" s="4">
        <v>8</v>
      </c>
      <c r="BM5" s="5"/>
      <c r="BN5" s="5"/>
      <c r="BP5" s="3">
        <v>1</v>
      </c>
      <c r="BQ5" s="4">
        <v>11</v>
      </c>
      <c r="BR5" s="5"/>
      <c r="BS5" s="5"/>
      <c r="BT5" s="302">
        <f>SUM(BQ$5:BS5)</f>
        <v>11</v>
      </c>
      <c r="BV5" s="302">
        <f>SUM(BW$5:BY5)</f>
        <v>8</v>
      </c>
      <c r="BW5" s="4">
        <v>8</v>
      </c>
      <c r="BX5" s="5"/>
      <c r="BY5" s="5"/>
      <c r="CA5" s="3">
        <v>1</v>
      </c>
      <c r="CB5" s="4">
        <v>12</v>
      </c>
      <c r="CC5" s="5"/>
      <c r="CD5" s="5"/>
      <c r="CE5" s="302">
        <f>SUM(CB$5:CD5)</f>
        <v>12</v>
      </c>
      <c r="CG5" s="302">
        <f>SUM(CH$5:CJ5)</f>
        <v>9</v>
      </c>
      <c r="CH5" s="4">
        <v>9</v>
      </c>
      <c r="CI5" s="5"/>
      <c r="CJ5" s="5"/>
      <c r="CL5" s="3">
        <v>1</v>
      </c>
      <c r="CM5" s="4">
        <v>12</v>
      </c>
      <c r="CN5" s="5"/>
      <c r="CO5" s="5"/>
      <c r="CP5" s="302">
        <f>SUM(CM$5:CO5)</f>
        <v>12</v>
      </c>
      <c r="CR5" s="302">
        <f>SUM(CS$5:CU5)</f>
        <v>11</v>
      </c>
      <c r="CS5" s="4">
        <v>11</v>
      </c>
      <c r="CT5" s="5"/>
      <c r="CU5" s="5"/>
      <c r="CW5" s="3">
        <v>1</v>
      </c>
      <c r="CX5" s="4">
        <v>10</v>
      </c>
      <c r="CY5" s="5"/>
      <c r="CZ5" s="5"/>
      <c r="DA5" s="302">
        <f>SUM(CX$5:CZ5)</f>
        <v>10</v>
      </c>
      <c r="DC5" s="302">
        <f>SUM(DD$5:DF5)</f>
        <v>7</v>
      </c>
      <c r="DD5" s="4">
        <v>7</v>
      </c>
      <c r="DE5" s="5"/>
      <c r="DF5" s="5"/>
    </row>
    <row r="6" spans="1:126">
      <c r="A6" s="286"/>
      <c r="B6" s="200"/>
      <c r="C6" s="201"/>
      <c r="D6" s="202"/>
      <c r="E6" s="201"/>
      <c r="F6" s="301"/>
      <c r="G6" s="283"/>
      <c r="H6" s="301"/>
      <c r="I6" s="201"/>
      <c r="J6" s="202"/>
      <c r="K6" s="201"/>
      <c r="M6" s="7">
        <v>2</v>
      </c>
      <c r="N6" s="5"/>
      <c r="O6" s="4">
        <v>9</v>
      </c>
      <c r="P6" s="5"/>
      <c r="Q6" s="302">
        <f>SUM(N$5:P6)</f>
        <v>20</v>
      </c>
      <c r="R6" s="285"/>
      <c r="S6" s="302">
        <f>SUM(T$5:V6)</f>
        <v>0</v>
      </c>
      <c r="T6" s="5"/>
      <c r="U6" s="4" t="s">
        <v>1</v>
      </c>
      <c r="V6" s="5"/>
      <c r="X6" s="7">
        <v>2</v>
      </c>
      <c r="Y6" s="5"/>
      <c r="Z6" s="4">
        <v>5</v>
      </c>
      <c r="AA6" s="5"/>
      <c r="AB6" s="302">
        <f>SUM(Y$5:AA6)</f>
        <v>17</v>
      </c>
      <c r="AC6" s="285"/>
      <c r="AD6" s="302">
        <f>SUM(AE$5:AG6)</f>
        <v>10</v>
      </c>
      <c r="AE6" s="5"/>
      <c r="AF6" s="4">
        <v>5</v>
      </c>
      <c r="AG6" s="5"/>
      <c r="AI6" s="7">
        <v>2</v>
      </c>
      <c r="AJ6" s="5"/>
      <c r="AK6" s="4">
        <v>7</v>
      </c>
      <c r="AL6" s="5"/>
      <c r="AM6" s="302">
        <f>SUM(AJ$5:AL6)</f>
        <v>19</v>
      </c>
      <c r="AN6" s="285"/>
      <c r="AO6" s="302">
        <f>SUM(AP$5:AR6)</f>
        <v>18</v>
      </c>
      <c r="AP6" s="5"/>
      <c r="AQ6" s="4">
        <v>11</v>
      </c>
      <c r="AR6" s="5"/>
      <c r="AT6" s="7">
        <v>2</v>
      </c>
      <c r="AU6" s="5"/>
      <c r="AV6" s="4">
        <v>6</v>
      </c>
      <c r="AW6" s="5"/>
      <c r="AX6" s="302">
        <f>SUM(AU$5:AW6)</f>
        <v>18</v>
      </c>
      <c r="AZ6" s="302">
        <f>SUM(BA$5:BC6)</f>
        <v>8</v>
      </c>
      <c r="BA6" s="5"/>
      <c r="BB6" s="4">
        <v>2</v>
      </c>
      <c r="BC6" s="5"/>
      <c r="BE6" s="7">
        <v>2</v>
      </c>
      <c r="BF6" s="5"/>
      <c r="BG6" s="4" t="s">
        <v>1</v>
      </c>
      <c r="BH6" s="5"/>
      <c r="BI6" s="302">
        <f>SUM($BF$5:BH6)</f>
        <v>10</v>
      </c>
      <c r="BK6" s="302">
        <f>SUM($BL$5:BN6)</f>
        <v>10</v>
      </c>
      <c r="BL6" s="5"/>
      <c r="BM6" s="4">
        <v>2</v>
      </c>
      <c r="BN6" s="5"/>
      <c r="BP6" s="7">
        <v>2</v>
      </c>
      <c r="BQ6" s="5"/>
      <c r="BR6" s="4">
        <v>8</v>
      </c>
      <c r="BS6" s="5"/>
      <c r="BT6" s="302">
        <f>SUM(BQ$5:BS6)</f>
        <v>19</v>
      </c>
      <c r="BV6" s="302">
        <f>SUM(BW$5:BY6)</f>
        <v>14</v>
      </c>
      <c r="BW6" s="5"/>
      <c r="BX6" s="4">
        <v>6</v>
      </c>
      <c r="BY6" s="5"/>
      <c r="CA6" s="7">
        <v>2</v>
      </c>
      <c r="CB6" s="5"/>
      <c r="CC6" s="4">
        <v>2</v>
      </c>
      <c r="CD6" s="5"/>
      <c r="CE6" s="302">
        <f>SUM(CB$5:CD6)</f>
        <v>14</v>
      </c>
      <c r="CG6" s="302">
        <f>SUM(CH$5:CJ6)</f>
        <v>11</v>
      </c>
      <c r="CH6" s="5"/>
      <c r="CI6" s="4">
        <v>2</v>
      </c>
      <c r="CJ6" s="5"/>
      <c r="CL6" s="7">
        <v>2</v>
      </c>
      <c r="CM6" s="5"/>
      <c r="CN6" s="4">
        <v>11</v>
      </c>
      <c r="CO6" s="5"/>
      <c r="CP6" s="302">
        <f>SUM(CM$5:CO6)</f>
        <v>23</v>
      </c>
      <c r="CR6" s="302">
        <f>SUM(CS$5:CU6)</f>
        <v>22</v>
      </c>
      <c r="CS6" s="5"/>
      <c r="CT6" s="4">
        <v>11</v>
      </c>
      <c r="CU6" s="5"/>
      <c r="CW6" s="7">
        <v>2</v>
      </c>
      <c r="CX6" s="5"/>
      <c r="CY6" s="4">
        <v>4</v>
      </c>
      <c r="CZ6" s="5"/>
      <c r="DA6" s="302">
        <f>SUM(CX$5:CZ6)</f>
        <v>14</v>
      </c>
      <c r="DC6" s="302">
        <f>SUM(DD$5:DF6)</f>
        <v>13</v>
      </c>
      <c r="DD6" s="5"/>
      <c r="DE6" s="4">
        <v>6</v>
      </c>
      <c r="DF6" s="5"/>
    </row>
    <row r="7" spans="1:126">
      <c r="A7" s="286"/>
      <c r="B7" s="200"/>
      <c r="C7" s="202"/>
      <c r="D7" s="201"/>
      <c r="E7" s="201"/>
      <c r="F7" s="301"/>
      <c r="G7" s="283"/>
      <c r="H7" s="301"/>
      <c r="I7" s="202"/>
      <c r="J7" s="201"/>
      <c r="K7" s="201"/>
      <c r="M7" s="7">
        <v>3</v>
      </c>
      <c r="N7" s="4"/>
      <c r="O7" s="5"/>
      <c r="P7" s="5">
        <v>9</v>
      </c>
      <c r="Q7" s="302">
        <f>SUM(N$5:P7)</f>
        <v>29</v>
      </c>
      <c r="R7" s="285"/>
      <c r="S7" s="302">
        <f>SUM(T$5:V7)</f>
        <v>4</v>
      </c>
      <c r="T7" s="4"/>
      <c r="U7" s="5"/>
      <c r="V7" s="5">
        <v>4</v>
      </c>
      <c r="X7" s="7">
        <v>3</v>
      </c>
      <c r="Y7" s="4"/>
      <c r="Z7" s="5"/>
      <c r="AA7" s="5">
        <v>2</v>
      </c>
      <c r="AB7" s="302">
        <f>SUM(Y$5:AA7)</f>
        <v>19</v>
      </c>
      <c r="AC7" s="285"/>
      <c r="AD7" s="302">
        <f>SUM(AE$5:AG7)</f>
        <v>13</v>
      </c>
      <c r="AE7" s="4"/>
      <c r="AF7" s="5"/>
      <c r="AG7" s="5">
        <v>3</v>
      </c>
      <c r="AI7" s="7">
        <v>3</v>
      </c>
      <c r="AJ7" s="4"/>
      <c r="AK7" s="5"/>
      <c r="AL7" s="5">
        <v>11</v>
      </c>
      <c r="AM7" s="302">
        <f>SUM(AJ$5:AL7)</f>
        <v>30</v>
      </c>
      <c r="AN7" s="285"/>
      <c r="AO7" s="302">
        <f>SUM(AP$5:AR7)</f>
        <v>24</v>
      </c>
      <c r="AP7" s="4"/>
      <c r="AQ7" s="5"/>
      <c r="AR7" s="5">
        <v>6</v>
      </c>
      <c r="AT7" s="7">
        <v>3</v>
      </c>
      <c r="AU7" s="4"/>
      <c r="AV7" s="5"/>
      <c r="AW7" s="5" t="s">
        <v>1</v>
      </c>
      <c r="AX7" s="302">
        <f>SUM(AU$5:AW7)</f>
        <v>18</v>
      </c>
      <c r="AZ7" s="302">
        <f>SUM(BA$5:BC7)</f>
        <v>12</v>
      </c>
      <c r="BA7" s="4"/>
      <c r="BB7" s="5"/>
      <c r="BC7" s="5">
        <v>4</v>
      </c>
      <c r="BE7" s="7">
        <v>3</v>
      </c>
      <c r="BF7" s="4"/>
      <c r="BG7" s="5"/>
      <c r="BH7" s="5" t="s">
        <v>1</v>
      </c>
      <c r="BI7" s="302">
        <f>SUM($BF$5:BH7)</f>
        <v>10</v>
      </c>
      <c r="BK7" s="302">
        <f>SUM($BL$5:BN7)</f>
        <v>12</v>
      </c>
      <c r="BL7" s="4"/>
      <c r="BM7" s="5"/>
      <c r="BN7" s="5">
        <v>2</v>
      </c>
      <c r="BP7" s="7">
        <v>3</v>
      </c>
      <c r="BQ7" s="4"/>
      <c r="BR7" s="5"/>
      <c r="BS7" s="5">
        <v>5</v>
      </c>
      <c r="BT7" s="302">
        <f>SUM(BQ$5:BS7)</f>
        <v>24</v>
      </c>
      <c r="BV7" s="302">
        <f>SUM(BW$5:BY7)</f>
        <v>16</v>
      </c>
      <c r="BW7" s="4"/>
      <c r="BX7" s="5"/>
      <c r="BY7" s="5">
        <v>2</v>
      </c>
      <c r="CA7" s="7">
        <v>3</v>
      </c>
      <c r="CB7" s="4"/>
      <c r="CC7" s="5"/>
      <c r="CD7" s="5">
        <v>9</v>
      </c>
      <c r="CE7" s="302">
        <f>SUM(CB$5:CD7)</f>
        <v>23</v>
      </c>
      <c r="CG7" s="302">
        <f>SUM(CH$5:CJ7)</f>
        <v>14</v>
      </c>
      <c r="CH7" s="4"/>
      <c r="CI7" s="5"/>
      <c r="CJ7" s="5">
        <v>3</v>
      </c>
      <c r="CL7" s="7">
        <v>3</v>
      </c>
      <c r="CM7" s="4"/>
      <c r="CN7" s="5"/>
      <c r="CO7" s="5">
        <v>2</v>
      </c>
      <c r="CP7" s="302">
        <f>SUM(CM$5:CO7)</f>
        <v>25</v>
      </c>
      <c r="CR7" s="302">
        <f>SUM(CS$5:CU7)</f>
        <v>23</v>
      </c>
      <c r="CS7" s="4"/>
      <c r="CT7" s="5"/>
      <c r="CU7" s="5">
        <v>1</v>
      </c>
      <c r="CW7" s="7">
        <v>3</v>
      </c>
      <c r="CX7" s="4"/>
      <c r="CY7" s="5"/>
      <c r="CZ7" s="5">
        <v>2</v>
      </c>
      <c r="DA7" s="302">
        <f>SUM(CX$5:CZ7)</f>
        <v>16</v>
      </c>
      <c r="DC7" s="302">
        <f>SUM(DD$5:DF7)</f>
        <v>16</v>
      </c>
      <c r="DD7" s="4"/>
      <c r="DE7" s="5"/>
      <c r="DF7" s="5">
        <v>3</v>
      </c>
      <c r="DI7" s="276" t="s">
        <v>57</v>
      </c>
      <c r="DJ7" s="277"/>
      <c r="DK7" s="277"/>
      <c r="DL7" s="277"/>
      <c r="DM7" s="303"/>
      <c r="DN7" s="304"/>
      <c r="DO7" s="305"/>
      <c r="DP7" s="303">
        <v>9</v>
      </c>
      <c r="DR7" s="76" t="s">
        <v>75</v>
      </c>
      <c r="DS7" s="77"/>
      <c r="DT7" s="77"/>
      <c r="DU7" s="306"/>
      <c r="DV7" s="306">
        <f>DP14/DP17</f>
        <v>69</v>
      </c>
    </row>
    <row r="8" spans="1:126">
      <c r="A8" s="286"/>
      <c r="B8" s="200"/>
      <c r="C8" s="201"/>
      <c r="D8" s="202"/>
      <c r="E8" s="201"/>
      <c r="F8" s="301"/>
      <c r="G8" s="283"/>
      <c r="H8" s="301"/>
      <c r="I8" s="201"/>
      <c r="J8" s="202"/>
      <c r="K8" s="201"/>
      <c r="M8" s="7">
        <v>4</v>
      </c>
      <c r="N8" s="5">
        <v>9</v>
      </c>
      <c r="O8" s="4"/>
      <c r="P8" s="5"/>
      <c r="Q8" s="302">
        <f>SUM(N$5:P8)</f>
        <v>38</v>
      </c>
      <c r="R8" s="285"/>
      <c r="S8" s="302">
        <f>SUM(T$5:V8)</f>
        <v>12</v>
      </c>
      <c r="T8" s="5">
        <v>8</v>
      </c>
      <c r="U8" s="4"/>
      <c r="V8" s="5"/>
      <c r="X8" s="3">
        <v>4</v>
      </c>
      <c r="Y8" s="5">
        <v>7</v>
      </c>
      <c r="Z8" s="4"/>
      <c r="AA8" s="5"/>
      <c r="AB8" s="302">
        <f>SUM(Y$5:AA8)</f>
        <v>26</v>
      </c>
      <c r="AC8" s="285"/>
      <c r="AD8" s="302">
        <f>SUM(AE$5:AG8)</f>
        <v>16</v>
      </c>
      <c r="AE8" s="5">
        <v>3</v>
      </c>
      <c r="AF8" s="4"/>
      <c r="AG8" s="5"/>
      <c r="AI8" s="7">
        <v>4</v>
      </c>
      <c r="AJ8" s="5">
        <v>6</v>
      </c>
      <c r="AK8" s="4"/>
      <c r="AL8" s="5"/>
      <c r="AM8" s="302">
        <f>SUM(AJ$5:AL8)</f>
        <v>36</v>
      </c>
      <c r="AN8" s="285"/>
      <c r="AO8" s="302">
        <f>SUM(AP$5:AR8)</f>
        <v>24</v>
      </c>
      <c r="AP8" s="5" t="s">
        <v>1</v>
      </c>
      <c r="AQ8" s="4"/>
      <c r="AR8" s="5"/>
      <c r="AT8" s="7">
        <v>4</v>
      </c>
      <c r="AU8" s="5">
        <v>12</v>
      </c>
      <c r="AV8" s="4"/>
      <c r="AW8" s="5"/>
      <c r="AX8" s="302">
        <f>SUM(AU$5:AW8)</f>
        <v>30</v>
      </c>
      <c r="AZ8" s="302">
        <f>SUM(BA$5:BC8)</f>
        <v>12</v>
      </c>
      <c r="BA8" s="5" t="s">
        <v>1</v>
      </c>
      <c r="BB8" s="4"/>
      <c r="BC8" s="5"/>
      <c r="BE8" s="3">
        <v>4</v>
      </c>
      <c r="BF8" s="5">
        <v>2</v>
      </c>
      <c r="BG8" s="4"/>
      <c r="BH8" s="5"/>
      <c r="BI8" s="302">
        <f>SUM($BF$5:BH8)</f>
        <v>12</v>
      </c>
      <c r="BK8" s="302">
        <f>SUM($BL$5:BN8)</f>
        <v>12</v>
      </c>
      <c r="BL8" s="5" t="s">
        <v>1</v>
      </c>
      <c r="BM8" s="4"/>
      <c r="BN8" s="5"/>
      <c r="BP8" s="7">
        <v>4</v>
      </c>
      <c r="BQ8" s="5">
        <v>11</v>
      </c>
      <c r="BR8" s="4"/>
      <c r="BS8" s="5"/>
      <c r="BT8" s="302">
        <f>SUM(BQ$5:BS8)</f>
        <v>35</v>
      </c>
      <c r="BV8" s="302">
        <f>SUM(BW$5:BY8)</f>
        <v>21</v>
      </c>
      <c r="BW8" s="5">
        <v>5</v>
      </c>
      <c r="BX8" s="4"/>
      <c r="BY8" s="5"/>
      <c r="CA8" s="7">
        <v>4</v>
      </c>
      <c r="CB8" s="5">
        <v>9</v>
      </c>
      <c r="CC8" s="4"/>
      <c r="CD8" s="5"/>
      <c r="CE8" s="302">
        <f>SUM(CB$5:CD8)</f>
        <v>32</v>
      </c>
      <c r="CG8" s="302">
        <f>SUM(CH$5:CJ8)</f>
        <v>17</v>
      </c>
      <c r="CH8" s="5">
        <v>3</v>
      </c>
      <c r="CI8" s="4"/>
      <c r="CJ8" s="5"/>
      <c r="CL8" s="3">
        <v>4</v>
      </c>
      <c r="CM8" s="5">
        <v>12</v>
      </c>
      <c r="CN8" s="4"/>
      <c r="CO8" s="5"/>
      <c r="CP8" s="302">
        <f>SUM(CM$5:CO8)</f>
        <v>37</v>
      </c>
      <c r="CR8" s="302">
        <f>SUM(CS$5:CU8)</f>
        <v>29</v>
      </c>
      <c r="CS8" s="5">
        <v>6</v>
      </c>
      <c r="CT8" s="4"/>
      <c r="CU8" s="5"/>
      <c r="CW8" s="3">
        <v>4</v>
      </c>
      <c r="CX8" s="5">
        <v>7</v>
      </c>
      <c r="CY8" s="4"/>
      <c r="CZ8" s="5"/>
      <c r="DA8" s="302">
        <f>SUM(CX$5:CZ8)</f>
        <v>23</v>
      </c>
      <c r="DC8" s="302">
        <f>SUM(DD$5:DF8)</f>
        <v>20</v>
      </c>
      <c r="DD8" s="5">
        <v>4</v>
      </c>
      <c r="DE8" s="4"/>
      <c r="DF8" s="5"/>
      <c r="DI8" s="274" t="s">
        <v>58</v>
      </c>
      <c r="DJ8" s="275"/>
      <c r="DK8" s="275"/>
      <c r="DL8" s="275"/>
      <c r="DM8" s="307"/>
      <c r="DN8" s="308"/>
      <c r="DP8" s="307">
        <f>COUNTIFS(F21,"&gt;"&amp;H21)+COUNTIFS(Q21,"&gt;"&amp;S21)+COUNTIFS(AB21,"&gt;"&amp;AD21)+COUNTIFS(AM21,"&gt;"&amp;AO21)+COUNTIFS(AX21,"&gt;"&amp;AZ21)+COUNTIFS(BI21,"&gt;"&amp;BK21)+COUNTIFS(BT21,"&gt;"&amp;BV21)+COUNTIFS(CE21,"&gt;"&amp;CG21)+COUNTIFS(CP21,"&gt;"&amp;CR21)+COUNTIFS(DA21,"&gt;"&amp;DC21)</f>
        <v>6</v>
      </c>
      <c r="DR8" s="76" t="s">
        <v>76</v>
      </c>
      <c r="DS8" s="77"/>
      <c r="DT8" s="77"/>
      <c r="DU8" s="306"/>
      <c r="DV8" s="306">
        <f>(DP14/DP16)-DV7</f>
        <v>13</v>
      </c>
    </row>
    <row r="9" spans="1:126">
      <c r="A9" s="286"/>
      <c r="B9" s="200"/>
      <c r="C9" s="202"/>
      <c r="D9" s="201"/>
      <c r="E9" s="201"/>
      <c r="F9" s="301"/>
      <c r="G9" s="283"/>
      <c r="H9" s="301"/>
      <c r="I9" s="202"/>
      <c r="J9" s="201"/>
      <c r="K9" s="201"/>
      <c r="M9" s="7">
        <v>5</v>
      </c>
      <c r="N9" s="4"/>
      <c r="O9" s="5" t="s">
        <v>1</v>
      </c>
      <c r="P9" s="5"/>
      <c r="Q9" s="302">
        <f>SUM(N$5:P9)</f>
        <v>38</v>
      </c>
      <c r="R9" s="285"/>
      <c r="S9" s="302">
        <f>SUM(T$5:V9)</f>
        <v>14</v>
      </c>
      <c r="T9" s="4"/>
      <c r="U9" s="5">
        <v>2</v>
      </c>
      <c r="V9" s="5"/>
      <c r="X9" s="7">
        <v>5</v>
      </c>
      <c r="Y9" s="4"/>
      <c r="Z9" s="5" t="s">
        <v>1</v>
      </c>
      <c r="AA9" s="5"/>
      <c r="AB9" s="302">
        <f>SUM(Y$5:AA9)</f>
        <v>26</v>
      </c>
      <c r="AC9" s="285"/>
      <c r="AD9" s="302">
        <f>SUM(AE$5:AG9)</f>
        <v>16</v>
      </c>
      <c r="AE9" s="4"/>
      <c r="AF9" s="5" t="s">
        <v>1</v>
      </c>
      <c r="AG9" s="5"/>
      <c r="AI9" s="7">
        <v>5</v>
      </c>
      <c r="AJ9" s="4"/>
      <c r="AK9" s="5">
        <v>3</v>
      </c>
      <c r="AL9" s="5"/>
      <c r="AM9" s="302">
        <f>SUM(AJ$5:AL9)</f>
        <v>39</v>
      </c>
      <c r="AN9" s="285"/>
      <c r="AO9" s="302">
        <f>SUM(AP$5:AR9)</f>
        <v>24</v>
      </c>
      <c r="AP9" s="4"/>
      <c r="AQ9" s="5" t="s">
        <v>1</v>
      </c>
      <c r="AR9" s="5"/>
      <c r="AT9" s="7">
        <v>5</v>
      </c>
      <c r="AU9" s="4"/>
      <c r="AV9" s="5">
        <v>2</v>
      </c>
      <c r="AW9" s="5"/>
      <c r="AX9" s="302">
        <f>SUM(AU$5:AW9)</f>
        <v>32</v>
      </c>
      <c r="AZ9" s="302">
        <f>SUM(BA$5:BC9)</f>
        <v>24</v>
      </c>
      <c r="BA9" s="4"/>
      <c r="BB9" s="5">
        <v>12</v>
      </c>
      <c r="BC9" s="5"/>
      <c r="BE9" s="7">
        <v>5</v>
      </c>
      <c r="BF9" s="4"/>
      <c r="BG9" s="5">
        <v>10</v>
      </c>
      <c r="BH9" s="5"/>
      <c r="BI9" s="302">
        <f>SUM($BF$5:BH9)</f>
        <v>22</v>
      </c>
      <c r="BK9" s="302">
        <f>SUM($BL$5:BN9)</f>
        <v>24</v>
      </c>
      <c r="BL9" s="4"/>
      <c r="BM9" s="5">
        <v>12</v>
      </c>
      <c r="BN9" s="5"/>
      <c r="BP9" s="7">
        <v>5</v>
      </c>
      <c r="BQ9" s="4"/>
      <c r="BR9" s="5">
        <v>10</v>
      </c>
      <c r="BS9" s="5"/>
      <c r="BT9" s="302">
        <f>SUM(BQ$5:BS9)</f>
        <v>45</v>
      </c>
      <c r="BV9" s="302">
        <f>SUM(BW$5:BY9)</f>
        <v>26</v>
      </c>
      <c r="BW9" s="4"/>
      <c r="BX9" s="5">
        <v>5</v>
      </c>
      <c r="BY9" s="5"/>
      <c r="CA9" s="7">
        <v>5</v>
      </c>
      <c r="CB9" s="4"/>
      <c r="CC9" s="5">
        <v>8</v>
      </c>
      <c r="CD9" s="5"/>
      <c r="CE9" s="302">
        <f>SUM(CB$5:CD9)</f>
        <v>40</v>
      </c>
      <c r="CG9" s="302">
        <f>SUM(CH$5:CJ9)</f>
        <v>17</v>
      </c>
      <c r="CH9" s="4"/>
      <c r="CI9" s="5" t="s">
        <v>1</v>
      </c>
      <c r="CJ9" s="5"/>
      <c r="CL9" s="7">
        <v>5</v>
      </c>
      <c r="CM9" s="4"/>
      <c r="CN9" s="5">
        <v>6</v>
      </c>
      <c r="CO9" s="5"/>
      <c r="CP9" s="302">
        <f>SUM(CM$5:CO9)</f>
        <v>43</v>
      </c>
      <c r="CR9" s="302">
        <f>SUM(CS$5:CU9)</f>
        <v>29</v>
      </c>
      <c r="CS9" s="4"/>
      <c r="CT9" s="5" t="s">
        <v>1</v>
      </c>
      <c r="CU9" s="5"/>
      <c r="CW9" s="7">
        <v>5</v>
      </c>
      <c r="CX9" s="4"/>
      <c r="CY9" s="5">
        <v>11</v>
      </c>
      <c r="CZ9" s="5"/>
      <c r="DA9" s="302">
        <f>SUM(CX$5:CZ9)</f>
        <v>34</v>
      </c>
      <c r="DC9" s="302">
        <f>SUM(DD$5:DF9)</f>
        <v>23</v>
      </c>
      <c r="DD9" s="4"/>
      <c r="DE9" s="5">
        <v>3</v>
      </c>
      <c r="DF9" s="5"/>
      <c r="DI9" s="274" t="s">
        <v>59</v>
      </c>
      <c r="DJ9" s="275"/>
      <c r="DK9" s="275"/>
      <c r="DL9" s="275"/>
      <c r="DM9" s="307"/>
      <c r="DN9" s="308"/>
      <c r="DP9" s="309">
        <f>DP8/DP7</f>
        <v>0.66666666666666663</v>
      </c>
      <c r="DR9" s="274" t="s">
        <v>77</v>
      </c>
      <c r="DS9" s="275"/>
      <c r="DT9" s="275"/>
      <c r="DU9" s="307"/>
      <c r="DV9" s="309">
        <f>DV8/DV22</f>
        <v>0.15853658536585366</v>
      </c>
    </row>
    <row r="10" spans="1:126">
      <c r="A10" s="286"/>
      <c r="B10" s="200"/>
      <c r="C10" s="201"/>
      <c r="D10" s="202"/>
      <c r="E10" s="201"/>
      <c r="F10" s="301"/>
      <c r="G10" s="283"/>
      <c r="H10" s="301"/>
      <c r="I10" s="201"/>
      <c r="J10" s="202"/>
      <c r="K10" s="201"/>
      <c r="M10" s="7">
        <v>6</v>
      </c>
      <c r="N10" s="5"/>
      <c r="O10" s="4"/>
      <c r="P10" s="5" t="s">
        <v>1</v>
      </c>
      <c r="Q10" s="302">
        <f>SUM(N$5:P10)</f>
        <v>38</v>
      </c>
      <c r="R10" s="285"/>
      <c r="S10" s="302">
        <f>SUM(T$5:V10)</f>
        <v>23</v>
      </c>
      <c r="T10" s="5"/>
      <c r="U10" s="4"/>
      <c r="V10" s="5">
        <v>9</v>
      </c>
      <c r="X10" s="7">
        <v>6</v>
      </c>
      <c r="Y10" s="5"/>
      <c r="Z10" s="4"/>
      <c r="AA10" s="5" t="s">
        <v>1</v>
      </c>
      <c r="AB10" s="302">
        <f>SUM(Y$5:AA10)</f>
        <v>26</v>
      </c>
      <c r="AC10" s="285"/>
      <c r="AD10" s="302">
        <f>SUM(AE$5:AG10)</f>
        <v>16</v>
      </c>
      <c r="AE10" s="5"/>
      <c r="AF10" s="4"/>
      <c r="AG10" s="5" t="s">
        <v>1</v>
      </c>
      <c r="AI10" s="7">
        <v>6</v>
      </c>
      <c r="AJ10" s="5"/>
      <c r="AK10" s="4"/>
      <c r="AL10" s="5">
        <v>5</v>
      </c>
      <c r="AM10" s="302">
        <f>SUM(AJ$5:AL10)</f>
        <v>44</v>
      </c>
      <c r="AN10" s="285"/>
      <c r="AO10" s="302">
        <f>SUM(AP$5:AR10)</f>
        <v>36</v>
      </c>
      <c r="AP10" s="5"/>
      <c r="AQ10" s="4"/>
      <c r="AR10" s="5">
        <v>12</v>
      </c>
      <c r="AT10" s="7">
        <v>6</v>
      </c>
      <c r="AU10" s="5"/>
      <c r="AV10" s="4"/>
      <c r="AW10" s="5">
        <v>9</v>
      </c>
      <c r="AX10" s="302">
        <f>SUM(AU$5:AW10)</f>
        <v>41</v>
      </c>
      <c r="AZ10" s="302">
        <f>SUM(BA$5:BC10)</f>
        <v>33</v>
      </c>
      <c r="BA10" s="5"/>
      <c r="BB10" s="4"/>
      <c r="BC10" s="5">
        <v>9</v>
      </c>
      <c r="BE10" s="7">
        <v>6</v>
      </c>
      <c r="BF10" s="5"/>
      <c r="BG10" s="4"/>
      <c r="BH10" s="5">
        <v>8</v>
      </c>
      <c r="BI10" s="302">
        <f>SUM($BF$5:BH10)</f>
        <v>30</v>
      </c>
      <c r="BK10" s="302">
        <f>SUM($BL$5:BN10)</f>
        <v>24</v>
      </c>
      <c r="BL10" s="5"/>
      <c r="BM10" s="4"/>
      <c r="BN10" s="5" t="s">
        <v>1</v>
      </c>
      <c r="BP10" s="7">
        <v>6</v>
      </c>
      <c r="BQ10" s="5"/>
      <c r="BR10" s="4"/>
      <c r="BS10" s="5" t="s">
        <v>1</v>
      </c>
      <c r="BT10" s="302">
        <f>SUM(BQ$5:BS10)</f>
        <v>45</v>
      </c>
      <c r="BV10" s="302">
        <f>SUM(BW$5:BY10)</f>
        <v>27</v>
      </c>
      <c r="BW10" s="5"/>
      <c r="BX10" s="4"/>
      <c r="BY10" s="5">
        <v>1</v>
      </c>
      <c r="CA10" s="7">
        <v>6</v>
      </c>
      <c r="CB10" s="5"/>
      <c r="CC10" s="4"/>
      <c r="CD10" s="5">
        <v>6</v>
      </c>
      <c r="CE10" s="302">
        <f>SUM(CB$5:CD10)</f>
        <v>46</v>
      </c>
      <c r="CG10" s="302">
        <f>SUM(CH$5:CJ10)</f>
        <v>21</v>
      </c>
      <c r="CH10" s="5"/>
      <c r="CI10" s="4"/>
      <c r="CJ10" s="5">
        <v>4</v>
      </c>
      <c r="CL10" s="7">
        <v>6</v>
      </c>
      <c r="CM10" s="5"/>
      <c r="CN10" s="4"/>
      <c r="CO10" s="5">
        <v>7</v>
      </c>
      <c r="CP10" s="302">
        <f>SUM(CM$5:CO10)</f>
        <v>50</v>
      </c>
      <c r="CR10" s="302">
        <f>SUM(CS$5:CU10)</f>
        <v>29</v>
      </c>
      <c r="CS10" s="5"/>
      <c r="CT10" s="4"/>
      <c r="CU10" s="5"/>
      <c r="CW10" s="7">
        <v>6</v>
      </c>
      <c r="CX10" s="5"/>
      <c r="CY10" s="4"/>
      <c r="CZ10" s="5">
        <v>2</v>
      </c>
      <c r="DA10" s="302">
        <f>SUM(CX$5:CZ10)</f>
        <v>36</v>
      </c>
      <c r="DC10" s="302">
        <f>SUM(DD$5:DF10)</f>
        <v>23</v>
      </c>
      <c r="DD10" s="5"/>
      <c r="DE10" s="4"/>
      <c r="DF10" s="5" t="s">
        <v>1</v>
      </c>
      <c r="DI10" s="76" t="s">
        <v>60</v>
      </c>
      <c r="DJ10" s="77"/>
      <c r="DK10" s="77"/>
      <c r="DL10" s="77"/>
      <c r="DM10" s="306"/>
      <c r="DN10" s="299"/>
      <c r="DP10" s="306">
        <f>MIN(IF(Q21=50,Q22,99),IF(AB21=50,AB22,99),IF(AM21=50,AM22,99),IF(AX21=50,AX22,99),IF(BI21=50,BI22,99),IF(BT21=50,BT22,99),IF(CE21=50,CE22,99),IF(CP21=50,CP22,99),IF(DA21=50,DA22,99),IF(F21=50,F22,99))</f>
        <v>6</v>
      </c>
      <c r="DR10" s="76" t="s">
        <v>78</v>
      </c>
      <c r="DS10" s="77"/>
      <c r="DT10" s="77"/>
      <c r="DU10" s="306"/>
      <c r="DV10" s="310">
        <f>DV8/DP7</f>
        <v>1.4444444444444444</v>
      </c>
    </row>
    <row r="11" spans="1:126">
      <c r="A11" s="286"/>
      <c r="B11" s="200"/>
      <c r="C11" s="202"/>
      <c r="D11" s="201"/>
      <c r="E11" s="201"/>
      <c r="F11" s="301"/>
      <c r="G11" s="283"/>
      <c r="H11" s="301"/>
      <c r="I11" s="208"/>
      <c r="J11" s="201"/>
      <c r="K11" s="201"/>
      <c r="M11" s="7">
        <v>7</v>
      </c>
      <c r="N11" s="4">
        <v>7</v>
      </c>
      <c r="O11" s="5"/>
      <c r="P11" s="5"/>
      <c r="Q11" s="302">
        <f>SUM(N$5:P11)</f>
        <v>45</v>
      </c>
      <c r="R11" s="285"/>
      <c r="S11" s="302">
        <f>SUM(T$5:V11)</f>
        <v>35</v>
      </c>
      <c r="T11" s="4">
        <v>12</v>
      </c>
      <c r="U11" s="5"/>
      <c r="V11" s="5"/>
      <c r="X11" s="3">
        <v>7</v>
      </c>
      <c r="Y11" s="4">
        <v>6</v>
      </c>
      <c r="Z11" s="5"/>
      <c r="AA11" s="5"/>
      <c r="AB11" s="302">
        <f>SUM(Y$5:AA11)</f>
        <v>32</v>
      </c>
      <c r="AC11" s="285"/>
      <c r="AD11" s="302">
        <f>SUM(AE$5:AG11)</f>
        <v>24</v>
      </c>
      <c r="AE11" s="4">
        <v>8</v>
      </c>
      <c r="AF11" s="5"/>
      <c r="AG11" s="5"/>
      <c r="AI11" s="7">
        <v>7</v>
      </c>
      <c r="AJ11" s="4" t="s">
        <v>1</v>
      </c>
      <c r="AK11" s="5"/>
      <c r="AL11" s="5"/>
      <c r="AM11" s="302">
        <f>SUM(AJ$5:AL11)</f>
        <v>44</v>
      </c>
      <c r="AN11" s="285"/>
      <c r="AO11" s="302">
        <f>SUM(AP$5:AR11)</f>
        <v>36</v>
      </c>
      <c r="AP11" s="4" t="s">
        <v>1</v>
      </c>
      <c r="AQ11" s="5"/>
      <c r="AR11" s="5"/>
      <c r="AT11" s="7">
        <v>7</v>
      </c>
      <c r="AU11" s="4" t="s">
        <v>1</v>
      </c>
      <c r="AV11" s="5"/>
      <c r="AW11" s="5"/>
      <c r="AX11" s="302">
        <f>SUM(AU$5:AW11)</f>
        <v>41</v>
      </c>
      <c r="AZ11" s="302">
        <f>SUM(BA$5:BC11)</f>
        <v>42</v>
      </c>
      <c r="BA11" s="4">
        <v>9</v>
      </c>
      <c r="BB11" s="5"/>
      <c r="BC11" s="5"/>
      <c r="BE11" s="3">
        <v>7</v>
      </c>
      <c r="BF11" s="4">
        <v>2</v>
      </c>
      <c r="BG11" s="5"/>
      <c r="BH11" s="5"/>
      <c r="BI11" s="302">
        <f>SUM($BF$5:BH11)</f>
        <v>32</v>
      </c>
      <c r="BK11" s="302">
        <f>SUM($BL$5:BN11)</f>
        <v>36</v>
      </c>
      <c r="BL11" s="4">
        <v>12</v>
      </c>
      <c r="BM11" s="5"/>
      <c r="BN11" s="5"/>
      <c r="BP11" s="7">
        <v>7</v>
      </c>
      <c r="BQ11" s="4" t="s">
        <v>1</v>
      </c>
      <c r="BR11" s="5"/>
      <c r="BS11" s="5"/>
      <c r="BT11" s="302">
        <f>SUM(BQ$5:BS11)</f>
        <v>45</v>
      </c>
      <c r="BV11" s="302">
        <f>SUM(BW$5:BY11)</f>
        <v>37</v>
      </c>
      <c r="BW11" s="4">
        <v>10</v>
      </c>
      <c r="BX11" s="5"/>
      <c r="BY11" s="5"/>
      <c r="CA11" s="7">
        <v>7</v>
      </c>
      <c r="CB11" s="4" t="s">
        <v>1</v>
      </c>
      <c r="CC11" s="5"/>
      <c r="CD11" s="5"/>
      <c r="CE11" s="302">
        <f>SUM(CB$5:CD11)</f>
        <v>46</v>
      </c>
      <c r="CG11" s="302">
        <f>SUM(CH$5:CJ11)</f>
        <v>21</v>
      </c>
      <c r="CH11" s="4" t="s">
        <v>1</v>
      </c>
      <c r="CI11" s="5"/>
      <c r="CJ11" s="5"/>
      <c r="CL11" s="1"/>
      <c r="CM11" s="2"/>
      <c r="CN11" s="311"/>
      <c r="CO11" s="2"/>
      <c r="CP11" s="311"/>
      <c r="CS11" s="2"/>
      <c r="CT11" s="311"/>
      <c r="CU11" s="2"/>
      <c r="CW11" s="3">
        <v>7</v>
      </c>
      <c r="CX11" s="4">
        <v>3</v>
      </c>
      <c r="CY11" s="5"/>
      <c r="CZ11" s="5"/>
      <c r="DA11" s="302">
        <f>SUM(CX$5:CZ11)</f>
        <v>39</v>
      </c>
      <c r="DC11" s="302">
        <f>SUM(DD$5:DF11)</f>
        <v>34</v>
      </c>
      <c r="DD11" s="4">
        <v>11</v>
      </c>
      <c r="DE11" s="5"/>
      <c r="DF11" s="5"/>
      <c r="DI11" s="76" t="s">
        <v>62</v>
      </c>
      <c r="DJ11" s="77"/>
      <c r="DK11" s="77"/>
      <c r="DL11" s="77"/>
      <c r="DM11" s="306"/>
      <c r="DN11" s="299"/>
      <c r="DP11" s="306">
        <f>MAX(IF(Q21=50,Q22,0),IF(AB21=50,AB22,0),IF(AM21=50,AM22,0),IF(AX21=50,AX22,0),IF(BI21=50,BI22,0),IF(BT21=50,BT22,0),IF(CE21=50,CE22,0),IF(CP21=50,CP22,0),IF(DA21=50,DA22,0),IF(F21=50,F22,0))</f>
        <v>12</v>
      </c>
      <c r="DR11" s="76" t="s">
        <v>79</v>
      </c>
      <c r="DS11" s="77"/>
      <c r="DT11" s="77"/>
      <c r="DU11" s="306"/>
      <c r="DV11" s="306">
        <f>COUNTIFS(DA23,"=0")+COUNTIFS(CP23,"=0")+COUNTIFS(CE23,"=0")+COUNTIFS(BT23,"=0")+COUNTIFS(BI23,"=0")+COUNTIFS(AX23,"=0")+COUNTIFS(AM23,"=0")+COUNTIFS(AB23,"=0")+COUNTIFS(Q23,"=0")+COUNTIFS(F23,"=0")</f>
        <v>2</v>
      </c>
    </row>
    <row r="12" spans="1:126">
      <c r="A12" s="286"/>
      <c r="B12" s="200"/>
      <c r="C12" s="201"/>
      <c r="D12" s="202"/>
      <c r="E12" s="201"/>
      <c r="F12" s="301"/>
      <c r="G12" s="283"/>
      <c r="H12" s="301"/>
      <c r="I12" s="201"/>
      <c r="J12" s="202"/>
      <c r="K12" s="201"/>
      <c r="M12" s="7">
        <v>8</v>
      </c>
      <c r="N12" s="5"/>
      <c r="O12" s="4">
        <v>5</v>
      </c>
      <c r="P12" s="5"/>
      <c r="Q12" s="302">
        <f>SUM(N$5:P12)</f>
        <v>50</v>
      </c>
      <c r="R12" s="285"/>
      <c r="S12" s="302"/>
      <c r="T12" s="5"/>
      <c r="U12" s="4"/>
      <c r="V12" s="5"/>
      <c r="X12" s="7">
        <v>8</v>
      </c>
      <c r="Y12" s="5"/>
      <c r="Z12" s="4">
        <v>3</v>
      </c>
      <c r="AA12" s="5"/>
      <c r="AB12" s="302">
        <f>SUM(Y$5:AA12)</f>
        <v>35</v>
      </c>
      <c r="AC12" s="285"/>
      <c r="AD12" s="302">
        <f>SUM(AE$5:AG12)</f>
        <v>35</v>
      </c>
      <c r="AE12" s="5"/>
      <c r="AF12" s="4">
        <v>11</v>
      </c>
      <c r="AG12" s="5"/>
      <c r="AI12" s="7">
        <v>8</v>
      </c>
      <c r="AJ12" s="5"/>
      <c r="AK12" s="4">
        <v>2</v>
      </c>
      <c r="AL12" s="5"/>
      <c r="AM12" s="302">
        <f>SUM(AJ$5:AL12)</f>
        <v>46</v>
      </c>
      <c r="AN12" s="285"/>
      <c r="AO12" s="302">
        <f>SUM(AP$5:AR12)</f>
        <v>40</v>
      </c>
      <c r="AP12" s="5"/>
      <c r="AQ12" s="4">
        <v>4</v>
      </c>
      <c r="AR12" s="5"/>
      <c r="AT12" s="7">
        <v>8</v>
      </c>
      <c r="AU12" s="5"/>
      <c r="AV12" s="4" t="s">
        <v>1</v>
      </c>
      <c r="AW12" s="5"/>
      <c r="AX12" s="302">
        <f>SUM(AU$5:AW12)</f>
        <v>41</v>
      </c>
      <c r="AZ12" s="302">
        <f>SUM(BA$5:BC12)</f>
        <v>42</v>
      </c>
      <c r="BA12" s="5"/>
      <c r="BB12" s="4" t="s">
        <v>1</v>
      </c>
      <c r="BC12" s="5"/>
      <c r="BE12" s="7">
        <v>8</v>
      </c>
      <c r="BF12" s="5"/>
      <c r="BG12" s="4">
        <v>3</v>
      </c>
      <c r="BH12" s="5"/>
      <c r="BI12" s="302">
        <f>SUM($BF$5:BH12)</f>
        <v>35</v>
      </c>
      <c r="BK12" s="302">
        <f>SUM($BL$5:BN12)</f>
        <v>36</v>
      </c>
      <c r="BL12" s="5"/>
      <c r="BM12" s="4" t="s">
        <v>1</v>
      </c>
      <c r="BN12" s="5"/>
      <c r="BP12" s="7">
        <v>8</v>
      </c>
      <c r="BQ12" s="5"/>
      <c r="BR12" s="4">
        <v>4</v>
      </c>
      <c r="BS12" s="5"/>
      <c r="BT12" s="302">
        <f>SUM(BQ$5:BS12)</f>
        <v>49</v>
      </c>
      <c r="BV12" s="302">
        <f>SUM(BW$5:BY12)</f>
        <v>40</v>
      </c>
      <c r="BW12" s="5"/>
      <c r="BX12" s="4">
        <v>3</v>
      </c>
      <c r="BY12" s="5"/>
      <c r="CA12" s="7">
        <v>8</v>
      </c>
      <c r="CB12" s="5"/>
      <c r="CC12" s="4">
        <v>4</v>
      </c>
      <c r="CD12" s="5"/>
      <c r="CE12" s="302">
        <f>SUM(CB$5:CD12)</f>
        <v>50</v>
      </c>
      <c r="CG12" s="302"/>
      <c r="CH12" s="5"/>
      <c r="CI12" s="4"/>
      <c r="CJ12" s="5"/>
      <c r="CL12" s="1"/>
      <c r="CM12" s="2"/>
      <c r="CN12" s="311"/>
      <c r="CO12" s="2"/>
      <c r="CP12" s="311"/>
      <c r="CS12" s="2"/>
      <c r="CT12" s="311"/>
      <c r="CU12" s="2"/>
      <c r="CW12" s="7">
        <v>8</v>
      </c>
      <c r="CX12" s="5"/>
      <c r="CY12" s="4">
        <v>6</v>
      </c>
      <c r="CZ12" s="5"/>
      <c r="DA12" s="302">
        <f>SUM(CX$5:CZ12)</f>
        <v>45</v>
      </c>
      <c r="DC12" s="302">
        <f>SUM(DD$5:DF12)</f>
        <v>34</v>
      </c>
      <c r="DD12" s="5"/>
      <c r="DE12" s="4" t="s">
        <v>1</v>
      </c>
      <c r="DF12" s="5"/>
      <c r="DI12" s="274" t="s">
        <v>63</v>
      </c>
      <c r="DJ12" s="275"/>
      <c r="DK12" s="275"/>
      <c r="DL12" s="275"/>
      <c r="DM12" s="307"/>
      <c r="DN12" s="308"/>
      <c r="DP12" s="312">
        <f>(IF(Q21=50,Q22,0)+IF(AB21=50,AB22,0)+IF(AM21=50,AM22,0)+IF(AX21=50,AX22,0)+IF(BI21=50,BI22,0)+IF(BT21=50,BT22,0)+IF(CE21=50,CE22,0)+IF(CP21=50,CP22,0)+IF(DA21=50,DA22,0)+IF(F21=50,F22,0))/DP8</f>
        <v>8.6666666666666661</v>
      </c>
      <c r="DR12" s="76" t="s">
        <v>80</v>
      </c>
      <c r="DS12" s="77"/>
      <c r="DT12" s="77"/>
      <c r="DU12" s="306"/>
      <c r="DV12" s="154">
        <f>DV11/DP7</f>
        <v>0.22222222222222221</v>
      </c>
    </row>
    <row r="13" spans="1:126">
      <c r="A13" s="286"/>
      <c r="B13" s="200"/>
      <c r="C13" s="201"/>
      <c r="D13" s="202"/>
      <c r="E13" s="201"/>
      <c r="F13" s="301"/>
      <c r="G13" s="283"/>
      <c r="H13" s="301"/>
      <c r="I13" s="201"/>
      <c r="J13" s="202"/>
      <c r="K13" s="201"/>
      <c r="M13" s="1"/>
      <c r="N13" s="2"/>
      <c r="O13" s="311"/>
      <c r="P13" s="2"/>
      <c r="Q13" s="311"/>
      <c r="R13" s="285"/>
      <c r="S13" s="285"/>
      <c r="T13" s="2"/>
      <c r="U13" s="311"/>
      <c r="V13" s="2"/>
      <c r="X13" s="7">
        <v>9</v>
      </c>
      <c r="Y13" s="5"/>
      <c r="Z13" s="4"/>
      <c r="AA13" s="5">
        <v>2</v>
      </c>
      <c r="AB13" s="302">
        <f>SUM(Y$5:AA13)</f>
        <v>37</v>
      </c>
      <c r="AC13" s="285"/>
      <c r="AD13" s="302">
        <f>SUM(AE$5:AG13)</f>
        <v>41</v>
      </c>
      <c r="AE13" s="5"/>
      <c r="AF13" s="4"/>
      <c r="AG13" s="5">
        <v>6</v>
      </c>
      <c r="AI13" s="7">
        <v>9</v>
      </c>
      <c r="AJ13" s="5"/>
      <c r="AK13" s="4"/>
      <c r="AL13" s="5">
        <v>2</v>
      </c>
      <c r="AM13" s="302">
        <f>SUM(AJ$5:AL13)</f>
        <v>48</v>
      </c>
      <c r="AN13" s="285"/>
      <c r="AO13" s="302">
        <f>SUM(AP$5:AR13)</f>
        <v>50</v>
      </c>
      <c r="AP13" s="5"/>
      <c r="AQ13" s="4"/>
      <c r="AR13" s="5">
        <v>10</v>
      </c>
      <c r="AT13" s="7">
        <v>9</v>
      </c>
      <c r="AU13" s="5"/>
      <c r="AV13" s="4"/>
      <c r="AW13" s="22">
        <v>-41</v>
      </c>
      <c r="AX13" s="302">
        <f>SUM(AU$5:AW13)</f>
        <v>0</v>
      </c>
      <c r="AZ13" s="302"/>
      <c r="BA13" s="5"/>
      <c r="BB13" s="4"/>
      <c r="BC13" s="5"/>
      <c r="BE13" s="7">
        <v>9</v>
      </c>
      <c r="BF13" s="5"/>
      <c r="BG13" s="4"/>
      <c r="BH13" s="5">
        <v>4</v>
      </c>
      <c r="BI13" s="302">
        <f>SUM($BF$5:BH13)</f>
        <v>39</v>
      </c>
      <c r="BK13" s="302">
        <f>SUM($BL$5:BN13)</f>
        <v>36</v>
      </c>
      <c r="BL13" s="5"/>
      <c r="BM13" s="4"/>
      <c r="BN13" s="5" t="s">
        <v>1</v>
      </c>
      <c r="BP13" s="7">
        <v>9</v>
      </c>
      <c r="BQ13" s="5"/>
      <c r="BR13" s="4"/>
      <c r="BS13" s="5">
        <v>1</v>
      </c>
      <c r="BT13" s="302">
        <f>SUM(BQ$5:BS13)</f>
        <v>50</v>
      </c>
      <c r="BV13" s="302"/>
      <c r="BW13" s="5"/>
      <c r="BX13" s="4"/>
      <c r="BY13" s="5"/>
      <c r="CA13" s="1"/>
      <c r="CB13" s="2"/>
      <c r="CC13" s="311"/>
      <c r="CD13" s="2"/>
      <c r="CE13" s="311"/>
      <c r="CH13" s="2"/>
      <c r="CI13" s="311"/>
      <c r="CJ13" s="2"/>
      <c r="CL13" s="1"/>
      <c r="CM13" s="2"/>
      <c r="CN13" s="311"/>
      <c r="CO13" s="2"/>
      <c r="CP13" s="311"/>
      <c r="CS13" s="2"/>
      <c r="CT13" s="311"/>
      <c r="CU13" s="2"/>
      <c r="CW13" s="7">
        <v>9</v>
      </c>
      <c r="CX13" s="5"/>
      <c r="CY13" s="4"/>
      <c r="CZ13" s="5">
        <v>5</v>
      </c>
      <c r="DA13" s="302">
        <f>SUM(CX$5:CZ13)</f>
        <v>50</v>
      </c>
      <c r="DC13" s="302"/>
      <c r="DD13" s="5"/>
      <c r="DE13" s="4"/>
      <c r="DF13" s="5"/>
      <c r="DI13" s="76"/>
      <c r="DJ13" s="77"/>
      <c r="DK13" s="77"/>
      <c r="DL13" s="77"/>
      <c r="DM13" s="306"/>
      <c r="DN13" s="299"/>
      <c r="DP13" s="299"/>
      <c r="DR13" s="276" t="s">
        <v>81</v>
      </c>
      <c r="DS13" s="277"/>
      <c r="DT13" s="277"/>
      <c r="DU13" s="303"/>
      <c r="DV13" s="303">
        <v>0</v>
      </c>
    </row>
    <row r="14" spans="1:126">
      <c r="A14" s="286"/>
      <c r="B14" s="200"/>
      <c r="C14" s="201"/>
      <c r="D14" s="202"/>
      <c r="E14" s="201"/>
      <c r="F14" s="301"/>
      <c r="G14" s="283"/>
      <c r="H14" s="301"/>
      <c r="I14" s="201"/>
      <c r="J14" s="202"/>
      <c r="K14" s="201"/>
      <c r="M14" s="1"/>
      <c r="N14" s="2"/>
      <c r="O14" s="311"/>
      <c r="P14" s="2"/>
      <c r="Q14" s="311"/>
      <c r="R14" s="285"/>
      <c r="S14" s="285"/>
      <c r="T14" s="2"/>
      <c r="U14" s="311"/>
      <c r="V14" s="2"/>
      <c r="X14" s="3">
        <v>10</v>
      </c>
      <c r="Y14" s="5">
        <v>9</v>
      </c>
      <c r="Z14" s="4"/>
      <c r="AA14" s="5"/>
      <c r="AB14" s="302">
        <f>SUM(Y$5:AA14)</f>
        <v>46</v>
      </c>
      <c r="AC14" s="285"/>
      <c r="AD14" s="302">
        <f>SUM(AE$5:AG14)</f>
        <v>25</v>
      </c>
      <c r="AE14" s="22">
        <v>-16</v>
      </c>
      <c r="AF14" s="4"/>
      <c r="AG14" s="5"/>
      <c r="AI14" s="1"/>
      <c r="AJ14" s="2"/>
      <c r="AK14" s="311"/>
      <c r="AL14" s="2"/>
      <c r="AM14" s="311"/>
      <c r="AN14" s="285"/>
      <c r="AO14" s="285"/>
      <c r="AP14" s="2"/>
      <c r="AQ14" s="311"/>
      <c r="AR14" s="2"/>
      <c r="AV14" s="311"/>
      <c r="BA14" s="2"/>
      <c r="BB14" s="311"/>
      <c r="BC14" s="2"/>
      <c r="BE14" s="3">
        <v>10</v>
      </c>
      <c r="BF14" s="5">
        <v>4</v>
      </c>
      <c r="BG14" s="4"/>
      <c r="BH14" s="5"/>
      <c r="BI14" s="302">
        <f>SUM($BF$5:BH14)</f>
        <v>43</v>
      </c>
      <c r="BK14" s="302">
        <f>SUM($BL$5:BN14)</f>
        <v>39</v>
      </c>
      <c r="BL14" s="5">
        <v>3</v>
      </c>
      <c r="BM14" s="4"/>
      <c r="BN14" s="5"/>
      <c r="BP14" s="1"/>
      <c r="BQ14" s="2"/>
      <c r="BR14" s="311"/>
      <c r="BS14" s="2"/>
      <c r="BT14" s="311"/>
      <c r="BW14" s="2"/>
      <c r="BX14" s="311"/>
      <c r="BY14" s="2"/>
      <c r="CA14" s="1"/>
      <c r="CB14" s="2"/>
      <c r="CC14" s="311"/>
      <c r="CD14" s="2"/>
      <c r="CE14" s="311"/>
      <c r="CH14" s="2"/>
      <c r="CI14" s="311"/>
      <c r="CJ14" s="2"/>
      <c r="CL14" s="1"/>
      <c r="CM14" s="2"/>
      <c r="CN14" s="311"/>
      <c r="CO14" s="2"/>
      <c r="CP14" s="311"/>
      <c r="CS14" s="2"/>
      <c r="CT14" s="311"/>
      <c r="CU14" s="2"/>
      <c r="CW14" s="1"/>
      <c r="CX14" s="2"/>
      <c r="CY14" s="311"/>
      <c r="CZ14" s="2"/>
      <c r="DA14" s="311"/>
      <c r="DD14" s="2"/>
      <c r="DE14" s="311"/>
      <c r="DF14" s="2"/>
      <c r="DI14" s="76" t="s">
        <v>64</v>
      </c>
      <c r="DJ14" s="77"/>
      <c r="DK14" s="77"/>
      <c r="DL14" s="77"/>
      <c r="DM14" s="306"/>
      <c r="DN14" s="299"/>
      <c r="DP14" s="306">
        <f>Q21+AB21+AM21+AX21+BI21+BT21+CE21+CP21+DA21+F21</f>
        <v>394</v>
      </c>
      <c r="DR14" s="276" t="s">
        <v>82</v>
      </c>
      <c r="DS14" s="277"/>
      <c r="DT14" s="277"/>
      <c r="DU14" s="303"/>
      <c r="DV14" s="303">
        <v>1</v>
      </c>
    </row>
    <row r="15" spans="1:126">
      <c r="A15" s="286"/>
      <c r="B15" s="200"/>
      <c r="C15" s="201"/>
      <c r="D15" s="202"/>
      <c r="E15" s="201"/>
      <c r="F15" s="301"/>
      <c r="G15" s="283"/>
      <c r="H15" s="301"/>
      <c r="I15" s="201"/>
      <c r="J15" s="202"/>
      <c r="K15" s="201"/>
      <c r="M15" s="1"/>
      <c r="N15" s="2"/>
      <c r="O15" s="311"/>
      <c r="P15" s="2"/>
      <c r="Q15" s="311"/>
      <c r="R15" s="285"/>
      <c r="S15" s="285"/>
      <c r="T15" s="2"/>
      <c r="U15" s="311"/>
      <c r="V15" s="2"/>
      <c r="X15" s="7">
        <v>11</v>
      </c>
      <c r="Y15" s="5"/>
      <c r="Z15" s="4">
        <v>2</v>
      </c>
      <c r="AA15" s="5"/>
      <c r="AB15" s="302">
        <f>SUM(Y$5:AA15)</f>
        <v>48</v>
      </c>
      <c r="AC15" s="285"/>
      <c r="AD15" s="302">
        <f>SUM(AE$5:AG15)</f>
        <v>27</v>
      </c>
      <c r="AE15" s="5"/>
      <c r="AF15" s="4">
        <v>2</v>
      </c>
      <c r="AG15" s="5"/>
      <c r="AI15" s="1"/>
      <c r="AJ15" s="2"/>
      <c r="AK15" s="311"/>
      <c r="AL15" s="2"/>
      <c r="AM15" s="311"/>
      <c r="AN15" s="285"/>
      <c r="AO15" s="285"/>
      <c r="AP15" s="2"/>
      <c r="AQ15" s="311"/>
      <c r="AR15" s="2"/>
      <c r="AV15" s="311"/>
      <c r="BA15" s="2"/>
      <c r="BB15" s="311"/>
      <c r="BC15" s="2"/>
      <c r="BE15" s="7">
        <v>11</v>
      </c>
      <c r="BF15" s="5"/>
      <c r="BG15" s="4">
        <v>2</v>
      </c>
      <c r="BH15" s="5"/>
      <c r="BI15" s="302">
        <f>SUM($BF$5:BH15)</f>
        <v>45</v>
      </c>
      <c r="BK15" s="302">
        <f>SUM($BL$5:BN15)</f>
        <v>49</v>
      </c>
      <c r="BL15" s="5"/>
      <c r="BM15" s="4">
        <v>10</v>
      </c>
      <c r="BN15" s="5"/>
      <c r="BP15" s="1"/>
      <c r="BQ15" s="2"/>
      <c r="BR15" s="311"/>
      <c r="BS15" s="2"/>
      <c r="BT15" s="311"/>
      <c r="BW15" s="2"/>
      <c r="BX15" s="311"/>
      <c r="BY15" s="2"/>
      <c r="CA15" s="1"/>
      <c r="CB15" s="2"/>
      <c r="CC15" s="311"/>
      <c r="CD15" s="2"/>
      <c r="CE15" s="311"/>
      <c r="CH15" s="2"/>
      <c r="CI15" s="311"/>
      <c r="CJ15" s="2"/>
      <c r="CL15" s="1"/>
      <c r="CM15" s="2"/>
      <c r="CN15" s="311"/>
      <c r="CO15" s="2"/>
      <c r="CP15" s="311"/>
      <c r="CS15" s="2"/>
      <c r="CT15" s="311"/>
      <c r="CU15" s="2"/>
      <c r="CW15" s="1"/>
      <c r="CX15" s="2"/>
      <c r="CY15" s="311"/>
      <c r="CZ15" s="2"/>
      <c r="DA15" s="311"/>
      <c r="DD15" s="2"/>
      <c r="DE15" s="311"/>
      <c r="DF15" s="2"/>
      <c r="DI15" s="274" t="s">
        <v>65</v>
      </c>
      <c r="DJ15" s="275"/>
      <c r="DK15" s="275"/>
      <c r="DL15" s="275"/>
      <c r="DM15" s="307"/>
      <c r="DN15" s="308"/>
      <c r="DP15" s="312">
        <f>DP14/DP7</f>
        <v>43.777777777777779</v>
      </c>
      <c r="DR15" s="76" t="s">
        <v>83</v>
      </c>
      <c r="DS15" s="77"/>
      <c r="DT15" s="77"/>
      <c r="DU15" s="306"/>
      <c r="DV15" s="306">
        <f>COUNTIFS(CX5:CZ20,"=12")+COUNTIFS(CM5:CO20,"=12")+COUNTIFS(CB5:CD20,"=12")+COUNTIFS(BQ5:BS20,"=12")+COUNTIFS(BF5:BH20,"=12")+COUNTIFS(AU5:AW20,"=12")+COUNTIFS(AJ5:AL20,"=12")+COUNTIFS(Y5:AA20,"=12")+COUNTIFS(N5:P20,"=12")+COUNTIFS(C5:E20,"=12")</f>
        <v>7</v>
      </c>
    </row>
    <row r="16" spans="1:126">
      <c r="A16" s="286"/>
      <c r="B16" s="200"/>
      <c r="C16" s="201"/>
      <c r="D16" s="202"/>
      <c r="E16" s="201"/>
      <c r="F16" s="301"/>
      <c r="G16" s="283"/>
      <c r="H16" s="301"/>
      <c r="I16" s="201"/>
      <c r="J16" s="202"/>
      <c r="K16" s="201"/>
      <c r="M16" s="1"/>
      <c r="N16" s="2"/>
      <c r="O16" s="311"/>
      <c r="P16" s="2"/>
      <c r="Q16" s="311"/>
      <c r="R16" s="285"/>
      <c r="S16" s="285"/>
      <c r="T16" s="2"/>
      <c r="U16" s="311"/>
      <c r="V16" s="2"/>
      <c r="X16" s="7">
        <v>12</v>
      </c>
      <c r="Y16" s="5"/>
      <c r="Z16" s="4"/>
      <c r="AA16" s="5">
        <v>2</v>
      </c>
      <c r="AB16" s="302">
        <f>SUM(Y$5:AA16)</f>
        <v>50</v>
      </c>
      <c r="AC16" s="285"/>
      <c r="AD16" s="302"/>
      <c r="AE16" s="5"/>
      <c r="AF16" s="4"/>
      <c r="AG16" s="5"/>
      <c r="AI16" s="1"/>
      <c r="AJ16" s="2"/>
      <c r="AK16" s="311"/>
      <c r="AL16" s="2"/>
      <c r="AM16" s="311"/>
      <c r="AN16" s="285"/>
      <c r="AO16" s="285"/>
      <c r="AP16" s="2"/>
      <c r="AQ16" s="311"/>
      <c r="AR16" s="2"/>
      <c r="AV16" s="311"/>
      <c r="BA16" s="2"/>
      <c r="BB16" s="311"/>
      <c r="BC16" s="2"/>
      <c r="BE16" s="7">
        <v>12</v>
      </c>
      <c r="BF16" s="5"/>
      <c r="BG16" s="4"/>
      <c r="BH16" s="5">
        <v>1</v>
      </c>
      <c r="BI16" s="302">
        <f>SUM($BF$5:BH16)</f>
        <v>46</v>
      </c>
      <c r="BK16" s="302">
        <f>SUM($BL$5:BN16)</f>
        <v>50</v>
      </c>
      <c r="BL16" s="5"/>
      <c r="BM16" s="4"/>
      <c r="BN16" s="5">
        <v>1</v>
      </c>
      <c r="BP16" s="1"/>
      <c r="BQ16" s="2"/>
      <c r="BR16" s="311"/>
      <c r="BS16" s="2"/>
      <c r="BT16" s="311"/>
      <c r="BW16" s="2"/>
      <c r="BX16" s="311"/>
      <c r="BY16" s="2"/>
      <c r="CA16" s="1"/>
      <c r="CB16" s="2"/>
      <c r="CC16" s="311"/>
      <c r="CD16" s="2"/>
      <c r="CE16" s="311"/>
      <c r="CH16" s="2"/>
      <c r="CI16" s="311"/>
      <c r="CJ16" s="2"/>
      <c r="CL16" s="1"/>
      <c r="CM16" s="2"/>
      <c r="CN16" s="311"/>
      <c r="CO16" s="2"/>
      <c r="CP16" s="311"/>
      <c r="CS16" s="2"/>
      <c r="CT16" s="311"/>
      <c r="CU16" s="2"/>
      <c r="CW16" s="1"/>
      <c r="CX16" s="2"/>
      <c r="CY16" s="311"/>
      <c r="CZ16" s="2"/>
      <c r="DA16" s="311"/>
      <c r="DD16" s="2"/>
      <c r="DE16" s="311"/>
      <c r="DF16" s="2"/>
      <c r="DI16" s="274" t="s">
        <v>66</v>
      </c>
      <c r="DJ16" s="275"/>
      <c r="DK16" s="275"/>
      <c r="DL16" s="275"/>
      <c r="DM16" s="307"/>
      <c r="DN16" s="308"/>
      <c r="DP16" s="312">
        <f>DP14/(DA22+CP22+CE22+BT22+BI22+AX22+AM22+AB22+Q22+F22)</f>
        <v>4.8048780487804876</v>
      </c>
      <c r="DR16" s="76" t="s">
        <v>84</v>
      </c>
      <c r="DS16" s="77"/>
      <c r="DT16" s="77"/>
      <c r="DU16" s="306"/>
      <c r="DV16" s="154">
        <f>DV15/DV22</f>
        <v>8.5365853658536592E-2</v>
      </c>
    </row>
    <row r="17" spans="1:126">
      <c r="A17" s="286"/>
      <c r="B17" s="200"/>
      <c r="C17" s="201"/>
      <c r="D17" s="288"/>
      <c r="E17" s="201"/>
      <c r="F17" s="288"/>
      <c r="G17" s="283"/>
      <c r="H17" s="283"/>
      <c r="I17" s="201"/>
      <c r="J17" s="288"/>
      <c r="K17" s="201"/>
      <c r="M17" s="1"/>
      <c r="N17" s="2"/>
      <c r="O17" s="311"/>
      <c r="P17" s="2"/>
      <c r="Q17" s="311"/>
      <c r="R17" s="285"/>
      <c r="S17" s="285"/>
      <c r="T17" s="2"/>
      <c r="U17" s="311"/>
      <c r="V17" s="2"/>
      <c r="X17" s="1"/>
      <c r="Y17" s="2"/>
      <c r="Z17" s="311"/>
      <c r="AA17" s="2"/>
      <c r="AB17" s="311"/>
      <c r="AC17" s="285"/>
      <c r="AD17" s="285"/>
      <c r="AE17" s="2"/>
      <c r="AF17" s="311"/>
      <c r="AG17" s="2"/>
      <c r="AI17" s="1"/>
      <c r="AJ17" s="2"/>
      <c r="AK17" s="311"/>
      <c r="AL17" s="2"/>
      <c r="AM17" s="311"/>
      <c r="AN17" s="285"/>
      <c r="AO17" s="285"/>
      <c r="AP17" s="2"/>
      <c r="AQ17" s="311"/>
      <c r="AR17" s="2"/>
      <c r="AV17" s="311"/>
      <c r="BA17" s="2"/>
      <c r="BB17" s="311"/>
      <c r="BC17" s="2"/>
      <c r="BE17" s="76"/>
      <c r="BF17" s="77"/>
      <c r="BG17" s="20"/>
      <c r="BH17" s="77"/>
      <c r="BI17" s="307"/>
      <c r="BK17" s="307"/>
      <c r="BL17" s="77"/>
      <c r="BM17" s="20"/>
      <c r="BN17" s="77"/>
      <c r="BP17" s="1"/>
      <c r="BQ17" s="2"/>
      <c r="BR17" s="311"/>
      <c r="BS17" s="2"/>
      <c r="BT17" s="311"/>
      <c r="BW17" s="2"/>
      <c r="BX17" s="311"/>
      <c r="BY17" s="2"/>
      <c r="CA17" s="1"/>
      <c r="CB17" s="2"/>
      <c r="CC17" s="311"/>
      <c r="CD17" s="2"/>
      <c r="CE17" s="311"/>
      <c r="CH17" s="2"/>
      <c r="CI17" s="311"/>
      <c r="CJ17" s="2"/>
      <c r="CL17" s="1"/>
      <c r="CM17" s="2"/>
      <c r="CN17" s="311"/>
      <c r="CO17" s="2"/>
      <c r="CP17" s="311"/>
      <c r="CS17" s="2"/>
      <c r="CT17" s="311"/>
      <c r="CU17" s="2"/>
      <c r="CW17" s="1"/>
      <c r="CX17" s="2"/>
      <c r="CY17" s="311"/>
      <c r="CZ17" s="2"/>
      <c r="DA17" s="311"/>
      <c r="DD17" s="2"/>
      <c r="DE17" s="311"/>
      <c r="DF17" s="2"/>
      <c r="DI17" s="76" t="s">
        <v>67</v>
      </c>
      <c r="DJ17" s="77"/>
      <c r="DK17" s="77"/>
      <c r="DL17" s="77"/>
      <c r="DM17" s="306"/>
      <c r="DN17" s="299"/>
      <c r="DP17" s="310">
        <f>DP14/((DA22-DA23)+(CP22-CP23)+(CE22-CE23)+(BT22-BT23)+(BI22-BI23)+(AX22-AX23)+(AM22-AM23)+(AB22-AB23)+(Q22-Q23)+(F22-F23))</f>
        <v>5.7101449275362315</v>
      </c>
      <c r="DR17" s="76" t="s">
        <v>85</v>
      </c>
      <c r="DS17" s="77"/>
      <c r="DT17" s="77"/>
      <c r="DU17" s="306"/>
      <c r="DV17" s="306">
        <f>COUNTIFS(CX5:CZ20,"=11")+COUNTIFS(CM5:CO20,"=11")+COUNTIFS(CB5:CD20,"=11")+COUNTIFS(BQ5:BS20,"=11")+COUNTIFS(BF5:BH20,"=11")+COUNTIFS(AU5:AW20,"=11")+COUNTIFS(AJ5:AL20,"=11")+COUNTIFS(Y5:AA20,"=11")+COUNTIFS(N5:P20,"=11")+COUNTIFS(C5:E20,"=11")</f>
        <v>6</v>
      </c>
    </row>
    <row r="18" spans="1:126">
      <c r="A18" s="286"/>
      <c r="B18" s="200"/>
      <c r="C18" s="201"/>
      <c r="D18" s="288"/>
      <c r="E18" s="201"/>
      <c r="F18" s="288"/>
      <c r="G18" s="283"/>
      <c r="H18" s="283"/>
      <c r="I18" s="201"/>
      <c r="J18" s="288"/>
      <c r="K18" s="201"/>
      <c r="M18" s="1"/>
      <c r="N18" s="2"/>
      <c r="O18" s="311"/>
      <c r="P18" s="2"/>
      <c r="Q18" s="311"/>
      <c r="R18" s="285"/>
      <c r="S18" s="285"/>
      <c r="T18" s="2"/>
      <c r="U18" s="311"/>
      <c r="V18" s="2"/>
      <c r="X18" s="1"/>
      <c r="Y18" s="2"/>
      <c r="Z18" s="311"/>
      <c r="AA18" s="2"/>
      <c r="AB18" s="311"/>
      <c r="AC18" s="285"/>
      <c r="AD18" s="285"/>
      <c r="AE18" s="2"/>
      <c r="AF18" s="311"/>
      <c r="AG18" s="2"/>
      <c r="AI18" s="1"/>
      <c r="AJ18" s="2"/>
      <c r="AK18" s="311"/>
      <c r="AL18" s="2"/>
      <c r="AM18" s="311"/>
      <c r="AN18" s="285"/>
      <c r="AO18" s="285"/>
      <c r="AP18" s="2"/>
      <c r="AQ18" s="311"/>
      <c r="AR18" s="2"/>
      <c r="AV18" s="311"/>
      <c r="BA18" s="2"/>
      <c r="BB18" s="311"/>
      <c r="BC18" s="2"/>
      <c r="BE18" s="76"/>
      <c r="BF18" s="77"/>
      <c r="BG18" s="20"/>
      <c r="BH18" s="77"/>
      <c r="BI18" s="307"/>
      <c r="BK18" s="307"/>
      <c r="BL18" s="77"/>
      <c r="BM18" s="20"/>
      <c r="BN18" s="77"/>
      <c r="BP18" s="1"/>
      <c r="BQ18" s="2"/>
      <c r="BR18" s="311"/>
      <c r="BS18" s="2"/>
      <c r="BT18" s="311"/>
      <c r="BW18" s="2"/>
      <c r="BX18" s="311"/>
      <c r="BY18" s="2"/>
      <c r="CA18" s="1"/>
      <c r="CB18" s="2"/>
      <c r="CC18" s="311"/>
      <c r="CD18" s="2"/>
      <c r="CE18" s="311"/>
      <c r="CH18" s="2"/>
      <c r="CI18" s="311"/>
      <c r="CJ18" s="2"/>
      <c r="CL18" s="1"/>
      <c r="CM18" s="2"/>
      <c r="CN18" s="311"/>
      <c r="CO18" s="2"/>
      <c r="CP18" s="311"/>
      <c r="CS18" s="2"/>
      <c r="CT18" s="311"/>
      <c r="CU18" s="2"/>
      <c r="CW18" s="1"/>
      <c r="CX18" s="2"/>
      <c r="CY18" s="311"/>
      <c r="CZ18" s="2"/>
      <c r="DA18" s="311"/>
      <c r="DD18" s="2"/>
      <c r="DE18" s="311"/>
      <c r="DF18" s="2"/>
      <c r="DI18" s="76"/>
      <c r="DJ18" s="77"/>
      <c r="DK18" s="77"/>
      <c r="DL18" s="77"/>
      <c r="DM18" s="306"/>
      <c r="DN18" s="299"/>
      <c r="DP18" s="299"/>
      <c r="DR18" s="76" t="s">
        <v>86</v>
      </c>
      <c r="DS18" s="77"/>
      <c r="DT18" s="77"/>
      <c r="DU18" s="306"/>
      <c r="DV18" s="154">
        <f>DV17/DV22</f>
        <v>7.3170731707317069E-2</v>
      </c>
    </row>
    <row r="19" spans="1:126">
      <c r="A19" s="286"/>
      <c r="B19" s="200"/>
      <c r="C19" s="201"/>
      <c r="D19" s="288"/>
      <c r="E19" s="201"/>
      <c r="F19" s="288"/>
      <c r="G19" s="283"/>
      <c r="H19" s="283"/>
      <c r="I19" s="201"/>
      <c r="J19" s="288"/>
      <c r="K19" s="201"/>
      <c r="M19" s="1"/>
      <c r="N19" s="2"/>
      <c r="O19" s="311"/>
      <c r="P19" s="2"/>
      <c r="Q19" s="311"/>
      <c r="R19" s="285"/>
      <c r="S19" s="285"/>
      <c r="T19" s="2"/>
      <c r="U19" s="311"/>
      <c r="V19" s="2"/>
      <c r="X19" s="1"/>
      <c r="Y19" s="2"/>
      <c r="Z19" s="311"/>
      <c r="AA19" s="2"/>
      <c r="AB19" s="311"/>
      <c r="AC19" s="285"/>
      <c r="AD19" s="285"/>
      <c r="AE19" s="2"/>
      <c r="AF19" s="311"/>
      <c r="AG19" s="2"/>
      <c r="AI19" s="1"/>
      <c r="AJ19" s="2"/>
      <c r="AK19" s="311"/>
      <c r="AL19" s="2"/>
      <c r="AM19" s="311"/>
      <c r="AN19" s="285"/>
      <c r="AO19" s="285"/>
      <c r="AP19" s="2"/>
      <c r="AQ19" s="311"/>
      <c r="AR19" s="2"/>
      <c r="AV19" s="311"/>
      <c r="BA19" s="2"/>
      <c r="BB19" s="311"/>
      <c r="BC19" s="2"/>
      <c r="BE19" s="76"/>
      <c r="BF19" s="77"/>
      <c r="BG19" s="20"/>
      <c r="BH19" s="77"/>
      <c r="BI19" s="307"/>
      <c r="BK19" s="307"/>
      <c r="BL19" s="77"/>
      <c r="BM19" s="20"/>
      <c r="BN19" s="77"/>
      <c r="BP19" s="1"/>
      <c r="BQ19" s="2"/>
      <c r="BR19" s="311"/>
      <c r="BS19" s="2"/>
      <c r="BT19" s="311"/>
      <c r="BW19" s="2"/>
      <c r="BX19" s="311"/>
      <c r="BY19" s="2"/>
      <c r="CA19" s="1"/>
      <c r="CB19" s="2"/>
      <c r="CC19" s="311"/>
      <c r="CD19" s="2"/>
      <c r="CE19" s="311"/>
      <c r="CH19" s="2"/>
      <c r="CI19" s="311"/>
      <c r="CJ19" s="2"/>
      <c r="CL19" s="1"/>
      <c r="CM19" s="2"/>
      <c r="CN19" s="311"/>
      <c r="CO19" s="2"/>
      <c r="CP19" s="311"/>
      <c r="CS19" s="2"/>
      <c r="CT19" s="311"/>
      <c r="CU19" s="2"/>
      <c r="CW19" s="1"/>
      <c r="CX19" s="2"/>
      <c r="CY19" s="311"/>
      <c r="CZ19" s="2"/>
      <c r="DA19" s="311"/>
      <c r="DD19" s="2"/>
      <c r="DE19" s="311"/>
      <c r="DF19" s="2"/>
      <c r="DI19" s="76" t="s">
        <v>68</v>
      </c>
      <c r="DJ19" s="77"/>
      <c r="DK19" s="77"/>
      <c r="DL19" s="77"/>
      <c r="DM19" s="306"/>
      <c r="DN19" s="299"/>
      <c r="DP19" s="306">
        <f>COUNTIFS(DA7,"&gt;25")+COUNTIFS(CP7,"&gt;25")+COUNTIFS(CE7,"&gt;25")+COUNTIFS(BT7,"&gt;25")+COUNTIFS(BI7,"&gt;25")+COUNTIFS(AX7,"&gt;25")+COUNTIFS(AM7,"&gt;25")+COUNTIFS(AB7,"&gt;25")+COUNTIFS(Q7,"&gt;25")+COUNTIFS(F7,"&gt;25")</f>
        <v>2</v>
      </c>
      <c r="DR19" s="76" t="s">
        <v>87</v>
      </c>
      <c r="DS19" s="77"/>
      <c r="DT19" s="77"/>
      <c r="DU19" s="306"/>
      <c r="DV19" s="306">
        <f>COUNTIFS(CX5:CZ20,"=10")+COUNTIFS(CM5:CO20,"=10")+COUNTIFS(CB5:CD20,"=10")+COUNTIFS(BQ5:BS20,"=10")+COUNTIFS(BF5:BH20,"=10")+COUNTIFS(AU5:AW20,"=10")+COUNTIFS(AJ5:AL20,"=10")+COUNTIFS(Y5:AA20,"=10")+COUNTIFS(N5:P20,"=10")+COUNTIFS(C5:E20,"=10")</f>
        <v>4</v>
      </c>
    </row>
    <row r="20" spans="1:126">
      <c r="A20" s="286"/>
      <c r="B20" s="200"/>
      <c r="C20" s="201"/>
      <c r="D20" s="288"/>
      <c r="E20" s="201"/>
      <c r="F20" s="288"/>
      <c r="G20" s="283"/>
      <c r="H20" s="283"/>
      <c r="I20" s="201"/>
      <c r="J20" s="288"/>
      <c r="K20" s="201"/>
      <c r="M20" s="1"/>
      <c r="N20" s="2"/>
      <c r="O20" s="311"/>
      <c r="P20" s="2"/>
      <c r="Q20" s="311"/>
      <c r="R20" s="285"/>
      <c r="S20" s="285"/>
      <c r="T20" s="2"/>
      <c r="U20" s="311"/>
      <c r="V20" s="2"/>
      <c r="X20" s="1"/>
      <c r="Y20" s="2"/>
      <c r="Z20" s="311"/>
      <c r="AA20" s="2"/>
      <c r="AB20" s="311"/>
      <c r="AC20" s="285"/>
      <c r="AD20" s="285"/>
      <c r="AE20" s="2"/>
      <c r="AF20" s="311"/>
      <c r="AG20" s="2"/>
      <c r="AI20" s="1"/>
      <c r="AJ20" s="2"/>
      <c r="AK20" s="311"/>
      <c r="AL20" s="2"/>
      <c r="AM20" s="311"/>
      <c r="AN20" s="285"/>
      <c r="AO20" s="285"/>
      <c r="AP20" s="2"/>
      <c r="AQ20" s="311"/>
      <c r="AR20" s="2"/>
      <c r="AV20" s="311"/>
      <c r="BA20" s="2"/>
      <c r="BB20" s="311"/>
      <c r="BC20" s="2"/>
      <c r="BG20" s="311"/>
      <c r="BI20" s="311"/>
      <c r="BL20" s="2"/>
      <c r="BM20" s="311"/>
      <c r="BN20" s="2"/>
      <c r="BP20" s="1"/>
      <c r="BQ20" s="2"/>
      <c r="BR20" s="311"/>
      <c r="BS20" s="2"/>
      <c r="BT20" s="311"/>
      <c r="BW20" s="2"/>
      <c r="BX20" s="311"/>
      <c r="BY20" s="2"/>
      <c r="CA20" s="1"/>
      <c r="CB20" s="2"/>
      <c r="CC20" s="311"/>
      <c r="CD20" s="2"/>
      <c r="CE20" s="311"/>
      <c r="CH20" s="2"/>
      <c r="CI20" s="311"/>
      <c r="CJ20" s="2"/>
      <c r="CL20" s="1"/>
      <c r="CM20" s="2"/>
      <c r="CN20" s="311"/>
      <c r="CO20" s="2"/>
      <c r="CP20" s="311"/>
      <c r="CS20" s="2"/>
      <c r="CT20" s="311"/>
      <c r="CU20" s="2"/>
      <c r="CW20" s="1"/>
      <c r="CX20" s="2"/>
      <c r="CY20" s="311"/>
      <c r="CZ20" s="2"/>
      <c r="DA20" s="311"/>
      <c r="DD20" s="2"/>
      <c r="DE20" s="311"/>
      <c r="DF20" s="2"/>
      <c r="DI20" s="76" t="s">
        <v>69</v>
      </c>
      <c r="DJ20" s="77"/>
      <c r="DK20" s="77"/>
      <c r="DL20" s="77"/>
      <c r="DM20" s="306"/>
      <c r="DN20" s="299"/>
      <c r="DP20" s="154">
        <f>DP19/DP7</f>
        <v>0.22222222222222221</v>
      </c>
      <c r="DR20" s="76" t="s">
        <v>88</v>
      </c>
      <c r="DS20" s="77"/>
      <c r="DT20" s="77"/>
      <c r="DU20" s="306"/>
      <c r="DV20" s="154">
        <f>DV19/DV22</f>
        <v>4.878048780487805E-2</v>
      </c>
    </row>
    <row r="21" spans="1:126">
      <c r="A21" s="286"/>
      <c r="B21" s="209"/>
      <c r="C21" s="202"/>
      <c r="D21" s="202"/>
      <c r="E21" s="202"/>
      <c r="F21" s="210"/>
      <c r="G21" s="283"/>
      <c r="H21" s="210"/>
      <c r="I21" s="202"/>
      <c r="J21" s="202"/>
      <c r="K21" s="211"/>
      <c r="M21" s="14" t="s">
        <v>2</v>
      </c>
      <c r="N21" s="4">
        <f>SUM(N5:N20)</f>
        <v>27</v>
      </c>
      <c r="O21" s="6">
        <f t="shared" ref="O21:P21" si="0">SUM(O5:O20)</f>
        <v>14</v>
      </c>
      <c r="P21" s="4">
        <f t="shared" si="0"/>
        <v>9</v>
      </c>
      <c r="Q21" s="8">
        <f>SUM(N21:P21)</f>
        <v>50</v>
      </c>
      <c r="R21" s="285"/>
      <c r="S21" s="8">
        <f>SUM(T21:V21)</f>
        <v>35</v>
      </c>
      <c r="T21" s="4">
        <f>SUM(T5:T20)</f>
        <v>20</v>
      </c>
      <c r="U21" s="4">
        <f t="shared" ref="U21:V21" si="1">SUM(U5:U20)</f>
        <v>2</v>
      </c>
      <c r="V21" s="4">
        <f t="shared" si="1"/>
        <v>13</v>
      </c>
      <c r="X21" s="14" t="s">
        <v>2</v>
      </c>
      <c r="Y21" s="4">
        <f>SUM(Y5:Y20)</f>
        <v>34</v>
      </c>
      <c r="Z21" s="4">
        <f t="shared" ref="Z21:AA21" si="2">SUM(Z5:Z20)</f>
        <v>10</v>
      </c>
      <c r="AA21" s="4">
        <f t="shared" si="2"/>
        <v>6</v>
      </c>
      <c r="AB21" s="8">
        <f>SUM(Y21:AA21)</f>
        <v>50</v>
      </c>
      <c r="AC21" s="285"/>
      <c r="AD21" s="8">
        <f>SUM(AE21:AG21)</f>
        <v>27</v>
      </c>
      <c r="AE21" s="4">
        <f>SUM(AE5:AE20)</f>
        <v>0</v>
      </c>
      <c r="AF21" s="4">
        <f t="shared" ref="AF21:AG21" si="3">SUM(AF5:AF20)</f>
        <v>18</v>
      </c>
      <c r="AG21" s="6">
        <f t="shared" si="3"/>
        <v>9</v>
      </c>
      <c r="AI21" s="14" t="s">
        <v>2</v>
      </c>
      <c r="AJ21" s="4">
        <f>SUM(AJ5:AJ20)</f>
        <v>18</v>
      </c>
      <c r="AK21" s="6">
        <f t="shared" ref="AK21:AL21" si="4">SUM(AK5:AK20)</f>
        <v>12</v>
      </c>
      <c r="AL21" s="4">
        <f t="shared" si="4"/>
        <v>18</v>
      </c>
      <c r="AM21" s="8">
        <f>SUM(AJ21:AL21)</f>
        <v>48</v>
      </c>
      <c r="AN21" s="285"/>
      <c r="AO21" s="8">
        <f>SUM(AP21:AR21)</f>
        <v>50</v>
      </c>
      <c r="AP21" s="4">
        <f>SUM(AP5:AP20)</f>
        <v>7</v>
      </c>
      <c r="AQ21" s="4">
        <f t="shared" ref="AQ21:AR21" si="5">SUM(AQ5:AQ20)</f>
        <v>15</v>
      </c>
      <c r="AR21" s="4">
        <f t="shared" si="5"/>
        <v>28</v>
      </c>
      <c r="AT21" s="14" t="s">
        <v>2</v>
      </c>
      <c r="AU21" s="4">
        <f>SUM(AU5:AU20)</f>
        <v>24</v>
      </c>
      <c r="AV21" s="6">
        <f>SUM(AV5:AV20)</f>
        <v>8</v>
      </c>
      <c r="AW21" s="4">
        <f>SUM(AW5:AW20)</f>
        <v>-32</v>
      </c>
      <c r="AX21" s="8">
        <f>SUM(AU21:AW21)</f>
        <v>0</v>
      </c>
      <c r="AZ21" s="8">
        <f>SUM(BA21:BC21)</f>
        <v>42</v>
      </c>
      <c r="BA21" s="4">
        <f>SUM(BA5:BA20)</f>
        <v>15</v>
      </c>
      <c r="BB21" s="4">
        <f>SUM(BB5:BB20)</f>
        <v>14</v>
      </c>
      <c r="BC21" s="4">
        <f>SUM(BC5:BC20)</f>
        <v>13</v>
      </c>
      <c r="BE21" s="14" t="s">
        <v>2</v>
      </c>
      <c r="BF21" s="4">
        <f>SUM(BF5:BF20)</f>
        <v>18</v>
      </c>
      <c r="BG21" s="4">
        <f t="shared" ref="BG21:BH21" si="6">SUM(BG5:BG20)</f>
        <v>15</v>
      </c>
      <c r="BH21" s="4">
        <f t="shared" si="6"/>
        <v>13</v>
      </c>
      <c r="BI21" s="8">
        <f>SUM(BF21:BH21)</f>
        <v>46</v>
      </c>
      <c r="BK21" s="8">
        <f>SUM(BL21:BN21)</f>
        <v>50</v>
      </c>
      <c r="BL21" s="4">
        <f>SUM(BL5:BL20)</f>
        <v>23</v>
      </c>
      <c r="BM21" s="4">
        <f t="shared" ref="BM21:BN21" si="7">SUM(BM5:BM20)</f>
        <v>24</v>
      </c>
      <c r="BN21" s="6">
        <f t="shared" si="7"/>
        <v>3</v>
      </c>
      <c r="BP21" s="14" t="s">
        <v>2</v>
      </c>
      <c r="BQ21" s="4">
        <f>SUM(BQ5:BQ20)</f>
        <v>22</v>
      </c>
      <c r="BR21" s="6">
        <f t="shared" ref="BR21:BS21" si="8">SUM(BR5:BR20)</f>
        <v>22</v>
      </c>
      <c r="BS21" s="4">
        <f t="shared" si="8"/>
        <v>6</v>
      </c>
      <c r="BT21" s="8">
        <f>SUM(BQ21:BS21)</f>
        <v>50</v>
      </c>
      <c r="BV21" s="8">
        <f>SUM(BW21:BY21)</f>
        <v>40</v>
      </c>
      <c r="BW21" s="4">
        <f>SUM(BW5:BW20)</f>
        <v>23</v>
      </c>
      <c r="BX21" s="4">
        <f t="shared" ref="BX21:BY21" si="9">SUM(BX5:BX20)</f>
        <v>14</v>
      </c>
      <c r="BY21" s="4">
        <f t="shared" si="9"/>
        <v>3</v>
      </c>
      <c r="CA21" s="14" t="s">
        <v>2</v>
      </c>
      <c r="CB21" s="4">
        <f>SUM(CB5:CB20)</f>
        <v>21</v>
      </c>
      <c r="CC21" s="6">
        <f t="shared" ref="CC21:CD21" si="10">SUM(CC5:CC20)</f>
        <v>14</v>
      </c>
      <c r="CD21" s="4">
        <f t="shared" si="10"/>
        <v>15</v>
      </c>
      <c r="CE21" s="8">
        <f>SUM(CB21:CD21)</f>
        <v>50</v>
      </c>
      <c r="CG21" s="8">
        <f>SUM(CH21:CJ21)</f>
        <v>21</v>
      </c>
      <c r="CH21" s="4">
        <f>SUM(CH5:CH20)</f>
        <v>12</v>
      </c>
      <c r="CI21" s="4">
        <f t="shared" ref="CI21:CJ21" si="11">SUM(CI5:CI20)</f>
        <v>2</v>
      </c>
      <c r="CJ21" s="4">
        <f t="shared" si="11"/>
        <v>7</v>
      </c>
      <c r="CL21" s="14" t="s">
        <v>2</v>
      </c>
      <c r="CM21" s="4">
        <f>SUM(CM5:CM20)</f>
        <v>24</v>
      </c>
      <c r="CN21" s="4">
        <f t="shared" ref="CN21:CO21" si="12">SUM(CN5:CN20)</f>
        <v>17</v>
      </c>
      <c r="CO21" s="4">
        <f t="shared" si="12"/>
        <v>9</v>
      </c>
      <c r="CP21" s="8">
        <f>SUM(CM21:CO21)</f>
        <v>50</v>
      </c>
      <c r="CR21" s="8">
        <f>SUM(CS21:CU21)</f>
        <v>29</v>
      </c>
      <c r="CS21" s="4">
        <f>SUM(CS5:CS20)</f>
        <v>17</v>
      </c>
      <c r="CT21" s="4">
        <f t="shared" ref="CT21:CU21" si="13">SUM(CT5:CT20)</f>
        <v>11</v>
      </c>
      <c r="CU21" s="6">
        <f t="shared" si="13"/>
        <v>1</v>
      </c>
      <c r="CW21" s="14" t="s">
        <v>2</v>
      </c>
      <c r="CX21" s="4">
        <f>SUM(CX5:CX20)</f>
        <v>20</v>
      </c>
      <c r="CY21" s="4">
        <f t="shared" ref="CY21:CZ21" si="14">SUM(CY5:CY20)</f>
        <v>21</v>
      </c>
      <c r="CZ21" s="4">
        <f t="shared" si="14"/>
        <v>9</v>
      </c>
      <c r="DA21" s="8">
        <f>SUM(CX21:CZ21)</f>
        <v>50</v>
      </c>
      <c r="DC21" s="8">
        <f>SUM(DD21:DF21)</f>
        <v>34</v>
      </c>
      <c r="DD21" s="4">
        <f>SUM(DD5:DD20)</f>
        <v>22</v>
      </c>
      <c r="DE21" s="4">
        <f t="shared" ref="DE21:DF21" si="15">SUM(DE5:DE20)</f>
        <v>9</v>
      </c>
      <c r="DF21" s="6">
        <f t="shared" si="15"/>
        <v>3</v>
      </c>
      <c r="DI21" s="76" t="s">
        <v>70</v>
      </c>
      <c r="DJ21" s="77"/>
      <c r="DK21" s="77"/>
      <c r="DL21" s="77"/>
      <c r="DM21" s="306"/>
      <c r="DN21" s="299"/>
      <c r="DP21" s="306">
        <f>DA3+CP3+CE3+BT3+BI3+AX3+AM3+AB3+Q3+F3</f>
        <v>25</v>
      </c>
      <c r="DR21" s="76" t="s">
        <v>89</v>
      </c>
      <c r="DS21" s="77"/>
      <c r="DT21" s="77"/>
      <c r="DU21" s="306"/>
      <c r="DV21" s="313">
        <f>DV16+DV18+DV20</f>
        <v>0.20731707317073172</v>
      </c>
    </row>
    <row r="22" spans="1:126">
      <c r="A22" s="286"/>
      <c r="B22" s="209"/>
      <c r="C22" s="201"/>
      <c r="D22" s="201"/>
      <c r="E22" s="201"/>
      <c r="F22" s="210"/>
      <c r="G22" s="283"/>
      <c r="H22" s="210"/>
      <c r="I22" s="201"/>
      <c r="J22" s="201"/>
      <c r="K22" s="201"/>
      <c r="M22" s="13" t="s">
        <v>3</v>
      </c>
      <c r="N22" s="5">
        <f>COUNTA(N5:N20)</f>
        <v>3</v>
      </c>
      <c r="O22" s="5">
        <f t="shared" ref="O22:P22" si="16">COUNTA(O5:O20)</f>
        <v>3</v>
      </c>
      <c r="P22" s="5">
        <f t="shared" si="16"/>
        <v>2</v>
      </c>
      <c r="Q22" s="8">
        <f>SUM(N22:P22)</f>
        <v>8</v>
      </c>
      <c r="R22" s="285"/>
      <c r="S22" s="8">
        <f>SUM(T22:V22)</f>
        <v>7</v>
      </c>
      <c r="T22" s="5">
        <f>COUNTA(T5:T20)</f>
        <v>3</v>
      </c>
      <c r="U22" s="5">
        <f t="shared" ref="U22:V22" si="17">COUNTA(U5:U20)</f>
        <v>2</v>
      </c>
      <c r="V22" s="5">
        <f t="shared" si="17"/>
        <v>2</v>
      </c>
      <c r="X22" s="13" t="s">
        <v>3</v>
      </c>
      <c r="Y22" s="5">
        <f>COUNTA(Y5:Y20)</f>
        <v>4</v>
      </c>
      <c r="Z22" s="5">
        <f t="shared" ref="Z22:AA22" si="18">COUNTA(Z5:Z20)</f>
        <v>4</v>
      </c>
      <c r="AA22" s="5">
        <f t="shared" si="18"/>
        <v>4</v>
      </c>
      <c r="AB22" s="8">
        <f>SUM(Y22:AA22)</f>
        <v>12</v>
      </c>
      <c r="AC22" s="285"/>
      <c r="AD22" s="8">
        <f>SUM(AE22:AG22)</f>
        <v>11</v>
      </c>
      <c r="AE22" s="5">
        <f>COUNTA(AE5:AE20)</f>
        <v>4</v>
      </c>
      <c r="AF22" s="5">
        <f t="shared" ref="AF22:AG22" si="19">COUNTA(AF5:AF20)</f>
        <v>4</v>
      </c>
      <c r="AG22" s="5">
        <f t="shared" si="19"/>
        <v>3</v>
      </c>
      <c r="AI22" s="13" t="s">
        <v>3</v>
      </c>
      <c r="AJ22" s="5">
        <f>COUNTA(AJ5:AJ20)</f>
        <v>3</v>
      </c>
      <c r="AK22" s="5">
        <f t="shared" ref="AK22:AL22" si="20">COUNTA(AK5:AK20)</f>
        <v>3</v>
      </c>
      <c r="AL22" s="5">
        <f t="shared" si="20"/>
        <v>3</v>
      </c>
      <c r="AM22" s="8">
        <f>SUM(AJ22:AL22)</f>
        <v>9</v>
      </c>
      <c r="AN22" s="285"/>
      <c r="AO22" s="8">
        <f>SUM(AP22:AR22)</f>
        <v>9</v>
      </c>
      <c r="AP22" s="5">
        <f>COUNTA(AP5:AP20)</f>
        <v>3</v>
      </c>
      <c r="AQ22" s="5">
        <f t="shared" ref="AQ22:AR22" si="21">COUNTA(AQ5:AQ20)</f>
        <v>3</v>
      </c>
      <c r="AR22" s="5">
        <f t="shared" si="21"/>
        <v>3</v>
      </c>
      <c r="AT22" s="13" t="s">
        <v>3</v>
      </c>
      <c r="AU22" s="5">
        <f>COUNTA(AU5:AU20)</f>
        <v>3</v>
      </c>
      <c r="AV22" s="5">
        <f>COUNTA(AV5:AV20)</f>
        <v>3</v>
      </c>
      <c r="AW22" s="5">
        <f>COUNTA(AW5:AW20)</f>
        <v>3</v>
      </c>
      <c r="AX22" s="8">
        <f>SUM(AU22:AW22)</f>
        <v>9</v>
      </c>
      <c r="AZ22" s="8">
        <f>SUM(BA22:BC22)</f>
        <v>8</v>
      </c>
      <c r="BA22" s="5">
        <f>COUNTA(BA5:BA20)</f>
        <v>3</v>
      </c>
      <c r="BB22" s="5">
        <f>COUNTA(BB5:BB20)</f>
        <v>3</v>
      </c>
      <c r="BC22" s="5">
        <f>COUNTA(BC5:BC20)</f>
        <v>2</v>
      </c>
      <c r="BE22" s="13" t="s">
        <v>3</v>
      </c>
      <c r="BF22" s="5">
        <f>COUNTA(BF5:BF20)</f>
        <v>4</v>
      </c>
      <c r="BG22" s="5">
        <f t="shared" ref="BG22:BH22" si="22">COUNTA(BG5:BG20)</f>
        <v>4</v>
      </c>
      <c r="BH22" s="5">
        <f t="shared" si="22"/>
        <v>4</v>
      </c>
      <c r="BI22" s="8">
        <f>SUM(BF22:BH22)</f>
        <v>12</v>
      </c>
      <c r="BK22" s="8">
        <f>SUM(BL22:BN22)</f>
        <v>12</v>
      </c>
      <c r="BL22" s="5">
        <f>COUNTA(BL5:BL20)</f>
        <v>4</v>
      </c>
      <c r="BM22" s="5">
        <f t="shared" ref="BM22:BN22" si="23">COUNTA(BM5:BM20)</f>
        <v>4</v>
      </c>
      <c r="BN22" s="5">
        <f t="shared" si="23"/>
        <v>4</v>
      </c>
      <c r="BP22" s="13" t="s">
        <v>3</v>
      </c>
      <c r="BQ22" s="5">
        <f>COUNTA(BQ5:BQ20)</f>
        <v>3</v>
      </c>
      <c r="BR22" s="5">
        <f t="shared" ref="BR22:BS22" si="24">COUNTA(BR5:BR20)</f>
        <v>3</v>
      </c>
      <c r="BS22" s="5">
        <f t="shared" si="24"/>
        <v>3</v>
      </c>
      <c r="BT22" s="8">
        <f>SUM(BQ22:BS22)</f>
        <v>9</v>
      </c>
      <c r="BV22" s="8">
        <f>SUM(BW22:BY22)</f>
        <v>8</v>
      </c>
      <c r="BW22" s="5">
        <f>COUNTA(BW5:BW20)</f>
        <v>3</v>
      </c>
      <c r="BX22" s="5">
        <f t="shared" ref="BX22:BY22" si="25">COUNTA(BX5:BX20)</f>
        <v>3</v>
      </c>
      <c r="BY22" s="5">
        <f t="shared" si="25"/>
        <v>2</v>
      </c>
      <c r="CA22" s="13" t="s">
        <v>3</v>
      </c>
      <c r="CB22" s="5">
        <f>COUNTA(CB5:CB20)</f>
        <v>3</v>
      </c>
      <c r="CC22" s="5">
        <f t="shared" ref="CC22:CD22" si="26">COUNTA(CC5:CC20)</f>
        <v>3</v>
      </c>
      <c r="CD22" s="5">
        <f t="shared" si="26"/>
        <v>2</v>
      </c>
      <c r="CE22" s="8">
        <f>SUM(CB22:CD22)</f>
        <v>8</v>
      </c>
      <c r="CG22" s="8">
        <f>SUM(CH22:CJ22)</f>
        <v>7</v>
      </c>
      <c r="CH22" s="5">
        <f>COUNTA(CH5:CH20)</f>
        <v>3</v>
      </c>
      <c r="CI22" s="5">
        <f t="shared" ref="CI22:CJ22" si="27">COUNTA(CI5:CI20)</f>
        <v>2</v>
      </c>
      <c r="CJ22" s="5">
        <f t="shared" si="27"/>
        <v>2</v>
      </c>
      <c r="CL22" s="13" t="s">
        <v>3</v>
      </c>
      <c r="CM22" s="5">
        <f>COUNTA(CM5:CM20)</f>
        <v>2</v>
      </c>
      <c r="CN22" s="5">
        <f t="shared" ref="CN22:CO22" si="28">COUNTA(CN5:CN20)</f>
        <v>2</v>
      </c>
      <c r="CO22" s="5">
        <f t="shared" si="28"/>
        <v>2</v>
      </c>
      <c r="CP22" s="8">
        <f>SUM(CM22:CO22)</f>
        <v>6</v>
      </c>
      <c r="CR22" s="8">
        <f>SUM(CS22:CU22)</f>
        <v>5</v>
      </c>
      <c r="CS22" s="5">
        <f>COUNTA(CS5:CS20)</f>
        <v>2</v>
      </c>
      <c r="CT22" s="5">
        <f t="shared" ref="CT22:CU22" si="29">COUNTA(CT5:CT20)</f>
        <v>2</v>
      </c>
      <c r="CU22" s="5">
        <f t="shared" si="29"/>
        <v>1</v>
      </c>
      <c r="CW22" s="13" t="s">
        <v>3</v>
      </c>
      <c r="CX22" s="5">
        <f>COUNTA(CX5:CX20)</f>
        <v>3</v>
      </c>
      <c r="CY22" s="5">
        <f t="shared" ref="CY22:CZ22" si="30">COUNTA(CY5:CY20)</f>
        <v>3</v>
      </c>
      <c r="CZ22" s="5">
        <f t="shared" si="30"/>
        <v>3</v>
      </c>
      <c r="DA22" s="8">
        <f>SUM(CX22:CZ22)</f>
        <v>9</v>
      </c>
      <c r="DC22" s="8">
        <f>SUM(DD22:DF22)</f>
        <v>8</v>
      </c>
      <c r="DD22" s="5">
        <f>COUNTA(DD5:DD20)</f>
        <v>3</v>
      </c>
      <c r="DE22" s="5">
        <f t="shared" ref="DE22:DF22" si="31">COUNTA(DE5:DE20)</f>
        <v>3</v>
      </c>
      <c r="DF22" s="5">
        <f t="shared" si="31"/>
        <v>2</v>
      </c>
      <c r="DI22" s="76" t="s">
        <v>71</v>
      </c>
      <c r="DJ22" s="77"/>
      <c r="DK22" s="77"/>
      <c r="DL22" s="77"/>
      <c r="DM22" s="306"/>
      <c r="DN22" s="299"/>
      <c r="DP22" s="306">
        <f>DP21-DP8</f>
        <v>19</v>
      </c>
      <c r="DR22" s="76" t="s">
        <v>3</v>
      </c>
      <c r="DS22" s="77"/>
      <c r="DT22" s="77"/>
      <c r="DU22" s="306"/>
      <c r="DV22" s="306">
        <f>DP14/DP16</f>
        <v>82</v>
      </c>
    </row>
    <row r="23" spans="1:126">
      <c r="A23" s="286"/>
      <c r="B23" s="209"/>
      <c r="C23" s="202"/>
      <c r="D23" s="202"/>
      <c r="E23" s="202"/>
      <c r="F23" s="210"/>
      <c r="G23" s="283"/>
      <c r="H23" s="210"/>
      <c r="I23" s="211"/>
      <c r="J23" s="211"/>
      <c r="K23" s="202"/>
      <c r="M23" s="14" t="s">
        <v>5</v>
      </c>
      <c r="N23" s="6">
        <f t="shared" ref="N23:P23" si="32">N22-COUNT(N5:N20)</f>
        <v>0</v>
      </c>
      <c r="O23" s="6">
        <f t="shared" si="32"/>
        <v>1</v>
      </c>
      <c r="P23" s="6">
        <f t="shared" si="32"/>
        <v>1</v>
      </c>
      <c r="Q23" s="8">
        <f>SUM(N23:P23)</f>
        <v>2</v>
      </c>
      <c r="R23" s="285"/>
      <c r="S23" s="8">
        <f>SUM(T23:V23)</f>
        <v>2</v>
      </c>
      <c r="T23" s="4">
        <f>T22-COUNT(T5:T20)</f>
        <v>1</v>
      </c>
      <c r="U23" s="4">
        <f>U22-COUNT(U5:U20)</f>
        <v>1</v>
      </c>
      <c r="V23" s="4">
        <f t="shared" ref="V23" si="33">V22-COUNT(V5:V20)</f>
        <v>0</v>
      </c>
      <c r="X23" s="14" t="s">
        <v>5</v>
      </c>
      <c r="Y23" s="4">
        <f>Y22-COUNT(Y5:Y20)</f>
        <v>0</v>
      </c>
      <c r="Z23" s="4">
        <f t="shared" ref="Z23:AA23" si="34">Z22-COUNT(Z5:Z20)</f>
        <v>1</v>
      </c>
      <c r="AA23" s="4">
        <f t="shared" si="34"/>
        <v>1</v>
      </c>
      <c r="AB23" s="8">
        <f>SUM(Y23:AA23)</f>
        <v>2</v>
      </c>
      <c r="AC23" s="285"/>
      <c r="AD23" s="8">
        <f>SUM(AE23:AG23)</f>
        <v>2</v>
      </c>
      <c r="AE23" s="4">
        <f>AE22-COUNT(AE5:AE20)</f>
        <v>0</v>
      </c>
      <c r="AF23" s="6">
        <f t="shared" ref="AF23:AG23" si="35">AF22-COUNT(AF5:AF20)</f>
        <v>1</v>
      </c>
      <c r="AG23" s="4">
        <f t="shared" si="35"/>
        <v>1</v>
      </c>
      <c r="AI23" s="14" t="s">
        <v>5</v>
      </c>
      <c r="AJ23" s="6">
        <f t="shared" ref="AJ23:AL23" si="36">AJ22-COUNT(AJ5:AJ20)</f>
        <v>1</v>
      </c>
      <c r="AK23" s="6">
        <f t="shared" si="36"/>
        <v>0</v>
      </c>
      <c r="AL23" s="6">
        <f t="shared" si="36"/>
        <v>0</v>
      </c>
      <c r="AM23" s="8">
        <f>SUM(AJ23:AL23)</f>
        <v>1</v>
      </c>
      <c r="AN23" s="285"/>
      <c r="AO23" s="8">
        <f>SUM(AP23:AR23)</f>
        <v>3</v>
      </c>
      <c r="AP23" s="4">
        <f>AP22-COUNT(AP5:AP20)</f>
        <v>2</v>
      </c>
      <c r="AQ23" s="4">
        <f>AQ22-COUNT(AQ5:AQ20)</f>
        <v>1</v>
      </c>
      <c r="AR23" s="4">
        <f t="shared" ref="AR23" si="37">AR22-COUNT(AR5:AR20)</f>
        <v>0</v>
      </c>
      <c r="AT23" s="14" t="s">
        <v>5</v>
      </c>
      <c r="AU23" s="6">
        <f>AU22-COUNT(AU5:AU20)</f>
        <v>1</v>
      </c>
      <c r="AV23" s="6">
        <f>AV22-COUNT(AV5:AV20)</f>
        <v>1</v>
      </c>
      <c r="AW23" s="6">
        <f>AW22-COUNT(AW5:AW20)</f>
        <v>1</v>
      </c>
      <c r="AX23" s="8">
        <f>SUM(AU23:AW23)</f>
        <v>3</v>
      </c>
      <c r="AZ23" s="8">
        <f>SUM(BA23:BC23)</f>
        <v>2</v>
      </c>
      <c r="BA23" s="4">
        <f>BA22-COUNT(BA5:BA20)</f>
        <v>1</v>
      </c>
      <c r="BB23" s="4">
        <f>BB22-COUNT(BB5:BB20)</f>
        <v>1</v>
      </c>
      <c r="BC23" s="4">
        <f>BC22-COUNT(BC5:BC20)</f>
        <v>0</v>
      </c>
      <c r="BE23" s="14" t="s">
        <v>5</v>
      </c>
      <c r="BF23" s="4">
        <f>BF22-COUNT(BF5:BF20)</f>
        <v>0</v>
      </c>
      <c r="BG23" s="4">
        <f t="shared" ref="BG23:BH23" si="38">BG22-COUNT(BG5:BG20)</f>
        <v>1</v>
      </c>
      <c r="BH23" s="4">
        <f t="shared" si="38"/>
        <v>1</v>
      </c>
      <c r="BI23" s="8">
        <f>SUM(BF23:BH23)</f>
        <v>2</v>
      </c>
      <c r="BK23" s="8">
        <f>SUM(BL23:BN23)</f>
        <v>4</v>
      </c>
      <c r="BL23" s="4">
        <f>BL22-COUNT(BL5:BL20)</f>
        <v>1</v>
      </c>
      <c r="BM23" s="6">
        <f t="shared" ref="BM23:BN23" si="39">BM22-COUNT(BM5:BM20)</f>
        <v>1</v>
      </c>
      <c r="BN23" s="4">
        <f t="shared" si="39"/>
        <v>2</v>
      </c>
      <c r="BP23" s="14" t="s">
        <v>5</v>
      </c>
      <c r="BQ23" s="6">
        <f t="shared" ref="BQ23:BS23" si="40">BQ22-COUNT(BQ5:BQ20)</f>
        <v>1</v>
      </c>
      <c r="BR23" s="6">
        <f t="shared" si="40"/>
        <v>0</v>
      </c>
      <c r="BS23" s="6">
        <f t="shared" si="40"/>
        <v>1</v>
      </c>
      <c r="BT23" s="8">
        <f>SUM(BQ23:BS23)</f>
        <v>2</v>
      </c>
      <c r="BV23" s="8">
        <f>SUM(BW23:BY23)</f>
        <v>0</v>
      </c>
      <c r="BW23" s="4">
        <f>BW22-COUNT(BW5:BW20)</f>
        <v>0</v>
      </c>
      <c r="BX23" s="4">
        <f>BX22-COUNT(BX5:BX20)</f>
        <v>0</v>
      </c>
      <c r="BY23" s="4">
        <f t="shared" ref="BY23" si="41">BY22-COUNT(BY5:BY20)</f>
        <v>0</v>
      </c>
      <c r="CA23" s="14" t="s">
        <v>5</v>
      </c>
      <c r="CB23" s="6">
        <f t="shared" ref="CB23:CD23" si="42">CB22-COUNT(CB5:CB20)</f>
        <v>1</v>
      </c>
      <c r="CC23" s="6">
        <f t="shared" si="42"/>
        <v>0</v>
      </c>
      <c r="CD23" s="6">
        <f t="shared" si="42"/>
        <v>0</v>
      </c>
      <c r="CE23" s="8">
        <f>SUM(CB23:CD23)</f>
        <v>1</v>
      </c>
      <c r="CG23" s="8">
        <f>SUM(CH23:CJ23)</f>
        <v>2</v>
      </c>
      <c r="CH23" s="4">
        <f>CH22-COUNT(CH5:CH20)</f>
        <v>1</v>
      </c>
      <c r="CI23" s="4">
        <f>CI22-COUNT(CI5:CI20)</f>
        <v>1</v>
      </c>
      <c r="CJ23" s="4">
        <f t="shared" ref="CJ23" si="43">CJ22-COUNT(CJ5:CJ20)</f>
        <v>0</v>
      </c>
      <c r="CL23" s="14" t="s">
        <v>5</v>
      </c>
      <c r="CM23" s="4">
        <f>CM22-COUNT(CM5:CM20)</f>
        <v>0</v>
      </c>
      <c r="CN23" s="4">
        <f t="shared" ref="CN23:CO23" si="44">CN22-COUNT(CN5:CN20)</f>
        <v>0</v>
      </c>
      <c r="CO23" s="4">
        <f t="shared" si="44"/>
        <v>0</v>
      </c>
      <c r="CP23" s="8">
        <f>SUM(CM23:CO23)</f>
        <v>0</v>
      </c>
      <c r="CR23" s="8">
        <f>SUM(CS23:CU23)</f>
        <v>1</v>
      </c>
      <c r="CS23" s="4">
        <f>CS22-COUNT(CS5:CS20)</f>
        <v>0</v>
      </c>
      <c r="CT23" s="6">
        <f t="shared" ref="CT23:CU23" si="45">CT22-COUNT(CT5:CT20)</f>
        <v>1</v>
      </c>
      <c r="CU23" s="4">
        <f t="shared" si="45"/>
        <v>0</v>
      </c>
      <c r="CW23" s="14" t="s">
        <v>5</v>
      </c>
      <c r="CX23" s="4">
        <f>CX22-COUNT(CX5:CX20)</f>
        <v>0</v>
      </c>
      <c r="CY23" s="4">
        <f t="shared" ref="CY23:CZ23" si="46">CY22-COUNT(CY5:CY20)</f>
        <v>0</v>
      </c>
      <c r="CZ23" s="4">
        <f t="shared" si="46"/>
        <v>0</v>
      </c>
      <c r="DA23" s="8">
        <f>SUM(CX23:CZ23)</f>
        <v>0</v>
      </c>
      <c r="DC23" s="8">
        <f>SUM(DD23:DF23)</f>
        <v>2</v>
      </c>
      <c r="DD23" s="4">
        <f>DD22-COUNT(DD5:DD20)</f>
        <v>0</v>
      </c>
      <c r="DE23" s="6">
        <f t="shared" ref="DE23:DF23" si="47">DE22-COUNT(DE5:DE20)</f>
        <v>1</v>
      </c>
      <c r="DF23" s="4">
        <f t="shared" si="47"/>
        <v>1</v>
      </c>
      <c r="DI23" s="274" t="s">
        <v>72</v>
      </c>
      <c r="DJ23" s="275"/>
      <c r="DK23" s="275"/>
      <c r="DL23" s="275"/>
      <c r="DM23" s="307"/>
      <c r="DN23" s="308"/>
      <c r="DP23" s="309">
        <f>1-(DP22/DP21)</f>
        <v>0.24</v>
      </c>
      <c r="DR23" s="76"/>
      <c r="DS23" s="77"/>
      <c r="DT23" s="77"/>
      <c r="DU23" s="306"/>
      <c r="DV23" s="299"/>
    </row>
    <row r="24" spans="1:126">
      <c r="A24" s="286"/>
      <c r="B24" s="209"/>
      <c r="C24" s="212"/>
      <c r="D24" s="213"/>
      <c r="E24" s="213"/>
      <c r="F24" s="214"/>
      <c r="G24" s="283"/>
      <c r="H24" s="214"/>
      <c r="I24" s="213"/>
      <c r="J24" s="215"/>
      <c r="K24" s="213"/>
      <c r="M24" s="14" t="s">
        <v>10</v>
      </c>
      <c r="N24" s="27">
        <f t="shared" ref="N24:Q24" si="48">N23/N22</f>
        <v>0</v>
      </c>
      <c r="O24" s="30">
        <f t="shared" si="48"/>
        <v>0.33333333333333331</v>
      </c>
      <c r="P24" s="30">
        <f t="shared" si="48"/>
        <v>0.5</v>
      </c>
      <c r="Q24" s="26">
        <f t="shared" si="48"/>
        <v>0.25</v>
      </c>
      <c r="R24" s="285"/>
      <c r="S24" s="26">
        <f t="shared" ref="S24:V24" si="49">S23/S22</f>
        <v>0.2857142857142857</v>
      </c>
      <c r="T24" s="27">
        <f t="shared" si="49"/>
        <v>0.33333333333333331</v>
      </c>
      <c r="U24" s="27">
        <f t="shared" si="49"/>
        <v>0.5</v>
      </c>
      <c r="V24" s="27">
        <f t="shared" si="49"/>
        <v>0</v>
      </c>
      <c r="X24" s="14" t="s">
        <v>10</v>
      </c>
      <c r="Y24" s="25">
        <f>Y23/Y22</f>
        <v>0</v>
      </c>
      <c r="Z24" s="27">
        <f t="shared" ref="Z24:AB24" si="50">Z23/Z22</f>
        <v>0.25</v>
      </c>
      <c r="AA24" s="27">
        <f t="shared" si="50"/>
        <v>0.25</v>
      </c>
      <c r="AB24" s="26">
        <f t="shared" si="50"/>
        <v>0.16666666666666666</v>
      </c>
      <c r="AC24" s="285"/>
      <c r="AD24" s="26">
        <f t="shared" ref="AD24:AG24" si="51">AD23/AD22</f>
        <v>0.18181818181818182</v>
      </c>
      <c r="AE24" s="27">
        <f t="shared" si="51"/>
        <v>0</v>
      </c>
      <c r="AF24" s="30">
        <f t="shared" si="51"/>
        <v>0.25</v>
      </c>
      <c r="AG24" s="27">
        <f t="shared" si="51"/>
        <v>0.33333333333333331</v>
      </c>
      <c r="AI24" s="14" t="s">
        <v>10</v>
      </c>
      <c r="AJ24" s="27">
        <f t="shared" ref="AJ24:AM24" si="52">AJ23/AJ22</f>
        <v>0.33333333333333331</v>
      </c>
      <c r="AK24" s="30">
        <f t="shared" si="52"/>
        <v>0</v>
      </c>
      <c r="AL24" s="30">
        <f t="shared" si="52"/>
        <v>0</v>
      </c>
      <c r="AM24" s="26">
        <f t="shared" si="52"/>
        <v>0.1111111111111111</v>
      </c>
      <c r="AN24" s="285"/>
      <c r="AO24" s="26">
        <f t="shared" ref="AO24:AR24" si="53">AO23/AO22</f>
        <v>0.33333333333333331</v>
      </c>
      <c r="AP24" s="27">
        <f t="shared" si="53"/>
        <v>0.66666666666666663</v>
      </c>
      <c r="AQ24" s="27">
        <f t="shared" si="53"/>
        <v>0.33333333333333331</v>
      </c>
      <c r="AR24" s="27">
        <f t="shared" si="53"/>
        <v>0</v>
      </c>
      <c r="AT24" s="14" t="s">
        <v>10</v>
      </c>
      <c r="AU24" s="27">
        <f>AU23/AU22</f>
        <v>0.33333333333333331</v>
      </c>
      <c r="AV24" s="30">
        <f>AV23/AV22</f>
        <v>0.33333333333333331</v>
      </c>
      <c r="AW24" s="30">
        <f>AW23/AW22</f>
        <v>0.33333333333333331</v>
      </c>
      <c r="AX24" s="26">
        <f>AX23/AX22</f>
        <v>0.33333333333333331</v>
      </c>
      <c r="AZ24" s="26">
        <f>AZ23/AZ22</f>
        <v>0.25</v>
      </c>
      <c r="BA24" s="27">
        <f>BA23/BA22</f>
        <v>0.33333333333333331</v>
      </c>
      <c r="BB24" s="27">
        <f>BB23/BB22</f>
        <v>0.33333333333333331</v>
      </c>
      <c r="BC24" s="27">
        <f>BC23/BC22</f>
        <v>0</v>
      </c>
      <c r="BE24" s="14" t="s">
        <v>10</v>
      </c>
      <c r="BF24" s="25">
        <f>BF23/BF22</f>
        <v>0</v>
      </c>
      <c r="BG24" s="27">
        <f t="shared" ref="BG24:BI24" si="54">BG23/BG22</f>
        <v>0.25</v>
      </c>
      <c r="BH24" s="27">
        <f t="shared" si="54"/>
        <v>0.25</v>
      </c>
      <c r="BI24" s="26">
        <f t="shared" si="54"/>
        <v>0.16666666666666666</v>
      </c>
      <c r="BK24" s="26">
        <f t="shared" ref="BK24:BN24" si="55">BK23/BK22</f>
        <v>0.33333333333333331</v>
      </c>
      <c r="BL24" s="27">
        <f t="shared" si="55"/>
        <v>0.25</v>
      </c>
      <c r="BM24" s="30">
        <f t="shared" si="55"/>
        <v>0.25</v>
      </c>
      <c r="BN24" s="27">
        <f t="shared" si="55"/>
        <v>0.5</v>
      </c>
      <c r="BP24" s="14" t="s">
        <v>10</v>
      </c>
      <c r="BQ24" s="27">
        <f t="shared" ref="BQ24:BT24" si="56">BQ23/BQ22</f>
        <v>0.33333333333333331</v>
      </c>
      <c r="BR24" s="30">
        <f t="shared" si="56"/>
        <v>0</v>
      </c>
      <c r="BS24" s="30">
        <f t="shared" si="56"/>
        <v>0.33333333333333331</v>
      </c>
      <c r="BT24" s="26">
        <f t="shared" si="56"/>
        <v>0.22222222222222221</v>
      </c>
      <c r="BV24" s="26">
        <f t="shared" ref="BV24:BY24" si="57">BV23/BV22</f>
        <v>0</v>
      </c>
      <c r="BW24" s="27">
        <f t="shared" si="57"/>
        <v>0</v>
      </c>
      <c r="BX24" s="27">
        <f t="shared" si="57"/>
        <v>0</v>
      </c>
      <c r="BY24" s="27">
        <f t="shared" si="57"/>
        <v>0</v>
      </c>
      <c r="CA24" s="14" t="s">
        <v>10</v>
      </c>
      <c r="CB24" s="27">
        <f t="shared" ref="CB24:CE24" si="58">CB23/CB22</f>
        <v>0.33333333333333331</v>
      </c>
      <c r="CC24" s="30">
        <f t="shared" si="58"/>
        <v>0</v>
      </c>
      <c r="CD24" s="30">
        <f t="shared" si="58"/>
        <v>0</v>
      </c>
      <c r="CE24" s="26">
        <f t="shared" si="58"/>
        <v>0.125</v>
      </c>
      <c r="CG24" s="26">
        <f t="shared" ref="CG24:CJ24" si="59">CG23/CG22</f>
        <v>0.2857142857142857</v>
      </c>
      <c r="CH24" s="27">
        <f t="shared" si="59"/>
        <v>0.33333333333333331</v>
      </c>
      <c r="CI24" s="27">
        <f t="shared" si="59"/>
        <v>0.5</v>
      </c>
      <c r="CJ24" s="27">
        <f t="shared" si="59"/>
        <v>0</v>
      </c>
      <c r="CL24" s="14" t="s">
        <v>10</v>
      </c>
      <c r="CM24" s="25">
        <f>CM23/CM22</f>
        <v>0</v>
      </c>
      <c r="CN24" s="27">
        <f t="shared" ref="CN24:CP24" si="60">CN23/CN22</f>
        <v>0</v>
      </c>
      <c r="CO24" s="27">
        <f t="shared" si="60"/>
        <v>0</v>
      </c>
      <c r="CP24" s="26">
        <f t="shared" si="60"/>
        <v>0</v>
      </c>
      <c r="CR24" s="26">
        <f t="shared" ref="CR24:CU24" si="61">CR23/CR22</f>
        <v>0.2</v>
      </c>
      <c r="CS24" s="27">
        <f t="shared" si="61"/>
        <v>0</v>
      </c>
      <c r="CT24" s="30">
        <f t="shared" si="61"/>
        <v>0.5</v>
      </c>
      <c r="CU24" s="27">
        <f t="shared" si="61"/>
        <v>0</v>
      </c>
      <c r="CW24" s="14" t="s">
        <v>10</v>
      </c>
      <c r="CX24" s="25">
        <f>CX23/CX22</f>
        <v>0</v>
      </c>
      <c r="CY24" s="27">
        <f t="shared" ref="CY24:DA24" si="62">CY23/CY22</f>
        <v>0</v>
      </c>
      <c r="CZ24" s="27">
        <f t="shared" si="62"/>
        <v>0</v>
      </c>
      <c r="DA24" s="26">
        <f t="shared" si="62"/>
        <v>0</v>
      </c>
      <c r="DC24" s="26">
        <f t="shared" ref="DC24:DF24" si="63">DC23/DC22</f>
        <v>0.25</v>
      </c>
      <c r="DD24" s="27">
        <f t="shared" si="63"/>
        <v>0</v>
      </c>
      <c r="DE24" s="30">
        <f t="shared" si="63"/>
        <v>0.33333333333333331</v>
      </c>
      <c r="DF24" s="27">
        <f t="shared" si="63"/>
        <v>0.5</v>
      </c>
      <c r="DI24" s="76" t="s">
        <v>73</v>
      </c>
      <c r="DJ24" s="77"/>
      <c r="DK24" s="77"/>
      <c r="DL24" s="77"/>
      <c r="DM24" s="306"/>
      <c r="DN24" s="299"/>
      <c r="DP24" s="306">
        <f>MAX(DA3,CP3,CE3,BT3,BI3,AX3,AM3,AB3,Q3,F3)</f>
        <v>4</v>
      </c>
      <c r="DR24" s="76" t="s">
        <v>90</v>
      </c>
      <c r="DS24" s="77"/>
      <c r="DT24" s="77"/>
      <c r="DU24" s="306"/>
      <c r="DV24" s="306">
        <f>DP7</f>
        <v>9</v>
      </c>
    </row>
    <row r="25" spans="1:126">
      <c r="A25" s="286"/>
      <c r="B25" s="209"/>
      <c r="C25" s="216"/>
      <c r="D25" s="216"/>
      <c r="E25" s="216"/>
      <c r="F25" s="217"/>
      <c r="G25" s="283"/>
      <c r="H25" s="217"/>
      <c r="I25" s="216"/>
      <c r="J25" s="216"/>
      <c r="K25" s="218"/>
      <c r="M25" s="14" t="s">
        <v>4</v>
      </c>
      <c r="N25" s="9">
        <f>N21/N22</f>
        <v>9</v>
      </c>
      <c r="O25" s="31">
        <f t="shared" ref="O25:Q25" si="64">O21/O22</f>
        <v>4.666666666666667</v>
      </c>
      <c r="P25" s="9">
        <f t="shared" si="64"/>
        <v>4.5</v>
      </c>
      <c r="Q25" s="12">
        <f t="shared" si="64"/>
        <v>6.25</v>
      </c>
      <c r="R25" s="285"/>
      <c r="S25" s="12">
        <f t="shared" ref="S25" si="65">S21/S22</f>
        <v>5</v>
      </c>
      <c r="T25" s="9">
        <f>T21/T22</f>
        <v>6.666666666666667</v>
      </c>
      <c r="U25" s="9">
        <f t="shared" ref="U25:V25" si="66">U21/U22</f>
        <v>1</v>
      </c>
      <c r="V25" s="9">
        <f t="shared" si="66"/>
        <v>6.5</v>
      </c>
      <c r="X25" s="14" t="s">
        <v>4</v>
      </c>
      <c r="Y25" s="9">
        <f>Y21/Y22</f>
        <v>8.5</v>
      </c>
      <c r="Z25" s="9">
        <f t="shared" ref="Z25:AB25" si="67">Z21/Z22</f>
        <v>2.5</v>
      </c>
      <c r="AA25" s="9">
        <f t="shared" si="67"/>
        <v>1.5</v>
      </c>
      <c r="AB25" s="12">
        <f t="shared" si="67"/>
        <v>4.166666666666667</v>
      </c>
      <c r="AC25" s="285"/>
      <c r="AD25" s="12">
        <f t="shared" ref="AD25" si="68">AD21/AD22</f>
        <v>2.4545454545454546</v>
      </c>
      <c r="AE25" s="9">
        <f>AE21/AE22</f>
        <v>0</v>
      </c>
      <c r="AF25" s="9">
        <f t="shared" ref="AF25:AG25" si="69">AF21/AF22</f>
        <v>4.5</v>
      </c>
      <c r="AG25" s="31">
        <f t="shared" si="69"/>
        <v>3</v>
      </c>
      <c r="AI25" s="14" t="s">
        <v>4</v>
      </c>
      <c r="AJ25" s="9">
        <f>AJ21/AJ22</f>
        <v>6</v>
      </c>
      <c r="AK25" s="31">
        <f t="shared" ref="AK25:AM25" si="70">AK21/AK22</f>
        <v>4</v>
      </c>
      <c r="AL25" s="9">
        <f t="shared" si="70"/>
        <v>6</v>
      </c>
      <c r="AM25" s="12">
        <f t="shared" si="70"/>
        <v>5.333333333333333</v>
      </c>
      <c r="AN25" s="285"/>
      <c r="AO25" s="12">
        <f t="shared" ref="AO25" si="71">AO21/AO22</f>
        <v>5.5555555555555554</v>
      </c>
      <c r="AP25" s="9">
        <f>AP21/AP22</f>
        <v>2.3333333333333335</v>
      </c>
      <c r="AQ25" s="9">
        <f t="shared" ref="AQ25:AR25" si="72">AQ21/AQ22</f>
        <v>5</v>
      </c>
      <c r="AR25" s="9">
        <f t="shared" si="72"/>
        <v>9.3333333333333339</v>
      </c>
      <c r="AT25" s="14" t="s">
        <v>4</v>
      </c>
      <c r="AU25" s="9">
        <f>AU21/AU22</f>
        <v>8</v>
      </c>
      <c r="AV25" s="31">
        <f>AV21/AV22</f>
        <v>2.6666666666666665</v>
      </c>
      <c r="AW25" s="9">
        <f>AW21/AW22</f>
        <v>-10.666666666666666</v>
      </c>
      <c r="AX25" s="12">
        <f>AX21/AX22</f>
        <v>0</v>
      </c>
      <c r="AZ25" s="12">
        <f>AZ21/AZ22</f>
        <v>5.25</v>
      </c>
      <c r="BA25" s="9">
        <f>BA21/BA22</f>
        <v>5</v>
      </c>
      <c r="BB25" s="9">
        <f>BB21/BB22</f>
        <v>4.666666666666667</v>
      </c>
      <c r="BC25" s="9">
        <f>BC21/BC22</f>
        <v>6.5</v>
      </c>
      <c r="BE25" s="14" t="s">
        <v>4</v>
      </c>
      <c r="BF25" s="9">
        <f>BF21/BF22</f>
        <v>4.5</v>
      </c>
      <c r="BG25" s="9">
        <f t="shared" ref="BG25:BI25" si="73">BG21/BG22</f>
        <v>3.75</v>
      </c>
      <c r="BH25" s="9">
        <f t="shared" si="73"/>
        <v>3.25</v>
      </c>
      <c r="BI25" s="12">
        <f t="shared" si="73"/>
        <v>3.8333333333333335</v>
      </c>
      <c r="BK25" s="12">
        <f t="shared" ref="BK25" si="74">BK21/BK22</f>
        <v>4.166666666666667</v>
      </c>
      <c r="BL25" s="9">
        <f>BL21/BL22</f>
        <v>5.75</v>
      </c>
      <c r="BM25" s="9">
        <f t="shared" ref="BM25:BN25" si="75">BM21/BM22</f>
        <v>6</v>
      </c>
      <c r="BN25" s="31">
        <f t="shared" si="75"/>
        <v>0.75</v>
      </c>
      <c r="BP25" s="14" t="s">
        <v>4</v>
      </c>
      <c r="BQ25" s="9">
        <f>BQ21/BQ22</f>
        <v>7.333333333333333</v>
      </c>
      <c r="BR25" s="31">
        <f t="shared" ref="BR25:BT25" si="76">BR21/BR22</f>
        <v>7.333333333333333</v>
      </c>
      <c r="BS25" s="9">
        <f t="shared" si="76"/>
        <v>2</v>
      </c>
      <c r="BT25" s="12">
        <f t="shared" si="76"/>
        <v>5.5555555555555554</v>
      </c>
      <c r="BV25" s="12">
        <f t="shared" ref="BV25" si="77">BV21/BV22</f>
        <v>5</v>
      </c>
      <c r="BW25" s="9">
        <f>BW21/BW22</f>
        <v>7.666666666666667</v>
      </c>
      <c r="BX25" s="9">
        <f t="shared" ref="BX25:BY25" si="78">BX21/BX22</f>
        <v>4.666666666666667</v>
      </c>
      <c r="BY25" s="9">
        <f t="shared" si="78"/>
        <v>1.5</v>
      </c>
      <c r="CA25" s="14" t="s">
        <v>4</v>
      </c>
      <c r="CB25" s="9">
        <f>CB21/CB22</f>
        <v>7</v>
      </c>
      <c r="CC25" s="31">
        <f t="shared" ref="CC25:CE25" si="79">CC21/CC22</f>
        <v>4.666666666666667</v>
      </c>
      <c r="CD25" s="9">
        <f t="shared" si="79"/>
        <v>7.5</v>
      </c>
      <c r="CE25" s="12">
        <f t="shared" si="79"/>
        <v>6.25</v>
      </c>
      <c r="CG25" s="12">
        <f t="shared" ref="CG25" si="80">CG21/CG22</f>
        <v>3</v>
      </c>
      <c r="CH25" s="9">
        <f>CH21/CH22</f>
        <v>4</v>
      </c>
      <c r="CI25" s="9">
        <f t="shared" ref="CI25:CJ25" si="81">CI21/CI22</f>
        <v>1</v>
      </c>
      <c r="CJ25" s="9">
        <f t="shared" si="81"/>
        <v>3.5</v>
      </c>
      <c r="CL25" s="14" t="s">
        <v>4</v>
      </c>
      <c r="CM25" s="9">
        <f>CM21/CM22</f>
        <v>12</v>
      </c>
      <c r="CN25" s="9">
        <f t="shared" ref="CN25:CP25" si="82">CN21/CN22</f>
        <v>8.5</v>
      </c>
      <c r="CO25" s="9">
        <f t="shared" si="82"/>
        <v>4.5</v>
      </c>
      <c r="CP25" s="12">
        <f t="shared" si="82"/>
        <v>8.3333333333333339</v>
      </c>
      <c r="CR25" s="12">
        <f t="shared" ref="CR25" si="83">CR21/CR22</f>
        <v>5.8</v>
      </c>
      <c r="CS25" s="9">
        <f>CS21/CS22</f>
        <v>8.5</v>
      </c>
      <c r="CT25" s="9">
        <f t="shared" ref="CT25:CU25" si="84">CT21/CT22</f>
        <v>5.5</v>
      </c>
      <c r="CU25" s="31">
        <f t="shared" si="84"/>
        <v>1</v>
      </c>
      <c r="CW25" s="14" t="s">
        <v>4</v>
      </c>
      <c r="CX25" s="9">
        <f>CX21/CX22</f>
        <v>6.666666666666667</v>
      </c>
      <c r="CY25" s="9">
        <f t="shared" ref="CY25:DA25" si="85">CY21/CY22</f>
        <v>7</v>
      </c>
      <c r="CZ25" s="9">
        <f t="shared" si="85"/>
        <v>3</v>
      </c>
      <c r="DA25" s="12">
        <f t="shared" si="85"/>
        <v>5.5555555555555554</v>
      </c>
      <c r="DC25" s="12">
        <f t="shared" ref="DC25" si="86">DC21/DC22</f>
        <v>4.25</v>
      </c>
      <c r="DD25" s="9">
        <f>DD21/DD22</f>
        <v>7.333333333333333</v>
      </c>
      <c r="DE25" s="9">
        <f t="shared" ref="DE25:DF25" si="87">DE21/DE22</f>
        <v>3</v>
      </c>
      <c r="DF25" s="31">
        <f t="shared" si="87"/>
        <v>1.5</v>
      </c>
      <c r="DI25" s="76" t="s">
        <v>74</v>
      </c>
      <c r="DJ25" s="77"/>
      <c r="DK25" s="77"/>
      <c r="DL25" s="77"/>
      <c r="DM25" s="306"/>
      <c r="DN25" s="299"/>
      <c r="DP25" s="310">
        <f>DP21/DP7</f>
        <v>2.7777777777777777</v>
      </c>
      <c r="DR25" s="76" t="s">
        <v>91</v>
      </c>
      <c r="DS25" s="77"/>
      <c r="DT25" s="77"/>
      <c r="DU25" s="306"/>
      <c r="DV25" s="310">
        <f>(IF(CX5="*",0,CX5)+IF(CM5="*",0,CM5)+IF(CB5="*",0,CB5)+IF(BQ5="*",0,BQ5)+IF(BF5="*",0,BF5)+IF(AU5="*",0,AU5)+IF(AJ5="*",0,AJ5)+IF(Y5="*",0,Y5)+IF(N5="*",0,N5)+IF(C5="*",0,C5))/DV24</f>
        <v>11.333333333333334</v>
      </c>
    </row>
    <row r="26" spans="1:126">
      <c r="A26" s="286"/>
      <c r="B26" s="209"/>
      <c r="C26" s="219"/>
      <c r="D26" s="219"/>
      <c r="E26" s="219"/>
      <c r="F26" s="220"/>
      <c r="G26" s="283"/>
      <c r="H26" s="220"/>
      <c r="I26" s="219"/>
      <c r="J26" s="216"/>
      <c r="K26" s="218"/>
      <c r="M26" s="14" t="s">
        <v>7</v>
      </c>
      <c r="N26" s="9">
        <f>N21/(N22-N23)</f>
        <v>9</v>
      </c>
      <c r="O26" s="31">
        <f t="shared" ref="O26:Q26" si="88">O21/(O22-O23)</f>
        <v>7</v>
      </c>
      <c r="P26" s="10">
        <f t="shared" si="88"/>
        <v>9</v>
      </c>
      <c r="Q26" s="11">
        <f t="shared" si="88"/>
        <v>8.3333333333333339</v>
      </c>
      <c r="R26" s="285"/>
      <c r="S26" s="11">
        <f t="shared" ref="S26" si="89">S21/(S22-S23)</f>
        <v>7</v>
      </c>
      <c r="T26" s="10">
        <f>T21/(T22-T23)</f>
        <v>10</v>
      </c>
      <c r="U26" s="10">
        <f t="shared" ref="U26:V26" si="90">U21/(U22-U23)</f>
        <v>2</v>
      </c>
      <c r="V26" s="10">
        <f t="shared" si="90"/>
        <v>6.5</v>
      </c>
      <c r="X26" s="14" t="s">
        <v>7</v>
      </c>
      <c r="Y26" s="10">
        <f>Y21/(Y22-Y23)</f>
        <v>8.5</v>
      </c>
      <c r="Z26" s="10">
        <f t="shared" ref="Z26:AB26" si="91">Z21/(Z22-Z23)</f>
        <v>3.3333333333333335</v>
      </c>
      <c r="AA26" s="10">
        <f t="shared" si="91"/>
        <v>2</v>
      </c>
      <c r="AB26" s="11">
        <f t="shared" si="91"/>
        <v>5</v>
      </c>
      <c r="AC26" s="285"/>
      <c r="AD26" s="11">
        <f t="shared" ref="AD26" si="92">AD21/(AD22-AD23)</f>
        <v>3</v>
      </c>
      <c r="AE26" s="10">
        <f>AE21/(AE22-AE23)</f>
        <v>0</v>
      </c>
      <c r="AF26" s="9">
        <f t="shared" ref="AF26:AG26" si="93">AF21/(AF22-AF23)</f>
        <v>6</v>
      </c>
      <c r="AG26" s="31">
        <f t="shared" si="93"/>
        <v>4.5</v>
      </c>
      <c r="AI26" s="14" t="s">
        <v>7</v>
      </c>
      <c r="AJ26" s="9">
        <f>AJ21/(AJ22-AJ23)</f>
        <v>9</v>
      </c>
      <c r="AK26" s="31">
        <f t="shared" ref="AK26:AM26" si="94">AK21/(AK22-AK23)</f>
        <v>4</v>
      </c>
      <c r="AL26" s="10">
        <f t="shared" si="94"/>
        <v>6</v>
      </c>
      <c r="AM26" s="11">
        <f t="shared" si="94"/>
        <v>6</v>
      </c>
      <c r="AN26" s="285"/>
      <c r="AO26" s="11">
        <f t="shared" ref="AO26" si="95">AO21/(AO22-AO23)</f>
        <v>8.3333333333333339</v>
      </c>
      <c r="AP26" s="10">
        <f>AP21/(AP22-AP23)</f>
        <v>7</v>
      </c>
      <c r="AQ26" s="10">
        <f t="shared" ref="AQ26:AR26" si="96">AQ21/(AQ22-AQ23)</f>
        <v>7.5</v>
      </c>
      <c r="AR26" s="10">
        <f t="shared" si="96"/>
        <v>9.3333333333333339</v>
      </c>
      <c r="AT26" s="14" t="s">
        <v>7</v>
      </c>
      <c r="AU26" s="9">
        <f>AU21/(AU22-AU23)</f>
        <v>12</v>
      </c>
      <c r="AV26" s="31">
        <f>AV21/(AV22-AV23)</f>
        <v>4</v>
      </c>
      <c r="AW26" s="10">
        <f>AW21/(AW22-AW23)</f>
        <v>-16</v>
      </c>
      <c r="AX26" s="11">
        <f>AX21/(AX22-AX23)</f>
        <v>0</v>
      </c>
      <c r="AZ26" s="11">
        <f>AZ21/(AZ22-AZ23)</f>
        <v>7</v>
      </c>
      <c r="BA26" s="10">
        <f>BA21/(BA22-BA23)</f>
        <v>7.5</v>
      </c>
      <c r="BB26" s="10">
        <f>BB21/(BB22-BB23)</f>
        <v>7</v>
      </c>
      <c r="BC26" s="10">
        <f>BC21/(BC22-BC23)</f>
        <v>6.5</v>
      </c>
      <c r="BE26" s="14" t="s">
        <v>7</v>
      </c>
      <c r="BF26" s="10">
        <f>BF21/(BF22-BF23)</f>
        <v>4.5</v>
      </c>
      <c r="BG26" s="10">
        <f t="shared" ref="BG26:BI26" si="97">BG21/(BG22-BG23)</f>
        <v>5</v>
      </c>
      <c r="BH26" s="10">
        <f t="shared" si="97"/>
        <v>4.333333333333333</v>
      </c>
      <c r="BI26" s="11">
        <f t="shared" si="97"/>
        <v>4.5999999999999996</v>
      </c>
      <c r="BK26" s="11">
        <f t="shared" ref="BK26" si="98">BK21/(BK22-BK23)</f>
        <v>6.25</v>
      </c>
      <c r="BL26" s="10">
        <f>BL21/(BL22-BL23)</f>
        <v>7.666666666666667</v>
      </c>
      <c r="BM26" s="9">
        <f t="shared" ref="BM26:BN26" si="99">BM21/(BM22-BM23)</f>
        <v>8</v>
      </c>
      <c r="BN26" s="31">
        <f t="shared" si="99"/>
        <v>1.5</v>
      </c>
      <c r="BP26" s="14" t="s">
        <v>7</v>
      </c>
      <c r="BQ26" s="9">
        <f>BQ21/(BQ22-BQ23)</f>
        <v>11</v>
      </c>
      <c r="BR26" s="31">
        <f t="shared" ref="BR26:BT26" si="100">BR21/(BR22-BR23)</f>
        <v>7.333333333333333</v>
      </c>
      <c r="BS26" s="10">
        <f t="shared" si="100"/>
        <v>3</v>
      </c>
      <c r="BT26" s="11">
        <f t="shared" si="100"/>
        <v>7.1428571428571432</v>
      </c>
      <c r="BV26" s="11">
        <f t="shared" ref="BV26" si="101">BV21/(BV22-BV23)</f>
        <v>5</v>
      </c>
      <c r="BW26" s="10">
        <f>BW21/(BW22-BW23)</f>
        <v>7.666666666666667</v>
      </c>
      <c r="BX26" s="10">
        <f t="shared" ref="BX26:BY26" si="102">BX21/(BX22-BX23)</f>
        <v>4.666666666666667</v>
      </c>
      <c r="BY26" s="10">
        <f t="shared" si="102"/>
        <v>1.5</v>
      </c>
      <c r="CA26" s="14" t="s">
        <v>7</v>
      </c>
      <c r="CB26" s="9">
        <f>CB21/(CB22-CB23)</f>
        <v>10.5</v>
      </c>
      <c r="CC26" s="31">
        <f t="shared" ref="CC26:CE26" si="103">CC21/(CC22-CC23)</f>
        <v>4.666666666666667</v>
      </c>
      <c r="CD26" s="10">
        <f t="shared" si="103"/>
        <v>7.5</v>
      </c>
      <c r="CE26" s="11">
        <f t="shared" si="103"/>
        <v>7.1428571428571432</v>
      </c>
      <c r="CG26" s="11">
        <f t="shared" ref="CG26" si="104">CG21/(CG22-CG23)</f>
        <v>4.2</v>
      </c>
      <c r="CH26" s="10">
        <f>CH21/(CH22-CH23)</f>
        <v>6</v>
      </c>
      <c r="CI26" s="10">
        <f t="shared" ref="CI26:CJ26" si="105">CI21/(CI22-CI23)</f>
        <v>2</v>
      </c>
      <c r="CJ26" s="10">
        <f t="shared" si="105"/>
        <v>3.5</v>
      </c>
      <c r="CL26" s="14" t="s">
        <v>7</v>
      </c>
      <c r="CM26" s="10">
        <f>CM21/(CM22-CM23)</f>
        <v>12</v>
      </c>
      <c r="CN26" s="10">
        <f t="shared" ref="CN26:CP26" si="106">CN21/(CN22-CN23)</f>
        <v>8.5</v>
      </c>
      <c r="CO26" s="10">
        <f t="shared" si="106"/>
        <v>4.5</v>
      </c>
      <c r="CP26" s="11">
        <f t="shared" si="106"/>
        <v>8.3333333333333339</v>
      </c>
      <c r="CR26" s="11">
        <f t="shared" ref="CR26" si="107">CR21/(CR22-CR23)</f>
        <v>7.25</v>
      </c>
      <c r="CS26" s="10">
        <f>CS21/(CS22-CS23)</f>
        <v>8.5</v>
      </c>
      <c r="CT26" s="9">
        <f t="shared" ref="CT26:CU26" si="108">CT21/(CT22-CT23)</f>
        <v>11</v>
      </c>
      <c r="CU26" s="31">
        <f t="shared" si="108"/>
        <v>1</v>
      </c>
      <c r="CW26" s="14" t="s">
        <v>7</v>
      </c>
      <c r="CX26" s="10">
        <f>CX21/(CX22-CX23)</f>
        <v>6.666666666666667</v>
      </c>
      <c r="CY26" s="10">
        <f t="shared" ref="CY26:DA26" si="109">CY21/(CY22-CY23)</f>
        <v>7</v>
      </c>
      <c r="CZ26" s="10">
        <f t="shared" si="109"/>
        <v>3</v>
      </c>
      <c r="DA26" s="11">
        <f t="shared" si="109"/>
        <v>5.5555555555555554</v>
      </c>
      <c r="DC26" s="11">
        <f t="shared" ref="DC26" si="110">DC21/(DC22-DC23)</f>
        <v>5.666666666666667</v>
      </c>
      <c r="DD26" s="10">
        <f>DD21/(DD22-DD23)</f>
        <v>7.333333333333333</v>
      </c>
      <c r="DE26" s="9">
        <f t="shared" ref="DE26:DF26" si="111">DE21/(DE22-DE23)</f>
        <v>4.5</v>
      </c>
      <c r="DF26" s="31">
        <f t="shared" si="111"/>
        <v>3</v>
      </c>
    </row>
    <row r="27" spans="1:126">
      <c r="A27" s="286"/>
      <c r="B27" s="200"/>
      <c r="C27" s="201"/>
      <c r="D27" s="288"/>
      <c r="E27" s="201"/>
      <c r="F27" s="288"/>
      <c r="G27" s="283"/>
      <c r="H27" s="283"/>
      <c r="I27" s="283"/>
      <c r="J27" s="283"/>
      <c r="K27" s="283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285"/>
      <c r="AI27" s="285"/>
      <c r="AJ27" s="285"/>
      <c r="AK27" s="285"/>
      <c r="AL27" s="285"/>
      <c r="AM27" s="285"/>
      <c r="AN27" s="285"/>
      <c r="AO27" s="285"/>
      <c r="AP27" s="285"/>
      <c r="AQ27" s="285"/>
      <c r="AR27" s="285"/>
    </row>
    <row r="28" spans="1:126" s="284" customFormat="1">
      <c r="A28" s="314"/>
      <c r="B28" s="200"/>
      <c r="C28" s="201"/>
      <c r="D28" s="288"/>
      <c r="E28" s="201"/>
      <c r="F28" s="288"/>
      <c r="G28" s="283"/>
      <c r="H28" s="283"/>
      <c r="I28" s="283"/>
      <c r="J28" s="283"/>
      <c r="K28" s="283"/>
      <c r="L28" s="283"/>
      <c r="M28" s="200"/>
      <c r="N28" s="201"/>
      <c r="O28" s="288"/>
      <c r="P28" s="201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T28" s="79"/>
      <c r="AU28" s="80"/>
      <c r="AV28" s="80"/>
      <c r="AW28" s="80"/>
      <c r="AX28" s="315"/>
      <c r="BE28" s="79"/>
      <c r="BF28" s="80"/>
      <c r="BG28" s="80"/>
      <c r="BH28" s="80"/>
    </row>
    <row r="29" spans="1:126">
      <c r="A29" s="286" t="s">
        <v>56</v>
      </c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M29" s="200"/>
      <c r="N29" s="283"/>
      <c r="O29" s="283"/>
      <c r="P29" s="283"/>
      <c r="Q29" s="283"/>
      <c r="R29" s="283"/>
      <c r="S29" s="283"/>
      <c r="T29" s="283"/>
      <c r="U29" s="283"/>
      <c r="V29" s="283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I29" s="285"/>
      <c r="AJ29" s="285"/>
      <c r="AK29" s="285"/>
      <c r="AL29" s="285"/>
      <c r="AM29" s="285"/>
      <c r="AN29" s="285"/>
      <c r="AO29" s="285"/>
      <c r="AP29" s="285"/>
      <c r="AQ29" s="285"/>
      <c r="AR29" s="285"/>
      <c r="AT29" s="285"/>
      <c r="AU29" s="285"/>
      <c r="AV29" s="285"/>
      <c r="AW29" s="285"/>
      <c r="AX29" s="285"/>
      <c r="CA29" s="1"/>
      <c r="CB29" s="2"/>
      <c r="CC29" s="2"/>
      <c r="CD29" s="2"/>
      <c r="CE29" s="311"/>
    </row>
    <row r="30" spans="1:126">
      <c r="A30" s="286"/>
      <c r="B30" s="1"/>
      <c r="C30" s="278" t="s">
        <v>11</v>
      </c>
      <c r="D30" s="278"/>
      <c r="E30" s="278"/>
      <c r="F30" s="20">
        <f>IF(COUNTIF(F32:F46,"&gt;37")=0,0,COUNTIF(F32:F46,"&gt;37")-1)</f>
        <v>0</v>
      </c>
      <c r="G30" s="285"/>
      <c r="H30" s="20">
        <f>IF(COUNTIF(H32:H46,"&gt;37")=0,0,COUNTIF(H32:H46,"&gt;37")-1)</f>
        <v>2</v>
      </c>
      <c r="I30" s="291" t="s">
        <v>23</v>
      </c>
      <c r="J30" s="291"/>
      <c r="K30" s="291"/>
      <c r="M30" s="200"/>
      <c r="N30" s="201"/>
      <c r="O30" s="288"/>
      <c r="P30" s="201"/>
      <c r="Q30" s="202"/>
      <c r="R30" s="283"/>
      <c r="S30" s="202"/>
      <c r="T30" s="203"/>
      <c r="U30" s="203"/>
      <c r="V30" s="203"/>
      <c r="X30" s="1"/>
      <c r="Y30" s="291" t="s">
        <v>11</v>
      </c>
      <c r="Z30" s="291"/>
      <c r="AA30" s="291"/>
      <c r="AB30" s="20">
        <f>IF(COUNTIF(AB32:AB46,"&gt;37")=0,0,COUNTIF(AB32:AB46,"&gt;37")-1)</f>
        <v>2</v>
      </c>
      <c r="AC30" s="285"/>
      <c r="AD30" s="20">
        <f>IF(COUNTIF(AD32:AD46,"&gt;37")=0,0,COUNTIF(AD32:AD46,"&gt;37")-1)</f>
        <v>1</v>
      </c>
      <c r="AE30" s="278" t="s">
        <v>18</v>
      </c>
      <c r="AF30" s="278"/>
      <c r="AG30" s="278"/>
      <c r="AI30" s="1"/>
      <c r="AJ30" s="291" t="s">
        <v>11</v>
      </c>
      <c r="AK30" s="291"/>
      <c r="AL30" s="291"/>
      <c r="AM30" s="20">
        <f>IF(COUNTIF(AM32:AM46,"&gt;37")=0,0,COUNTIF(AM32:AM46,"&gt;37")-1)</f>
        <v>4</v>
      </c>
      <c r="AN30" s="285"/>
      <c r="AO30" s="20">
        <f>IF(COUNTIF(AO32:AO46,"&gt;37")=0,0,COUNTIF(AO32:AO46,"&gt;37")-1)</f>
        <v>0</v>
      </c>
      <c r="AP30" s="278" t="s">
        <v>37</v>
      </c>
      <c r="AQ30" s="278"/>
      <c r="AR30" s="278"/>
      <c r="AU30" s="291" t="s">
        <v>11</v>
      </c>
      <c r="AV30" s="291"/>
      <c r="AW30" s="291"/>
      <c r="AX30" s="20">
        <f>IF(COUNTIF(AX32:AX46,"&gt;37")=0,0,COUNTIF(AX32:AX46,"&gt;37")-1)</f>
        <v>6</v>
      </c>
      <c r="AZ30" s="20">
        <f>IF(COUNTIF(AZ32:AZ46,"&gt;37")=0,0,COUNTIF(AZ32:AZ46,"&gt;37")-1)</f>
        <v>2</v>
      </c>
      <c r="BA30" s="278" t="s">
        <v>22</v>
      </c>
      <c r="BB30" s="278"/>
      <c r="BC30" s="278"/>
      <c r="BF30" s="291" t="s">
        <v>11</v>
      </c>
      <c r="BG30" s="291"/>
      <c r="BH30" s="291"/>
      <c r="BI30" s="20">
        <f>IF(COUNTIF(BI32:BI46,"&gt;37")=0,0,COUNTIF(BI32:BI46,"&gt;37")-1)</f>
        <v>1</v>
      </c>
      <c r="BK30" s="20">
        <f>IF(COUNTIF(BK32:BK46,"&gt;37")=0,0,COUNTIF(BK32:BK46,"&gt;37")-1)</f>
        <v>0</v>
      </c>
      <c r="BL30" s="278" t="s">
        <v>12</v>
      </c>
      <c r="BM30" s="278"/>
      <c r="BN30" s="278"/>
      <c r="BP30" s="1"/>
      <c r="BQ30" s="291" t="s">
        <v>11</v>
      </c>
      <c r="BR30" s="291"/>
      <c r="BS30" s="291"/>
      <c r="BT30" s="20">
        <f>IF(COUNTIF(BT32:BT46,"&gt;37")=0,0,COUNTIF(BT32:BT46,"&gt;37")-1)</f>
        <v>2</v>
      </c>
      <c r="BV30" s="20">
        <f>IF(COUNTIF(BV32:BV46,"&gt;37")=0,0,COUNTIF(BV32:BV46,"&gt;37")-1)</f>
        <v>0</v>
      </c>
      <c r="BW30" s="278" t="s">
        <v>38</v>
      </c>
      <c r="BX30" s="278"/>
      <c r="BY30" s="278"/>
      <c r="CA30" s="195"/>
      <c r="CB30" s="278" t="s">
        <v>11</v>
      </c>
      <c r="CC30" s="278"/>
      <c r="CD30" s="278"/>
      <c r="CE30" s="20">
        <f>IF(COUNTIF(CE32:CE46,"&gt;37")=0,0,COUNTIF(CE32:CE46,"&gt;37")-1)</f>
        <v>0</v>
      </c>
      <c r="CG30" s="20">
        <f>IF(COUNTIF(CG32:CG46,"&gt;37")=0,0,COUNTIF(CG32:CG46,"&gt;37")-1)</f>
        <v>2</v>
      </c>
      <c r="CH30" s="291" t="s">
        <v>25</v>
      </c>
      <c r="CI30" s="291"/>
      <c r="CJ30" s="291"/>
      <c r="CL30" s="1"/>
      <c r="CM30" s="291" t="s">
        <v>11</v>
      </c>
      <c r="CN30" s="291"/>
      <c r="CO30" s="291"/>
      <c r="CP30" s="20">
        <f>IF(COUNTIF(CP32:CP46,"&gt;37")=0,0,COUNTIF(CP32:CP46,"&gt;37")-1)</f>
        <v>1</v>
      </c>
      <c r="CR30" s="20">
        <f>IF(COUNTIF(CR32:CR46,"&gt;37")=0,0,COUNTIF(CR32:CR46,"&gt;37")-1)</f>
        <v>0</v>
      </c>
      <c r="CS30" s="278" t="s">
        <v>31</v>
      </c>
      <c r="CT30" s="278"/>
      <c r="CU30" s="278"/>
      <c r="CW30" s="1"/>
      <c r="CX30" s="291" t="s">
        <v>11</v>
      </c>
      <c r="CY30" s="291"/>
      <c r="CZ30" s="291"/>
      <c r="DA30" s="20">
        <f>IF(COUNTIF(DA32:DA46,"&gt;37")=0,0,COUNTIF(DA32:DA46,"&gt;37")-1)</f>
        <v>6</v>
      </c>
      <c r="DC30" s="20">
        <f>IF(COUNTIF(DC32:DC46,"&gt;37")=0,0,COUNTIF(DC32:DC46,"&gt;37")-1)</f>
        <v>3</v>
      </c>
      <c r="DD30" s="278" t="s">
        <v>41</v>
      </c>
      <c r="DE30" s="278"/>
      <c r="DF30" s="278"/>
    </row>
    <row r="31" spans="1:126" ht="50.25">
      <c r="A31" s="286"/>
      <c r="B31" s="195"/>
      <c r="C31" s="198" t="s">
        <v>13</v>
      </c>
      <c r="D31" s="199" t="s">
        <v>49</v>
      </c>
      <c r="E31" s="297" t="s">
        <v>14</v>
      </c>
      <c r="F31" s="196"/>
      <c r="G31" s="296"/>
      <c r="H31" s="298"/>
      <c r="I31" s="295" t="s">
        <v>15</v>
      </c>
      <c r="J31" s="295" t="s">
        <v>20</v>
      </c>
      <c r="K31" s="295" t="s">
        <v>24</v>
      </c>
      <c r="L31" s="293"/>
      <c r="M31" s="200"/>
      <c r="N31" s="201"/>
      <c r="O31" s="288"/>
      <c r="P31" s="201"/>
      <c r="Q31" s="293"/>
      <c r="R31" s="293"/>
      <c r="S31" s="293"/>
      <c r="T31" s="207"/>
      <c r="U31" s="206"/>
      <c r="V31" s="294"/>
      <c r="W31" s="293"/>
      <c r="X31" s="195"/>
      <c r="Y31" s="295" t="s">
        <v>14</v>
      </c>
      <c r="Z31" s="295" t="s">
        <v>50</v>
      </c>
      <c r="AA31" s="295" t="s">
        <v>17</v>
      </c>
      <c r="AB31" s="196"/>
      <c r="AC31" s="296"/>
      <c r="AD31" s="298"/>
      <c r="AE31" s="199" t="s">
        <v>20</v>
      </c>
      <c r="AF31" s="297" t="s">
        <v>21</v>
      </c>
      <c r="AG31" s="198" t="s">
        <v>19</v>
      </c>
      <c r="AH31" s="293"/>
      <c r="AI31" s="195"/>
      <c r="AJ31" s="295" t="s">
        <v>13</v>
      </c>
      <c r="AK31" s="295" t="s">
        <v>17</v>
      </c>
      <c r="AL31" s="295" t="s">
        <v>14</v>
      </c>
      <c r="AM31" s="196"/>
      <c r="AN31" s="296"/>
      <c r="AO31" s="298"/>
      <c r="AP31" s="198" t="s">
        <v>15</v>
      </c>
      <c r="AQ31" s="297" t="s">
        <v>30</v>
      </c>
      <c r="AR31" s="199" t="s">
        <v>29</v>
      </c>
      <c r="AT31" s="195"/>
      <c r="AU31" s="295" t="s">
        <v>50</v>
      </c>
      <c r="AV31" s="295" t="s">
        <v>49</v>
      </c>
      <c r="AW31" s="295" t="s">
        <v>17</v>
      </c>
      <c r="AX31" s="296"/>
      <c r="AY31" s="296"/>
      <c r="AZ31" s="296"/>
      <c r="BA31" s="198" t="s">
        <v>45</v>
      </c>
      <c r="BB31" s="199" t="s">
        <v>46</v>
      </c>
      <c r="BC31" s="297" t="s">
        <v>47</v>
      </c>
      <c r="BF31" s="295" t="s">
        <v>13</v>
      </c>
      <c r="BG31" s="300" t="s">
        <v>17</v>
      </c>
      <c r="BH31" s="295" t="s">
        <v>14</v>
      </c>
      <c r="BI31" s="299"/>
      <c r="BJ31" s="299"/>
      <c r="BK31" s="299"/>
      <c r="BL31" s="198" t="s">
        <v>16</v>
      </c>
      <c r="BM31" s="197" t="s">
        <v>15</v>
      </c>
      <c r="BN31" s="297" t="s">
        <v>0</v>
      </c>
      <c r="BP31" s="195"/>
      <c r="BQ31" s="295" t="s">
        <v>13</v>
      </c>
      <c r="BR31" s="295" t="s">
        <v>49</v>
      </c>
      <c r="BS31" s="295" t="s">
        <v>17</v>
      </c>
      <c r="BT31" s="196"/>
      <c r="BU31" s="296"/>
      <c r="BV31" s="298"/>
      <c r="BW31" s="297" t="s">
        <v>15</v>
      </c>
      <c r="BX31" s="198" t="s">
        <v>39</v>
      </c>
      <c r="BY31" s="199" t="s">
        <v>40</v>
      </c>
      <c r="CA31" s="195"/>
      <c r="CB31" s="198" t="s">
        <v>13</v>
      </c>
      <c r="CC31" s="297" t="s">
        <v>14</v>
      </c>
      <c r="CD31" s="297" t="s">
        <v>49</v>
      </c>
      <c r="CE31" s="196"/>
      <c r="CF31" s="296"/>
      <c r="CG31" s="298"/>
      <c r="CH31" s="295" t="s">
        <v>26</v>
      </c>
      <c r="CI31" s="295" t="s">
        <v>27</v>
      </c>
      <c r="CJ31" s="295" t="s">
        <v>8</v>
      </c>
      <c r="CL31" s="195"/>
      <c r="CM31" s="295" t="s">
        <v>13</v>
      </c>
      <c r="CN31" s="295" t="s">
        <v>49</v>
      </c>
      <c r="CO31" s="295" t="s">
        <v>50</v>
      </c>
      <c r="CP31" s="296"/>
      <c r="CQ31" s="296"/>
      <c r="CR31" s="296"/>
      <c r="CS31" s="198" t="s">
        <v>32</v>
      </c>
      <c r="CT31" s="199" t="s">
        <v>33</v>
      </c>
      <c r="CU31" s="297" t="s">
        <v>34</v>
      </c>
      <c r="CW31" s="195"/>
      <c r="CX31" s="295" t="s">
        <v>13</v>
      </c>
      <c r="CY31" s="295" t="s">
        <v>50</v>
      </c>
      <c r="CZ31" s="295" t="s">
        <v>17</v>
      </c>
      <c r="DA31" s="296"/>
      <c r="DB31" s="296"/>
      <c r="DC31" s="296"/>
      <c r="DD31" s="198" t="s">
        <v>42</v>
      </c>
      <c r="DE31" s="199" t="s">
        <v>43</v>
      </c>
      <c r="DF31" s="297" t="s">
        <v>44</v>
      </c>
    </row>
    <row r="32" spans="1:126">
      <c r="A32" s="286"/>
      <c r="B32" s="3">
        <v>1</v>
      </c>
      <c r="C32" s="4">
        <v>11</v>
      </c>
      <c r="D32" s="5"/>
      <c r="E32" s="5"/>
      <c r="F32" s="302">
        <f>SUM(C$32:E32)</f>
        <v>11</v>
      </c>
      <c r="G32" s="285"/>
      <c r="H32" s="302">
        <f>SUM(I$32:K32)</f>
        <v>8</v>
      </c>
      <c r="I32" s="4">
        <v>8</v>
      </c>
      <c r="J32" s="5"/>
      <c r="K32" s="5"/>
      <c r="M32" s="200"/>
      <c r="N32" s="201"/>
      <c r="O32" s="288"/>
      <c r="P32" s="201"/>
      <c r="Q32" s="301"/>
      <c r="R32" s="283"/>
      <c r="S32" s="301"/>
      <c r="T32" s="202"/>
      <c r="U32" s="201"/>
      <c r="V32" s="201"/>
      <c r="X32" s="3">
        <v>1</v>
      </c>
      <c r="Y32" s="4">
        <v>9</v>
      </c>
      <c r="Z32" s="5"/>
      <c r="AA32" s="5"/>
      <c r="AB32" s="302">
        <f>SUM(Y$32:AA32)</f>
        <v>9</v>
      </c>
      <c r="AC32" s="285"/>
      <c r="AD32" s="302">
        <f>SUM(AE$32:AG32)</f>
        <v>11</v>
      </c>
      <c r="AE32" s="4">
        <v>11</v>
      </c>
      <c r="AF32" s="5"/>
      <c r="AG32" s="5"/>
      <c r="AI32" s="3">
        <v>1</v>
      </c>
      <c r="AJ32" s="4">
        <v>9</v>
      </c>
      <c r="AK32" s="5"/>
      <c r="AL32" s="5"/>
      <c r="AM32" s="302">
        <f>SUM(AJ$32:AL32)</f>
        <v>9</v>
      </c>
      <c r="AN32" s="285"/>
      <c r="AO32" s="302">
        <f>SUM(AP$32:AR32)</f>
        <v>0</v>
      </c>
      <c r="AP32" s="4" t="s">
        <v>1</v>
      </c>
      <c r="AQ32" s="5"/>
      <c r="AR32" s="5"/>
      <c r="AT32" s="3">
        <v>1</v>
      </c>
      <c r="AU32" s="4">
        <v>9</v>
      </c>
      <c r="AV32" s="5"/>
      <c r="AW32" s="5"/>
      <c r="AX32" s="302">
        <f>SUM(AU$32:AW32)</f>
        <v>9</v>
      </c>
      <c r="AZ32" s="302">
        <f>SUM(BA$32:BC32)</f>
        <v>8</v>
      </c>
      <c r="BA32" s="4">
        <v>8</v>
      </c>
      <c r="BB32" s="5"/>
      <c r="BC32" s="5"/>
      <c r="BE32" s="3">
        <v>1</v>
      </c>
      <c r="BF32" s="4">
        <v>10</v>
      </c>
      <c r="BG32" s="5"/>
      <c r="BH32" s="5"/>
      <c r="BI32" s="302">
        <f>SUM($BF$32:BH32)</f>
        <v>10</v>
      </c>
      <c r="BK32" s="302">
        <f>SUM($BL$32:BN32)</f>
        <v>7</v>
      </c>
      <c r="BL32" s="4">
        <v>7</v>
      </c>
      <c r="BM32" s="5"/>
      <c r="BN32" s="5"/>
      <c r="BP32" s="3">
        <v>1</v>
      </c>
      <c r="BQ32" s="4">
        <v>12</v>
      </c>
      <c r="BR32" s="5"/>
      <c r="BS32" s="5"/>
      <c r="BT32" s="302">
        <f>SUM(BQ$32:BS32)</f>
        <v>12</v>
      </c>
      <c r="BV32" s="302">
        <f>SUM(BW$32:BY32)</f>
        <v>7</v>
      </c>
      <c r="BW32" s="4">
        <v>7</v>
      </c>
      <c r="BX32" s="5"/>
      <c r="BY32" s="5"/>
      <c r="CA32" s="3">
        <v>1</v>
      </c>
      <c r="CB32" s="4">
        <v>10</v>
      </c>
      <c r="CC32" s="5"/>
      <c r="CD32" s="5"/>
      <c r="CE32" s="302">
        <f>SUM(CB$32:CD32)</f>
        <v>10</v>
      </c>
      <c r="CG32" s="302">
        <f>SUM(CH$32:CJ32)</f>
        <v>8</v>
      </c>
      <c r="CH32" s="4">
        <v>8</v>
      </c>
      <c r="CI32" s="5"/>
      <c r="CJ32" s="5"/>
      <c r="CL32" s="3">
        <v>1</v>
      </c>
      <c r="CM32" s="4">
        <v>12</v>
      </c>
      <c r="CN32" s="5"/>
      <c r="CO32" s="5"/>
      <c r="CP32" s="302">
        <f>SUM(CM$32:CO32)</f>
        <v>12</v>
      </c>
      <c r="CR32" s="302">
        <f>SUM(CS$32:CU32)</f>
        <v>3</v>
      </c>
      <c r="CS32" s="4">
        <v>3</v>
      </c>
      <c r="CT32" s="5"/>
      <c r="CU32" s="5"/>
      <c r="CW32" s="3">
        <v>1</v>
      </c>
      <c r="CX32" s="4">
        <v>11</v>
      </c>
      <c r="CY32" s="5"/>
      <c r="CZ32" s="5"/>
      <c r="DA32" s="302">
        <f>SUM(CX$32:CZ32)</f>
        <v>11</v>
      </c>
      <c r="DC32" s="302">
        <f>SUM(DD$32:DF32)</f>
        <v>2</v>
      </c>
      <c r="DD32" s="4">
        <v>2</v>
      </c>
      <c r="DE32" s="5"/>
      <c r="DF32" s="5"/>
    </row>
    <row r="33" spans="1:126">
      <c r="A33" s="286"/>
      <c r="B33" s="7">
        <v>2</v>
      </c>
      <c r="C33" s="5"/>
      <c r="D33" s="4" t="s">
        <v>1</v>
      </c>
      <c r="E33" s="5"/>
      <c r="F33" s="302">
        <f>SUM(C$32:E33)</f>
        <v>11</v>
      </c>
      <c r="G33" s="285"/>
      <c r="H33" s="302">
        <f>SUM(I$32:K33)</f>
        <v>8</v>
      </c>
      <c r="I33" s="5"/>
      <c r="J33" s="4" t="s">
        <v>1</v>
      </c>
      <c r="K33" s="5"/>
      <c r="M33" s="200"/>
      <c r="N33" s="201"/>
      <c r="O33" s="288"/>
      <c r="P33" s="201"/>
      <c r="Q33" s="301"/>
      <c r="R33" s="283"/>
      <c r="S33" s="301"/>
      <c r="T33" s="201"/>
      <c r="U33" s="202"/>
      <c r="V33" s="201"/>
      <c r="X33" s="7">
        <v>2</v>
      </c>
      <c r="Y33" s="5"/>
      <c r="Z33" s="4">
        <v>7</v>
      </c>
      <c r="AA33" s="5"/>
      <c r="AB33" s="302">
        <f>SUM(Y$32:AA33)</f>
        <v>16</v>
      </c>
      <c r="AC33" s="285"/>
      <c r="AD33" s="302">
        <f>SUM(AE$32:AG33)</f>
        <v>18</v>
      </c>
      <c r="AE33" s="5"/>
      <c r="AF33" s="4">
        <v>7</v>
      </c>
      <c r="AG33" s="5"/>
      <c r="AI33" s="7">
        <v>2</v>
      </c>
      <c r="AJ33" s="5"/>
      <c r="AK33" s="4">
        <v>7</v>
      </c>
      <c r="AL33" s="5"/>
      <c r="AM33" s="302">
        <f>SUM(AJ$32:AL33)</f>
        <v>16</v>
      </c>
      <c r="AN33" s="285"/>
      <c r="AO33" s="302">
        <f>SUM(AP$32:AR33)</f>
        <v>8</v>
      </c>
      <c r="AP33" s="5"/>
      <c r="AQ33" s="4">
        <v>8</v>
      </c>
      <c r="AR33" s="5"/>
      <c r="AT33" s="7">
        <v>2</v>
      </c>
      <c r="AU33" s="5"/>
      <c r="AV33" s="4">
        <v>2</v>
      </c>
      <c r="AW33" s="5"/>
      <c r="AX33" s="302">
        <f>SUM(AU$32:AW33)</f>
        <v>11</v>
      </c>
      <c r="AZ33" s="302">
        <f>SUM(BA$32:BC33)</f>
        <v>16</v>
      </c>
      <c r="BA33" s="5"/>
      <c r="BB33" s="4">
        <v>8</v>
      </c>
      <c r="BC33" s="5"/>
      <c r="BE33" s="7">
        <v>2</v>
      </c>
      <c r="BF33" s="5"/>
      <c r="BG33" s="4">
        <v>5</v>
      </c>
      <c r="BH33" s="5"/>
      <c r="BI33" s="302">
        <f>SUM($BF$32:BH33)</f>
        <v>15</v>
      </c>
      <c r="BK33" s="302">
        <f>SUM($BL$32:BN33)</f>
        <v>12</v>
      </c>
      <c r="BL33" s="5"/>
      <c r="BM33" s="4">
        <v>5</v>
      </c>
      <c r="BN33" s="5"/>
      <c r="BP33" s="7">
        <v>2</v>
      </c>
      <c r="BQ33" s="5"/>
      <c r="BR33" s="4">
        <v>2</v>
      </c>
      <c r="BS33" s="5"/>
      <c r="BT33" s="302">
        <f>SUM(BQ$32:BS33)</f>
        <v>14</v>
      </c>
      <c r="BV33" s="302">
        <f>SUM(BW$32:BY33)</f>
        <v>13</v>
      </c>
      <c r="BW33" s="5"/>
      <c r="BX33" s="4">
        <v>6</v>
      </c>
      <c r="BY33" s="5"/>
      <c r="CA33" s="7">
        <v>2</v>
      </c>
      <c r="CB33" s="5"/>
      <c r="CC33" s="4">
        <v>8</v>
      </c>
      <c r="CD33" s="5"/>
      <c r="CE33" s="302">
        <f>SUM(CB$32:CD33)</f>
        <v>18</v>
      </c>
      <c r="CG33" s="302">
        <f>SUM(CH$32:CJ33)</f>
        <v>8</v>
      </c>
      <c r="CH33" s="5"/>
      <c r="CI33" s="4" t="s">
        <v>1</v>
      </c>
      <c r="CJ33" s="5"/>
      <c r="CL33" s="7">
        <v>2</v>
      </c>
      <c r="CM33" s="5"/>
      <c r="CN33" s="4">
        <v>7</v>
      </c>
      <c r="CO33" s="5"/>
      <c r="CP33" s="302">
        <f>SUM(CM$32:CO33)</f>
        <v>19</v>
      </c>
      <c r="CR33" s="302">
        <f>SUM(CS$32:CU33)</f>
        <v>11</v>
      </c>
      <c r="CS33" s="5"/>
      <c r="CT33" s="4">
        <v>8</v>
      </c>
      <c r="CU33" s="5"/>
      <c r="CW33" s="7">
        <v>2</v>
      </c>
      <c r="CX33" s="5"/>
      <c r="CY33" s="4">
        <v>11</v>
      </c>
      <c r="CZ33" s="5"/>
      <c r="DA33" s="302">
        <f>SUM(CX$32:CZ33)</f>
        <v>22</v>
      </c>
      <c r="DC33" s="302">
        <f>SUM(DD$32:DF33)</f>
        <v>2</v>
      </c>
      <c r="DD33" s="5"/>
      <c r="DE33" s="4" t="s">
        <v>1</v>
      </c>
      <c r="DF33" s="5"/>
    </row>
    <row r="34" spans="1:126">
      <c r="A34" s="286"/>
      <c r="B34" s="7">
        <v>3</v>
      </c>
      <c r="C34" s="4"/>
      <c r="D34" s="5"/>
      <c r="E34" s="5">
        <v>4</v>
      </c>
      <c r="F34" s="302">
        <f>SUM(C$32:E34)</f>
        <v>15</v>
      </c>
      <c r="G34" s="285"/>
      <c r="H34" s="302">
        <f>SUM(I$32:K34)</f>
        <v>13</v>
      </c>
      <c r="I34" s="4"/>
      <c r="J34" s="5"/>
      <c r="K34" s="5">
        <v>5</v>
      </c>
      <c r="M34" s="200"/>
      <c r="N34" s="201"/>
      <c r="O34" s="288"/>
      <c r="P34" s="201"/>
      <c r="Q34" s="301"/>
      <c r="R34" s="283"/>
      <c r="S34" s="301"/>
      <c r="T34" s="202"/>
      <c r="U34" s="201"/>
      <c r="V34" s="201"/>
      <c r="X34" s="7">
        <v>3</v>
      </c>
      <c r="Y34" s="4"/>
      <c r="Z34" s="5"/>
      <c r="AA34" s="5">
        <v>7</v>
      </c>
      <c r="AB34" s="302">
        <f>SUM(Y$32:AA34)</f>
        <v>23</v>
      </c>
      <c r="AC34" s="285"/>
      <c r="AD34" s="302">
        <f>SUM(AE$32:AG34)</f>
        <v>25</v>
      </c>
      <c r="AE34" s="4"/>
      <c r="AF34" s="5"/>
      <c r="AG34" s="5">
        <v>7</v>
      </c>
      <c r="AI34" s="7">
        <v>3</v>
      </c>
      <c r="AJ34" s="4"/>
      <c r="AK34" s="5"/>
      <c r="AL34" s="5">
        <v>9</v>
      </c>
      <c r="AM34" s="302">
        <f>SUM(AJ$32:AL34)</f>
        <v>25</v>
      </c>
      <c r="AN34" s="285"/>
      <c r="AO34" s="302">
        <f>SUM(AP$32:AR34)</f>
        <v>8</v>
      </c>
      <c r="AP34" s="4"/>
      <c r="AQ34" s="5"/>
      <c r="AR34" s="5" t="s">
        <v>1</v>
      </c>
      <c r="AT34" s="7">
        <v>3</v>
      </c>
      <c r="AU34" s="4"/>
      <c r="AV34" s="5"/>
      <c r="AW34" s="5">
        <v>7</v>
      </c>
      <c r="AX34" s="302">
        <f>SUM(AU$32:AW34)</f>
        <v>18</v>
      </c>
      <c r="AZ34" s="302">
        <f>SUM(BA$32:BC34)</f>
        <v>25</v>
      </c>
      <c r="BA34" s="4"/>
      <c r="BB34" s="5"/>
      <c r="BC34" s="5">
        <v>9</v>
      </c>
      <c r="BE34" s="7">
        <v>3</v>
      </c>
      <c r="BF34" s="4"/>
      <c r="BG34" s="5"/>
      <c r="BH34" s="5">
        <v>2</v>
      </c>
      <c r="BI34" s="302">
        <f>SUM($BF$32:BH34)</f>
        <v>17</v>
      </c>
      <c r="BK34" s="302">
        <f>SUM($BL$32:BN34)</f>
        <v>20</v>
      </c>
      <c r="BL34" s="4"/>
      <c r="BM34" s="5"/>
      <c r="BN34" s="5">
        <v>8</v>
      </c>
      <c r="BP34" s="7">
        <v>3</v>
      </c>
      <c r="BQ34" s="4"/>
      <c r="BR34" s="5"/>
      <c r="BS34" s="5" t="s">
        <v>1</v>
      </c>
      <c r="BT34" s="302">
        <f>SUM(BQ$32:BS34)</f>
        <v>14</v>
      </c>
      <c r="BV34" s="302">
        <f>SUM(BW$32:BY34)</f>
        <v>16</v>
      </c>
      <c r="BW34" s="4"/>
      <c r="BX34" s="5"/>
      <c r="BY34" s="5">
        <v>3</v>
      </c>
      <c r="CA34" s="7">
        <v>3</v>
      </c>
      <c r="CB34" s="4"/>
      <c r="CC34" s="5"/>
      <c r="CD34" s="5">
        <v>7</v>
      </c>
      <c r="CE34" s="302">
        <f>SUM(CB$32:CD34)</f>
        <v>25</v>
      </c>
      <c r="CG34" s="302">
        <f>SUM(CH$32:CJ34)</f>
        <v>14</v>
      </c>
      <c r="CH34" s="4"/>
      <c r="CI34" s="5"/>
      <c r="CJ34" s="5">
        <v>6</v>
      </c>
      <c r="CL34" s="7">
        <v>3</v>
      </c>
      <c r="CM34" s="4"/>
      <c r="CN34" s="5"/>
      <c r="CO34" s="5">
        <v>5</v>
      </c>
      <c r="CP34" s="302">
        <f>SUM(CM$32:CO34)</f>
        <v>24</v>
      </c>
      <c r="CR34" s="302">
        <f>SUM(CS$32:CU34)</f>
        <v>14</v>
      </c>
      <c r="CS34" s="4"/>
      <c r="CT34" s="5"/>
      <c r="CU34" s="5">
        <v>3</v>
      </c>
      <c r="CW34" s="7">
        <v>3</v>
      </c>
      <c r="CX34" s="4"/>
      <c r="CY34" s="5"/>
      <c r="CZ34" s="5">
        <v>5</v>
      </c>
      <c r="DA34" s="302">
        <f>SUM(CX$32:CZ34)</f>
        <v>27</v>
      </c>
      <c r="DC34" s="302">
        <f>SUM(DD$32:DF34)</f>
        <v>9</v>
      </c>
      <c r="DD34" s="4"/>
      <c r="DE34" s="5"/>
      <c r="DF34" s="5">
        <v>7</v>
      </c>
      <c r="DI34" s="276" t="s">
        <v>57</v>
      </c>
      <c r="DJ34" s="277"/>
      <c r="DK34" s="277"/>
      <c r="DL34" s="277"/>
      <c r="DM34" s="303"/>
      <c r="DN34" s="304"/>
      <c r="DO34" s="305"/>
      <c r="DP34" s="303">
        <v>9</v>
      </c>
      <c r="DR34" s="76" t="s">
        <v>75</v>
      </c>
      <c r="DS34" s="77"/>
      <c r="DT34" s="77"/>
      <c r="DU34" s="306"/>
      <c r="DV34" s="306">
        <f>DP41/DP44</f>
        <v>73</v>
      </c>
    </row>
    <row r="35" spans="1:126">
      <c r="A35" s="286"/>
      <c r="B35" s="3">
        <v>4</v>
      </c>
      <c r="C35" s="5">
        <v>1</v>
      </c>
      <c r="D35" s="4"/>
      <c r="E35" s="5"/>
      <c r="F35" s="302">
        <f>SUM(C$32:E35)</f>
        <v>16</v>
      </c>
      <c r="G35" s="285"/>
      <c r="H35" s="302">
        <f>SUM(I$32:K35)</f>
        <v>19</v>
      </c>
      <c r="I35" s="5">
        <v>6</v>
      </c>
      <c r="J35" s="4"/>
      <c r="K35" s="5"/>
      <c r="M35" s="200"/>
      <c r="N35" s="201"/>
      <c r="O35" s="288"/>
      <c r="P35" s="201"/>
      <c r="Q35" s="301"/>
      <c r="R35" s="283"/>
      <c r="S35" s="301"/>
      <c r="T35" s="201"/>
      <c r="U35" s="202"/>
      <c r="V35" s="201"/>
      <c r="X35" s="3">
        <v>4</v>
      </c>
      <c r="Y35" s="5">
        <v>4</v>
      </c>
      <c r="Z35" s="4"/>
      <c r="AA35" s="5"/>
      <c r="AB35" s="302">
        <f>SUM(Y$32:AA35)</f>
        <v>27</v>
      </c>
      <c r="AC35" s="285"/>
      <c r="AD35" s="302">
        <f>SUM(AE$32:AG35)</f>
        <v>28</v>
      </c>
      <c r="AE35" s="5">
        <v>3</v>
      </c>
      <c r="AF35" s="4"/>
      <c r="AG35" s="5"/>
      <c r="AI35" s="3">
        <v>4</v>
      </c>
      <c r="AJ35" s="5" t="s">
        <v>1</v>
      </c>
      <c r="AK35" s="4"/>
      <c r="AL35" s="5"/>
      <c r="AM35" s="302">
        <f>SUM(AJ$32:AL35)</f>
        <v>25</v>
      </c>
      <c r="AN35" s="285"/>
      <c r="AO35" s="302">
        <f>SUM(AP$32:AR35)</f>
        <v>10</v>
      </c>
      <c r="AP35" s="5">
        <v>2</v>
      </c>
      <c r="AQ35" s="4"/>
      <c r="AR35" s="5"/>
      <c r="AT35" s="7">
        <v>4</v>
      </c>
      <c r="AU35" s="5">
        <v>6</v>
      </c>
      <c r="AV35" s="4"/>
      <c r="AW35" s="5"/>
      <c r="AX35" s="302">
        <f>SUM(AU$32:AW35)</f>
        <v>24</v>
      </c>
      <c r="AZ35" s="302">
        <f>SUM(BA$32:BC35)</f>
        <v>30</v>
      </c>
      <c r="BA35" s="5">
        <v>5</v>
      </c>
      <c r="BB35" s="4"/>
      <c r="BC35" s="5"/>
      <c r="BE35" s="7">
        <v>4</v>
      </c>
      <c r="BF35" s="5">
        <v>1</v>
      </c>
      <c r="BG35" s="4"/>
      <c r="BH35" s="5"/>
      <c r="BI35" s="302">
        <f>SUM($BF$32:BH35)</f>
        <v>18</v>
      </c>
      <c r="BK35" s="302">
        <f>SUM($BL$32:BN35)</f>
        <v>20</v>
      </c>
      <c r="BL35" s="5" t="s">
        <v>1</v>
      </c>
      <c r="BM35" s="4"/>
      <c r="BN35" s="5"/>
      <c r="BP35" s="3">
        <v>4</v>
      </c>
      <c r="BQ35" s="5">
        <v>6</v>
      </c>
      <c r="BR35" s="4"/>
      <c r="BS35" s="5"/>
      <c r="BT35" s="302">
        <f>SUM(BQ$32:BS35)</f>
        <v>20</v>
      </c>
      <c r="BV35" s="302">
        <f>SUM(BW$32:BY35)</f>
        <v>16</v>
      </c>
      <c r="BW35" s="5" t="s">
        <v>1</v>
      </c>
      <c r="BX35" s="4"/>
      <c r="BY35" s="5"/>
      <c r="CA35" s="3">
        <v>4</v>
      </c>
      <c r="CB35" s="5">
        <v>2</v>
      </c>
      <c r="CC35" s="4"/>
      <c r="CD35" s="5"/>
      <c r="CE35" s="302">
        <f>SUM(CB$32:CD35)</f>
        <v>27</v>
      </c>
      <c r="CG35" s="302">
        <f>SUM(CH$32:CJ35)</f>
        <v>21</v>
      </c>
      <c r="CH35" s="5">
        <v>7</v>
      </c>
      <c r="CI35" s="4"/>
      <c r="CJ35" s="5"/>
      <c r="CL35" s="7">
        <v>4</v>
      </c>
      <c r="CM35" s="5">
        <v>2</v>
      </c>
      <c r="CN35" s="4"/>
      <c r="CO35" s="5"/>
      <c r="CP35" s="302">
        <f>SUM(CM$32:CO35)</f>
        <v>26</v>
      </c>
      <c r="CR35" s="302">
        <f>SUM(CS$32:CU35)</f>
        <v>14</v>
      </c>
      <c r="CS35" s="5" t="s">
        <v>1</v>
      </c>
      <c r="CT35" s="4"/>
      <c r="CU35" s="5"/>
      <c r="CW35" s="7">
        <v>4</v>
      </c>
      <c r="CX35" s="5">
        <v>4</v>
      </c>
      <c r="CY35" s="4"/>
      <c r="CZ35" s="5"/>
      <c r="DA35" s="302">
        <f>SUM(CX$32:CZ35)</f>
        <v>31</v>
      </c>
      <c r="DC35" s="302">
        <f>SUM(DD$32:DF35)</f>
        <v>16</v>
      </c>
      <c r="DD35" s="5">
        <v>7</v>
      </c>
      <c r="DE35" s="4"/>
      <c r="DF35" s="5"/>
      <c r="DI35" s="274" t="s">
        <v>58</v>
      </c>
      <c r="DJ35" s="275"/>
      <c r="DK35" s="275"/>
      <c r="DL35" s="275"/>
      <c r="DM35" s="307"/>
      <c r="DN35" s="308"/>
      <c r="DP35" s="307">
        <f>COUNTIFS(F48,"&gt;"&amp;H48)+COUNTIFS(Q48,"&gt;"&amp;S48)+COUNTIFS(AB48,"&gt;"&amp;AD48)+COUNTIFS(AM48,"&gt;"&amp;AO48)+COUNTIFS(AX48,"&gt;"&amp;AZ48)+COUNTIFS(BI48,"&gt;"&amp;BK48)+COUNTIFS(BT48,"&gt;"&amp;BV48)+COUNTIFS(CE48,"&gt;"&amp;CG48)+COUNTIFS(CP48,"&gt;"&amp;CR48)+COUNTIFS(DA48,"&gt;"&amp;DC48)</f>
        <v>7</v>
      </c>
      <c r="DR35" s="76" t="s">
        <v>76</v>
      </c>
      <c r="DS35" s="77"/>
      <c r="DT35" s="77"/>
      <c r="DU35" s="306"/>
      <c r="DV35" s="306">
        <f>(DP41/DP43)-DV34</f>
        <v>18.000000000000014</v>
      </c>
    </row>
    <row r="36" spans="1:126">
      <c r="A36" s="286"/>
      <c r="B36" s="7">
        <v>5</v>
      </c>
      <c r="C36" s="4"/>
      <c r="D36" s="5">
        <v>2</v>
      </c>
      <c r="E36" s="5"/>
      <c r="F36" s="302">
        <f>SUM(C$32:E36)</f>
        <v>18</v>
      </c>
      <c r="G36" s="285"/>
      <c r="H36" s="302">
        <f>SUM(I$32:K36)</f>
        <v>29</v>
      </c>
      <c r="I36" s="4"/>
      <c r="J36" s="5">
        <v>10</v>
      </c>
      <c r="K36" s="5"/>
      <c r="M36" s="200"/>
      <c r="N36" s="201"/>
      <c r="O36" s="288"/>
      <c r="P36" s="201"/>
      <c r="Q36" s="301"/>
      <c r="R36" s="283"/>
      <c r="S36" s="301"/>
      <c r="T36" s="202"/>
      <c r="U36" s="201"/>
      <c r="V36" s="201"/>
      <c r="X36" s="7">
        <v>5</v>
      </c>
      <c r="Y36" s="4"/>
      <c r="Z36" s="5">
        <v>3</v>
      </c>
      <c r="AA36" s="5"/>
      <c r="AB36" s="302">
        <f>SUM(Y$32:AA36)</f>
        <v>30</v>
      </c>
      <c r="AC36" s="285"/>
      <c r="AD36" s="302">
        <f>SUM(AE$32:AG36)</f>
        <v>33</v>
      </c>
      <c r="AE36" s="4"/>
      <c r="AF36" s="5">
        <v>5</v>
      </c>
      <c r="AG36" s="5"/>
      <c r="AI36" s="7">
        <v>5</v>
      </c>
      <c r="AJ36" s="4"/>
      <c r="AK36" s="5">
        <v>9</v>
      </c>
      <c r="AL36" s="5"/>
      <c r="AM36" s="302">
        <f>SUM(AJ$32:AL36)</f>
        <v>34</v>
      </c>
      <c r="AN36" s="285"/>
      <c r="AO36" s="302">
        <f>SUM(AP$32:AR36)</f>
        <v>10</v>
      </c>
      <c r="AP36" s="4"/>
      <c r="AQ36" s="5" t="s">
        <v>1</v>
      </c>
      <c r="AR36" s="5"/>
      <c r="AT36" s="7">
        <v>5</v>
      </c>
      <c r="AU36" s="4"/>
      <c r="AV36" s="5">
        <v>3</v>
      </c>
      <c r="AW36" s="5"/>
      <c r="AX36" s="302">
        <f>SUM(AU$32:AW36)</f>
        <v>27</v>
      </c>
      <c r="AZ36" s="302">
        <f>SUM(BA$32:BC36)</f>
        <v>30</v>
      </c>
      <c r="BA36" s="4"/>
      <c r="BB36" s="5" t="s">
        <v>1</v>
      </c>
      <c r="BC36" s="5"/>
      <c r="BE36" s="7">
        <v>5</v>
      </c>
      <c r="BF36" s="4"/>
      <c r="BG36" s="5">
        <v>5</v>
      </c>
      <c r="BH36" s="5"/>
      <c r="BI36" s="302">
        <f>SUM($BF$32:BH36)</f>
        <v>23</v>
      </c>
      <c r="BK36" s="302">
        <f>SUM($BL$32:BN36)</f>
        <v>25</v>
      </c>
      <c r="BL36" s="4"/>
      <c r="BM36" s="5">
        <v>5</v>
      </c>
      <c r="BN36" s="5"/>
      <c r="BP36" s="7">
        <v>5</v>
      </c>
      <c r="BQ36" s="4"/>
      <c r="BR36" s="5">
        <v>3</v>
      </c>
      <c r="BS36" s="5"/>
      <c r="BT36" s="302">
        <f>SUM(BQ$32:BS36)</f>
        <v>23</v>
      </c>
      <c r="BV36" s="302">
        <f>SUM(BW$32:BY36)</f>
        <v>16</v>
      </c>
      <c r="BW36" s="4"/>
      <c r="BX36" s="5" t="s">
        <v>1</v>
      </c>
      <c r="BY36" s="5"/>
      <c r="CA36" s="7">
        <v>5</v>
      </c>
      <c r="CB36" s="4"/>
      <c r="CC36" s="5" t="s">
        <v>1</v>
      </c>
      <c r="CD36" s="5"/>
      <c r="CE36" s="302">
        <f>SUM(CB$32:CD36)</f>
        <v>27</v>
      </c>
      <c r="CG36" s="302">
        <f>SUM(CH$32:CJ36)</f>
        <v>26</v>
      </c>
      <c r="CH36" s="4"/>
      <c r="CI36" s="5">
        <v>5</v>
      </c>
      <c r="CJ36" s="5"/>
      <c r="CL36" s="7">
        <v>5</v>
      </c>
      <c r="CM36" s="4"/>
      <c r="CN36" s="5">
        <v>12</v>
      </c>
      <c r="CO36" s="5"/>
      <c r="CP36" s="302">
        <f>SUM(CM$32:CO36)</f>
        <v>38</v>
      </c>
      <c r="CR36" s="302">
        <f>SUM(CS$32:CU36)</f>
        <v>14</v>
      </c>
      <c r="CS36" s="4"/>
      <c r="CT36" s="5" t="s">
        <v>1</v>
      </c>
      <c r="CU36" s="5"/>
      <c r="CW36" s="7">
        <v>5</v>
      </c>
      <c r="CX36" s="4"/>
      <c r="CY36" s="5" t="s">
        <v>1</v>
      </c>
      <c r="CZ36" s="5"/>
      <c r="DA36" s="302">
        <f>SUM(CX$32:CZ36)</f>
        <v>31</v>
      </c>
      <c r="DC36" s="302">
        <f>SUM(DD$32:DF36)</f>
        <v>16</v>
      </c>
      <c r="DD36" s="4"/>
      <c r="DE36" s="5" t="s">
        <v>1</v>
      </c>
      <c r="DF36" s="5"/>
      <c r="DI36" s="274" t="s">
        <v>59</v>
      </c>
      <c r="DJ36" s="275"/>
      <c r="DK36" s="275"/>
      <c r="DL36" s="275"/>
      <c r="DM36" s="307"/>
      <c r="DN36" s="308"/>
      <c r="DP36" s="309">
        <f>DP35/DP34</f>
        <v>0.77777777777777779</v>
      </c>
      <c r="DR36" s="274" t="s">
        <v>77</v>
      </c>
      <c r="DS36" s="275"/>
      <c r="DT36" s="275"/>
      <c r="DU36" s="307"/>
      <c r="DV36" s="309">
        <f>DV35/DV49</f>
        <v>0.19780219780219793</v>
      </c>
    </row>
    <row r="37" spans="1:126">
      <c r="A37" s="286"/>
      <c r="B37" s="7">
        <v>6</v>
      </c>
      <c r="C37" s="5"/>
      <c r="D37" s="4"/>
      <c r="E37" s="5" t="s">
        <v>1</v>
      </c>
      <c r="F37" s="302">
        <f>SUM(C$32:E37)</f>
        <v>18</v>
      </c>
      <c r="G37" s="285"/>
      <c r="H37" s="302">
        <f>SUM(I$32:K37)</f>
        <v>34</v>
      </c>
      <c r="I37" s="5"/>
      <c r="J37" s="4"/>
      <c r="K37" s="5">
        <v>5</v>
      </c>
      <c r="M37" s="200"/>
      <c r="N37" s="201"/>
      <c r="O37" s="288"/>
      <c r="P37" s="201"/>
      <c r="Q37" s="301"/>
      <c r="R37" s="283"/>
      <c r="S37" s="301"/>
      <c r="T37" s="201"/>
      <c r="U37" s="202"/>
      <c r="V37" s="201"/>
      <c r="X37" s="7">
        <v>6</v>
      </c>
      <c r="Y37" s="5"/>
      <c r="Z37" s="4"/>
      <c r="AA37" s="5">
        <v>6</v>
      </c>
      <c r="AB37" s="302">
        <f>SUM(Y$32:AA37)</f>
        <v>36</v>
      </c>
      <c r="AC37" s="285"/>
      <c r="AD37" s="302">
        <f>SUM(AE$32:AG37)</f>
        <v>33</v>
      </c>
      <c r="AE37" s="5"/>
      <c r="AF37" s="4"/>
      <c r="AG37" s="5" t="s">
        <v>1</v>
      </c>
      <c r="AI37" s="7">
        <v>6</v>
      </c>
      <c r="AJ37" s="5"/>
      <c r="AK37" s="4"/>
      <c r="AL37" s="5">
        <v>2</v>
      </c>
      <c r="AM37" s="302">
        <f>SUM(AJ$32:AL37)</f>
        <v>36</v>
      </c>
      <c r="AN37" s="285"/>
      <c r="AO37" s="302">
        <f>SUM(AP$32:AR37)</f>
        <v>19</v>
      </c>
      <c r="AP37" s="5"/>
      <c r="AQ37" s="4"/>
      <c r="AR37" s="5">
        <v>9</v>
      </c>
      <c r="AT37" s="7">
        <v>6</v>
      </c>
      <c r="AU37" s="5"/>
      <c r="AV37" s="4"/>
      <c r="AW37" s="5">
        <v>12</v>
      </c>
      <c r="AX37" s="302">
        <f>SUM(AU$32:AW37)</f>
        <v>39</v>
      </c>
      <c r="AZ37" s="302">
        <f>SUM(BA$32:BC37)</f>
        <v>32</v>
      </c>
      <c r="BA37" s="5"/>
      <c r="BB37" s="4"/>
      <c r="BC37" s="5">
        <v>2</v>
      </c>
      <c r="BE37" s="7">
        <v>6</v>
      </c>
      <c r="BF37" s="5"/>
      <c r="BG37" s="4"/>
      <c r="BH37" s="5">
        <v>4</v>
      </c>
      <c r="BI37" s="302">
        <f>SUM($BF$32:BH37)</f>
        <v>27</v>
      </c>
      <c r="BK37" s="302">
        <f>SUM($BL$32:BN37)</f>
        <v>25</v>
      </c>
      <c r="BL37" s="5"/>
      <c r="BM37" s="4"/>
      <c r="BN37" s="5" t="s">
        <v>1</v>
      </c>
      <c r="BP37" s="7">
        <v>6</v>
      </c>
      <c r="BQ37" s="5"/>
      <c r="BR37" s="4"/>
      <c r="BS37" s="5" t="s">
        <v>1</v>
      </c>
      <c r="BT37" s="302">
        <f>SUM(BQ$32:BS37)</f>
        <v>23</v>
      </c>
      <c r="BV37" s="302">
        <f>SUM(BW$32:BY37)</f>
        <v>20</v>
      </c>
      <c r="BW37" s="5"/>
      <c r="BX37" s="4"/>
      <c r="BY37" s="5">
        <v>4</v>
      </c>
      <c r="CA37" s="7">
        <v>6</v>
      </c>
      <c r="CB37" s="5"/>
      <c r="CC37" s="4"/>
      <c r="CD37" s="5">
        <v>8</v>
      </c>
      <c r="CE37" s="302">
        <f>SUM(CB$32:CD37)</f>
        <v>35</v>
      </c>
      <c r="CG37" s="302">
        <f>SUM(CH$32:CJ37)</f>
        <v>38</v>
      </c>
      <c r="CH37" s="5"/>
      <c r="CI37" s="4"/>
      <c r="CJ37" s="5">
        <v>12</v>
      </c>
      <c r="CL37" s="7">
        <v>6</v>
      </c>
      <c r="CM37" s="5"/>
      <c r="CN37" s="4"/>
      <c r="CO37" s="5">
        <v>12</v>
      </c>
      <c r="CP37" s="302">
        <f>SUM(CM$32:CO37)</f>
        <v>50</v>
      </c>
      <c r="CR37" s="302"/>
      <c r="CS37" s="5"/>
      <c r="CT37" s="4"/>
      <c r="CU37" s="5"/>
      <c r="CW37" s="7">
        <v>6</v>
      </c>
      <c r="CX37" s="5"/>
      <c r="CY37" s="4"/>
      <c r="CZ37" s="5" t="s">
        <v>1</v>
      </c>
      <c r="DA37" s="302">
        <f>SUM(CX$32:CZ37)</f>
        <v>31</v>
      </c>
      <c r="DC37" s="302">
        <f>SUM(DD$32:DF37)</f>
        <v>26</v>
      </c>
      <c r="DD37" s="5"/>
      <c r="DE37" s="4"/>
      <c r="DF37" s="5">
        <v>10</v>
      </c>
      <c r="DI37" s="76" t="s">
        <v>60</v>
      </c>
      <c r="DJ37" s="77"/>
      <c r="DK37" s="77"/>
      <c r="DL37" s="77"/>
      <c r="DM37" s="306"/>
      <c r="DN37" s="299"/>
      <c r="DP37" s="306">
        <f>MIN(IF(Q48=50,Q49,99),IF(AB48=50,AB49,99),IF(AM48=50,AM49,99),IF(AX48=50,AX49,99),IF(BI48=50,BI49,99),IF(BT48=50,BT49,99),IF(CE48=50,CE49,99),IF(CP48=50,CP49,99),IF(DA48=50,DA49,99),IF(F48=50,F49,99))</f>
        <v>6</v>
      </c>
      <c r="DR37" s="76" t="s">
        <v>78</v>
      </c>
      <c r="DS37" s="77"/>
      <c r="DT37" s="77"/>
      <c r="DU37" s="306"/>
      <c r="DV37" s="310">
        <f>DV35/DP34</f>
        <v>2.0000000000000018</v>
      </c>
    </row>
    <row r="38" spans="1:126">
      <c r="A38" s="286"/>
      <c r="B38" s="3">
        <v>7</v>
      </c>
      <c r="C38" s="4">
        <v>10</v>
      </c>
      <c r="D38" s="5"/>
      <c r="E38" s="5"/>
      <c r="F38" s="302">
        <f>SUM(C$32:E38)</f>
        <v>28</v>
      </c>
      <c r="G38" s="285"/>
      <c r="H38" s="302">
        <f>SUM(I$32:K38)</f>
        <v>41</v>
      </c>
      <c r="I38" s="4">
        <v>7</v>
      </c>
      <c r="J38" s="5"/>
      <c r="K38" s="5"/>
      <c r="M38" s="200"/>
      <c r="N38" s="201"/>
      <c r="O38" s="288"/>
      <c r="P38" s="201"/>
      <c r="Q38" s="301"/>
      <c r="R38" s="283"/>
      <c r="S38" s="301"/>
      <c r="T38" s="202"/>
      <c r="U38" s="201"/>
      <c r="V38" s="201"/>
      <c r="X38" s="3">
        <v>7</v>
      </c>
      <c r="Y38" s="4">
        <v>6</v>
      </c>
      <c r="Z38" s="5"/>
      <c r="AA38" s="5"/>
      <c r="AB38" s="302">
        <f>SUM(Y$32:AA38)</f>
        <v>42</v>
      </c>
      <c r="AC38" s="285"/>
      <c r="AD38" s="302">
        <f>SUM(AE$32:AG38)</f>
        <v>39</v>
      </c>
      <c r="AE38" s="4">
        <v>6</v>
      </c>
      <c r="AF38" s="5"/>
      <c r="AG38" s="5"/>
      <c r="AI38" s="3">
        <v>7</v>
      </c>
      <c r="AJ38" s="4">
        <v>9</v>
      </c>
      <c r="AK38" s="5"/>
      <c r="AL38" s="5"/>
      <c r="AM38" s="302">
        <f>SUM(AJ$32:AL38)</f>
        <v>45</v>
      </c>
      <c r="AN38" s="285"/>
      <c r="AO38" s="302">
        <f>SUM(AP$32:AR38)</f>
        <v>24</v>
      </c>
      <c r="AP38" s="4">
        <v>5</v>
      </c>
      <c r="AQ38" s="5"/>
      <c r="AR38" s="5"/>
      <c r="AT38" s="7">
        <v>7</v>
      </c>
      <c r="AU38" s="4" t="s">
        <v>1</v>
      </c>
      <c r="AV38" s="5"/>
      <c r="AW38" s="5"/>
      <c r="AX38" s="302">
        <f>SUM(AU$32:AW38)</f>
        <v>39</v>
      </c>
      <c r="AZ38" s="302">
        <f>SUM(BA$32:BC38)</f>
        <v>32</v>
      </c>
      <c r="BA38" s="4" t="s">
        <v>1</v>
      </c>
      <c r="BB38" s="5"/>
      <c r="BC38" s="5"/>
      <c r="BE38" s="7">
        <v>7</v>
      </c>
      <c r="BF38" s="4">
        <v>4</v>
      </c>
      <c r="BG38" s="5"/>
      <c r="BH38" s="5"/>
      <c r="BI38" s="302">
        <f>SUM($BF$32:BH38)</f>
        <v>31</v>
      </c>
      <c r="BK38" s="302">
        <f>SUM($BL$32:BN38)</f>
        <v>31</v>
      </c>
      <c r="BL38" s="4">
        <v>6</v>
      </c>
      <c r="BM38" s="5"/>
      <c r="BN38" s="5"/>
      <c r="BP38" s="3">
        <v>7</v>
      </c>
      <c r="BQ38" s="4">
        <v>6</v>
      </c>
      <c r="BR38" s="5"/>
      <c r="BS38" s="5"/>
      <c r="BT38" s="302">
        <f>SUM(BQ$32:BS38)</f>
        <v>29</v>
      </c>
      <c r="BV38" s="302">
        <f>SUM(BW$32:BY38)</f>
        <v>32</v>
      </c>
      <c r="BW38" s="4">
        <v>12</v>
      </c>
      <c r="BX38" s="5"/>
      <c r="BY38" s="5"/>
      <c r="CA38" s="3">
        <v>7</v>
      </c>
      <c r="CB38" s="4" t="s">
        <v>1</v>
      </c>
      <c r="CC38" s="5"/>
      <c r="CD38" s="5"/>
      <c r="CE38" s="302">
        <f>SUM(CB$32:CD38)</f>
        <v>35</v>
      </c>
      <c r="CG38" s="302">
        <f>SUM(CH$32:CJ38)</f>
        <v>44</v>
      </c>
      <c r="CH38" s="4">
        <v>6</v>
      </c>
      <c r="CI38" s="5"/>
      <c r="CJ38" s="5"/>
      <c r="CL38" s="1"/>
      <c r="CM38" s="2"/>
      <c r="CN38" s="311"/>
      <c r="CO38" s="2"/>
      <c r="CP38" s="311"/>
      <c r="CS38" s="2"/>
      <c r="CT38" s="311"/>
      <c r="CU38" s="2"/>
      <c r="CW38" s="7">
        <v>7</v>
      </c>
      <c r="CX38" s="4">
        <v>5</v>
      </c>
      <c r="CY38" s="5"/>
      <c r="CZ38" s="5"/>
      <c r="DA38" s="302">
        <f>SUM(CX$32:CZ38)</f>
        <v>36</v>
      </c>
      <c r="DC38" s="302">
        <f>SUM(DD$32:DF38)</f>
        <v>36</v>
      </c>
      <c r="DD38" s="4">
        <v>10</v>
      </c>
      <c r="DE38" s="5"/>
      <c r="DF38" s="5"/>
      <c r="DI38" s="76" t="s">
        <v>62</v>
      </c>
      <c r="DJ38" s="77"/>
      <c r="DK38" s="77"/>
      <c r="DL38" s="77"/>
      <c r="DM38" s="306"/>
      <c r="DN38" s="299"/>
      <c r="DP38" s="306">
        <f>MAX(IF(Q48=50,Q49,0),IF(AB48=50,AB49,0),IF(AM48=50,AM49,0),IF(AX48=50,AX49,0),IF(BI48=50,BI49,0),IF(BT48=50,BT49,0),IF(CE48=50,CE49,0),IF(CP48=50,CP49,0),IF(DA48=50,DA49,0),IF(F48=50,F49,0))</f>
        <v>14</v>
      </c>
      <c r="DR38" s="76" t="s">
        <v>79</v>
      </c>
      <c r="DS38" s="77"/>
      <c r="DT38" s="77"/>
      <c r="DU38" s="306"/>
      <c r="DV38" s="306">
        <f>COUNTIFS(DA50,"=0")+COUNTIFS(CP50,"=0")+COUNTIFS(CE50,"=0")+COUNTIFS(BT50,"=0")+COUNTIFS(BI50,"=0")+COUNTIFS(AX50,"=0")+COUNTIFS(AM50,"=0")+COUNTIFS(AB50,"=0")+COUNTIFS(Q50,"=0")+COUNTIFS(F50,"=0")</f>
        <v>3</v>
      </c>
    </row>
    <row r="39" spans="1:126">
      <c r="A39" s="286"/>
      <c r="B39" s="7">
        <v>8</v>
      </c>
      <c r="C39" s="5"/>
      <c r="D39" s="4" t="s">
        <v>1</v>
      </c>
      <c r="E39" s="5"/>
      <c r="F39" s="302">
        <f>SUM(C$32:E39)</f>
        <v>28</v>
      </c>
      <c r="G39" s="285"/>
      <c r="H39" s="302">
        <f>SUM(I$32:K39)</f>
        <v>45</v>
      </c>
      <c r="I39" s="5"/>
      <c r="J39" s="4">
        <v>4</v>
      </c>
      <c r="K39" s="5"/>
      <c r="M39" s="200"/>
      <c r="N39" s="201"/>
      <c r="O39" s="288"/>
      <c r="P39" s="201"/>
      <c r="Q39" s="301"/>
      <c r="R39" s="283"/>
      <c r="S39" s="301"/>
      <c r="T39" s="201"/>
      <c r="U39" s="202"/>
      <c r="V39" s="201"/>
      <c r="X39" s="7">
        <v>8</v>
      </c>
      <c r="Y39" s="5"/>
      <c r="Z39" s="4">
        <v>3</v>
      </c>
      <c r="AA39" s="5"/>
      <c r="AB39" s="302">
        <f>SUM(Y$32:AA39)</f>
        <v>45</v>
      </c>
      <c r="AC39" s="285"/>
      <c r="AD39" s="302">
        <f>SUM(AE$32:AG39)</f>
        <v>39</v>
      </c>
      <c r="AE39" s="5"/>
      <c r="AF39" s="4" t="s">
        <v>1</v>
      </c>
      <c r="AG39" s="5"/>
      <c r="AI39" s="7">
        <v>8</v>
      </c>
      <c r="AJ39" s="5"/>
      <c r="AK39" s="24">
        <v>-20</v>
      </c>
      <c r="AL39" s="5"/>
      <c r="AM39" s="302">
        <f>SUM(AJ$32:AL39)</f>
        <v>25</v>
      </c>
      <c r="AN39" s="285"/>
      <c r="AO39" s="302">
        <f>SUM(AP$32:AR39)</f>
        <v>26</v>
      </c>
      <c r="AP39" s="5"/>
      <c r="AQ39" s="4">
        <v>2</v>
      </c>
      <c r="AR39" s="5"/>
      <c r="AT39" s="7">
        <v>8</v>
      </c>
      <c r="AU39" s="5"/>
      <c r="AV39" s="4" t="s">
        <v>1</v>
      </c>
      <c r="AW39" s="5"/>
      <c r="AX39" s="302">
        <f>SUM(AU$32:AW39)</f>
        <v>39</v>
      </c>
      <c r="AZ39" s="302">
        <f>SUM(BA$32:BC39)</f>
        <v>34</v>
      </c>
      <c r="BA39" s="5"/>
      <c r="BB39" s="4">
        <v>2</v>
      </c>
      <c r="BC39" s="5"/>
      <c r="BE39" s="7">
        <v>8</v>
      </c>
      <c r="BF39" s="5"/>
      <c r="BG39" s="4">
        <v>6</v>
      </c>
      <c r="BH39" s="5"/>
      <c r="BI39" s="302">
        <f>SUM($BF$32:BH39)</f>
        <v>37</v>
      </c>
      <c r="BK39" s="302">
        <f>SUM($BL$32:BN39)</f>
        <v>36</v>
      </c>
      <c r="BL39" s="5"/>
      <c r="BM39" s="4">
        <v>5</v>
      </c>
      <c r="BN39" s="5"/>
      <c r="BP39" s="7">
        <v>8</v>
      </c>
      <c r="BQ39" s="5"/>
      <c r="BR39" s="4">
        <v>12</v>
      </c>
      <c r="BS39" s="5"/>
      <c r="BT39" s="302">
        <f>SUM(BQ$32:BS39)</f>
        <v>41</v>
      </c>
      <c r="BV39" s="302">
        <f>SUM(BW$32:BY39)</f>
        <v>32</v>
      </c>
      <c r="BW39" s="5"/>
      <c r="BX39" s="4" t="s">
        <v>1</v>
      </c>
      <c r="BY39" s="5"/>
      <c r="CA39" s="7">
        <v>8</v>
      </c>
      <c r="CB39" s="5"/>
      <c r="CC39" s="4" t="s">
        <v>1</v>
      </c>
      <c r="CD39" s="5"/>
      <c r="CE39" s="302">
        <f>SUM(CB$32:CD39)</f>
        <v>35</v>
      </c>
      <c r="CG39" s="302">
        <f>SUM(CH$32:CJ39)</f>
        <v>50</v>
      </c>
      <c r="CH39" s="5"/>
      <c r="CI39" s="4">
        <v>6</v>
      </c>
      <c r="CJ39" s="5"/>
      <c r="CL39" s="1"/>
      <c r="CM39" s="2"/>
      <c r="CN39" s="311"/>
      <c r="CO39" s="2"/>
      <c r="CP39" s="311"/>
      <c r="CS39" s="2"/>
      <c r="CT39" s="311"/>
      <c r="CU39" s="2"/>
      <c r="CW39" s="7">
        <v>8</v>
      </c>
      <c r="CX39" s="5"/>
      <c r="CY39" s="4">
        <v>4</v>
      </c>
      <c r="CZ39" s="5"/>
      <c r="DA39" s="302">
        <f>SUM(CX$32:CZ39)</f>
        <v>40</v>
      </c>
      <c r="DC39" s="302">
        <f>SUM(DD$32:DF39)</f>
        <v>38</v>
      </c>
      <c r="DD39" s="5"/>
      <c r="DE39" s="4">
        <v>2</v>
      </c>
      <c r="DF39" s="5"/>
      <c r="DI39" s="274" t="s">
        <v>63</v>
      </c>
      <c r="DJ39" s="275"/>
      <c r="DK39" s="275"/>
      <c r="DL39" s="275"/>
      <c r="DM39" s="307"/>
      <c r="DN39" s="308"/>
      <c r="DP39" s="312">
        <f>(IF(Q48=50,Q49,0)+IF(AB48=50,AB49,0)+IF(AM48=50,AM49,0)+IF(AX48=50,AX49,0)+IF(BI48=50,BI49,0)+IF(BT48=50,BT49,0)+IF(CE48=50,CE49,0)+IF(CP48=50,CP49,0)+IF(DA48=50,DA49,0)+IF(F48=50,F49,0))/DP35</f>
        <v>10.571428571428571</v>
      </c>
      <c r="DR39" s="76" t="s">
        <v>80</v>
      </c>
      <c r="DS39" s="77"/>
      <c r="DT39" s="77"/>
      <c r="DU39" s="306"/>
      <c r="DV39" s="154">
        <f>DV38/DP34</f>
        <v>0.33333333333333331</v>
      </c>
    </row>
    <row r="40" spans="1:126">
      <c r="A40" s="286"/>
      <c r="B40" s="7">
        <v>9</v>
      </c>
      <c r="C40" s="5"/>
      <c r="D40" s="4"/>
      <c r="E40" s="5">
        <v>6</v>
      </c>
      <c r="F40" s="302">
        <f>SUM(C$32:E40)</f>
        <v>34</v>
      </c>
      <c r="G40" s="285"/>
      <c r="H40" s="302">
        <f>SUM(I$32:K40)</f>
        <v>50</v>
      </c>
      <c r="I40" s="5"/>
      <c r="J40" s="4"/>
      <c r="K40" s="5">
        <v>5</v>
      </c>
      <c r="M40" s="200"/>
      <c r="N40" s="201"/>
      <c r="O40" s="288"/>
      <c r="P40" s="201"/>
      <c r="Q40" s="301"/>
      <c r="R40" s="283"/>
      <c r="S40" s="301"/>
      <c r="T40" s="201"/>
      <c r="U40" s="202"/>
      <c r="V40" s="201"/>
      <c r="X40" s="7">
        <v>9</v>
      </c>
      <c r="Y40" s="5"/>
      <c r="Z40" s="4"/>
      <c r="AA40" s="5">
        <v>5</v>
      </c>
      <c r="AB40" s="302">
        <f>SUM(Y$32:AA40)</f>
        <v>50</v>
      </c>
      <c r="AC40" s="285"/>
      <c r="AD40" s="302"/>
      <c r="AE40" s="5"/>
      <c r="AF40" s="4"/>
      <c r="AG40" s="5"/>
      <c r="AI40" s="7">
        <v>9</v>
      </c>
      <c r="AJ40" s="5"/>
      <c r="AK40" s="4"/>
      <c r="AL40" s="5">
        <v>12</v>
      </c>
      <c r="AM40" s="302">
        <f>SUM(AJ$32:AL40)</f>
        <v>37</v>
      </c>
      <c r="AN40" s="285"/>
      <c r="AO40" s="302">
        <f>SUM(AP$32:AR40)</f>
        <v>26</v>
      </c>
      <c r="AP40" s="5"/>
      <c r="AQ40" s="4"/>
      <c r="AR40" s="5" t="s">
        <v>1</v>
      </c>
      <c r="AT40" s="7">
        <v>9</v>
      </c>
      <c r="AU40" s="5"/>
      <c r="AV40" s="4"/>
      <c r="AW40" s="5">
        <v>5</v>
      </c>
      <c r="AX40" s="302">
        <f>SUM(AU$32:AW40)</f>
        <v>44</v>
      </c>
      <c r="AZ40" s="302">
        <f>SUM(BA$32:BC40)</f>
        <v>44</v>
      </c>
      <c r="BA40" s="5"/>
      <c r="BB40" s="4"/>
      <c r="BC40" s="5">
        <v>10</v>
      </c>
      <c r="BE40" s="7">
        <v>9</v>
      </c>
      <c r="BF40" s="5"/>
      <c r="BG40" s="4"/>
      <c r="BH40" s="5">
        <v>9</v>
      </c>
      <c r="BI40" s="302">
        <f>SUM($BF$32:BH40)</f>
        <v>46</v>
      </c>
      <c r="BK40" s="302">
        <f>SUM($BL$32:BN40)</f>
        <v>40</v>
      </c>
      <c r="BL40" s="5"/>
      <c r="BM40" s="4"/>
      <c r="BN40" s="5">
        <v>4</v>
      </c>
      <c r="BP40" s="7">
        <v>9</v>
      </c>
      <c r="BQ40" s="5"/>
      <c r="BR40" s="4"/>
      <c r="BS40" s="5">
        <v>5</v>
      </c>
      <c r="BT40" s="302">
        <f>SUM(BQ$32:BS40)</f>
        <v>46</v>
      </c>
      <c r="BV40" s="302">
        <f>SUM(BW$32:BY40)</f>
        <v>35</v>
      </c>
      <c r="BW40" s="5"/>
      <c r="BX40" s="4"/>
      <c r="BY40" s="5">
        <v>3</v>
      </c>
      <c r="CA40" s="1"/>
      <c r="CB40" s="2"/>
      <c r="CC40" s="311"/>
      <c r="CD40" s="2"/>
      <c r="CE40" s="311"/>
      <c r="CH40" s="2"/>
      <c r="CI40" s="311"/>
      <c r="CJ40" s="2"/>
      <c r="CL40" s="1"/>
      <c r="CM40" s="2"/>
      <c r="CN40" s="311"/>
      <c r="CO40" s="2"/>
      <c r="CP40" s="311"/>
      <c r="CS40" s="2"/>
      <c r="CT40" s="311"/>
      <c r="CU40" s="2"/>
      <c r="CW40" s="7">
        <v>9</v>
      </c>
      <c r="CX40" s="5"/>
      <c r="CY40" s="4"/>
      <c r="CZ40" s="5" t="s">
        <v>1</v>
      </c>
      <c r="DA40" s="302">
        <f>SUM(CX$32:CZ40)</f>
        <v>40</v>
      </c>
      <c r="DC40" s="302">
        <f>SUM(DD$32:DF40)</f>
        <v>38</v>
      </c>
      <c r="DD40" s="5"/>
      <c r="DE40" s="4"/>
      <c r="DF40" s="5" t="s">
        <v>1</v>
      </c>
      <c r="DI40" s="76"/>
      <c r="DJ40" s="77"/>
      <c r="DK40" s="77"/>
      <c r="DL40" s="77"/>
      <c r="DM40" s="306"/>
      <c r="DN40" s="299"/>
      <c r="DP40" s="299"/>
      <c r="DR40" s="76" t="s">
        <v>81</v>
      </c>
      <c r="DS40" s="77"/>
      <c r="DT40" s="77"/>
      <c r="DU40" s="306"/>
      <c r="DV40" s="303">
        <v>1</v>
      </c>
    </row>
    <row r="41" spans="1:126">
      <c r="A41" s="286"/>
      <c r="B41" s="1"/>
      <c r="C41" s="2"/>
      <c r="D41" s="311"/>
      <c r="E41" s="2"/>
      <c r="F41" s="311"/>
      <c r="G41" s="285"/>
      <c r="H41" s="285"/>
      <c r="I41" s="2"/>
      <c r="J41" s="311"/>
      <c r="K41" s="2"/>
      <c r="M41" s="200"/>
      <c r="N41" s="201"/>
      <c r="O41" s="288"/>
      <c r="P41" s="201"/>
      <c r="Q41" s="288"/>
      <c r="R41" s="283"/>
      <c r="S41" s="283"/>
      <c r="T41" s="201"/>
      <c r="U41" s="288"/>
      <c r="V41" s="201"/>
      <c r="X41" s="1"/>
      <c r="Y41" s="2"/>
      <c r="Z41" s="311"/>
      <c r="AA41" s="2"/>
      <c r="AB41" s="311"/>
      <c r="AC41" s="285"/>
      <c r="AD41" s="285"/>
      <c r="AE41" s="2"/>
      <c r="AF41" s="311"/>
      <c r="AG41" s="2"/>
      <c r="AI41" s="3">
        <v>10</v>
      </c>
      <c r="AJ41" s="5">
        <v>2</v>
      </c>
      <c r="AK41" s="4"/>
      <c r="AL41" s="5"/>
      <c r="AM41" s="302">
        <f>SUM(AJ$32:AL41)</f>
        <v>39</v>
      </c>
      <c r="AN41" s="285"/>
      <c r="AO41" s="302">
        <f>SUM(AP$32:AR41)</f>
        <v>29</v>
      </c>
      <c r="AP41" s="5">
        <v>3</v>
      </c>
      <c r="AQ41" s="4"/>
      <c r="AR41" s="5"/>
      <c r="AT41" s="7">
        <v>10</v>
      </c>
      <c r="AU41" s="5" t="s">
        <v>1</v>
      </c>
      <c r="AV41" s="4"/>
      <c r="AW41" s="5"/>
      <c r="AX41" s="302">
        <f>SUM(AU$32:AW41)</f>
        <v>44</v>
      </c>
      <c r="AZ41" s="302">
        <f>SUM(BA$32:BC41)</f>
        <v>46</v>
      </c>
      <c r="BA41" s="5">
        <v>2</v>
      </c>
      <c r="BB41" s="4"/>
      <c r="BC41" s="5"/>
      <c r="BE41" s="7">
        <v>10</v>
      </c>
      <c r="BF41" s="5">
        <v>4</v>
      </c>
      <c r="BG41" s="4"/>
      <c r="BH41" s="5"/>
      <c r="BI41" s="302">
        <f>SUM($BF$32:BH41)</f>
        <v>50</v>
      </c>
      <c r="BK41" s="302"/>
      <c r="BL41" s="5"/>
      <c r="BM41" s="4"/>
      <c r="BN41" s="5"/>
      <c r="BP41" s="3">
        <v>10</v>
      </c>
      <c r="BQ41" s="5">
        <v>4</v>
      </c>
      <c r="BR41" s="4"/>
      <c r="BS41" s="5"/>
      <c r="BT41" s="302">
        <f>SUM(BQ$32:BS41)</f>
        <v>50</v>
      </c>
      <c r="BV41" s="302"/>
      <c r="BW41" s="5"/>
      <c r="BX41" s="4"/>
      <c r="BY41" s="5"/>
      <c r="CA41" s="1"/>
      <c r="CB41" s="2"/>
      <c r="CC41" s="311"/>
      <c r="CD41" s="2"/>
      <c r="CE41" s="311"/>
      <c r="CH41" s="2"/>
      <c r="CI41" s="311"/>
      <c r="CJ41" s="2"/>
      <c r="CL41" s="1"/>
      <c r="CM41" s="2"/>
      <c r="CN41" s="311"/>
      <c r="CO41" s="2"/>
      <c r="CP41" s="311"/>
      <c r="CS41" s="2"/>
      <c r="CT41" s="311"/>
      <c r="CU41" s="2"/>
      <c r="CW41" s="7">
        <v>10</v>
      </c>
      <c r="CX41" s="5">
        <v>5</v>
      </c>
      <c r="CY41" s="4"/>
      <c r="CZ41" s="5"/>
      <c r="DA41" s="302">
        <f>SUM(CX$32:CZ41)</f>
        <v>45</v>
      </c>
      <c r="DC41" s="302">
        <f>SUM(DD$32:DF41)</f>
        <v>43</v>
      </c>
      <c r="DD41" s="5">
        <v>5</v>
      </c>
      <c r="DE41" s="4"/>
      <c r="DF41" s="5"/>
      <c r="DI41" s="76" t="s">
        <v>64</v>
      </c>
      <c r="DJ41" s="77"/>
      <c r="DK41" s="77"/>
      <c r="DL41" s="77"/>
      <c r="DM41" s="306"/>
      <c r="DN41" s="299"/>
      <c r="DP41" s="306">
        <f>Q48+AB48+AM48+AX48+BI48+BT48+CE48+CP48+DA48+F48</f>
        <v>419</v>
      </c>
      <c r="DR41" s="76" t="s">
        <v>82</v>
      </c>
      <c r="DS41" s="77"/>
      <c r="DT41" s="77"/>
      <c r="DU41" s="306"/>
      <c r="DV41" s="303">
        <v>0</v>
      </c>
    </row>
    <row r="42" spans="1:126">
      <c r="A42" s="286"/>
      <c r="B42" s="1"/>
      <c r="C42" s="2"/>
      <c r="D42" s="311"/>
      <c r="E42" s="2"/>
      <c r="F42" s="311"/>
      <c r="G42" s="285"/>
      <c r="H42" s="285"/>
      <c r="I42" s="2"/>
      <c r="J42" s="311"/>
      <c r="K42" s="2"/>
      <c r="M42" s="200"/>
      <c r="N42" s="201"/>
      <c r="O42" s="288"/>
      <c r="P42" s="201"/>
      <c r="Q42" s="288"/>
      <c r="R42" s="283"/>
      <c r="S42" s="283"/>
      <c r="T42" s="201"/>
      <c r="U42" s="288"/>
      <c r="V42" s="201"/>
      <c r="X42" s="1"/>
      <c r="Y42" s="2"/>
      <c r="Z42" s="311"/>
      <c r="AA42" s="2"/>
      <c r="AB42" s="311"/>
      <c r="AC42" s="285"/>
      <c r="AD42" s="285"/>
      <c r="AE42" s="2"/>
      <c r="AF42" s="311"/>
      <c r="AG42" s="2"/>
      <c r="AI42" s="7">
        <v>11</v>
      </c>
      <c r="AJ42" s="5"/>
      <c r="AK42" s="4">
        <v>4</v>
      </c>
      <c r="AL42" s="5"/>
      <c r="AM42" s="302">
        <f>SUM(AJ$32:AL42)</f>
        <v>43</v>
      </c>
      <c r="AN42" s="285"/>
      <c r="AO42" s="302">
        <f>SUM(AP$32:AR42)</f>
        <v>29</v>
      </c>
      <c r="AP42" s="5"/>
      <c r="AQ42" s="4" t="s">
        <v>1</v>
      </c>
      <c r="AR42" s="5"/>
      <c r="AT42" s="7">
        <v>11</v>
      </c>
      <c r="AU42" s="5"/>
      <c r="AV42" s="4" t="s">
        <v>1</v>
      </c>
      <c r="AW42" s="5"/>
      <c r="AX42" s="302">
        <f>SUM(AU$32:AW42)</f>
        <v>44</v>
      </c>
      <c r="AZ42" s="302">
        <f>SUM(BA$32:BC42)</f>
        <v>48</v>
      </c>
      <c r="BA42" s="5"/>
      <c r="BB42" s="4">
        <v>2</v>
      </c>
      <c r="BC42" s="5"/>
      <c r="BG42" s="311"/>
      <c r="BI42" s="311"/>
      <c r="BL42" s="2"/>
      <c r="BM42" s="311"/>
      <c r="BN42" s="2"/>
      <c r="BP42" s="1"/>
      <c r="BQ42" s="2"/>
      <c r="BR42" s="311"/>
      <c r="BS42" s="2"/>
      <c r="BT42" s="311"/>
      <c r="BW42" s="2"/>
      <c r="BX42" s="311"/>
      <c r="BY42" s="2"/>
      <c r="CA42" s="1"/>
      <c r="CB42" s="2"/>
      <c r="CC42" s="311"/>
      <c r="CD42" s="2"/>
      <c r="CE42" s="311"/>
      <c r="CH42" s="2"/>
      <c r="CI42" s="311"/>
      <c r="CJ42" s="2"/>
      <c r="CL42" s="1"/>
      <c r="CM42" s="2"/>
      <c r="CN42" s="311"/>
      <c r="CO42" s="2"/>
      <c r="CP42" s="311"/>
      <c r="CS42" s="2"/>
      <c r="CT42" s="311"/>
      <c r="CU42" s="2"/>
      <c r="CW42" s="7">
        <v>11</v>
      </c>
      <c r="CX42" s="5"/>
      <c r="CY42" s="4">
        <v>3</v>
      </c>
      <c r="CZ42" s="5"/>
      <c r="DA42" s="302">
        <f>SUM(CX$32:CZ42)</f>
        <v>48</v>
      </c>
      <c r="DC42" s="302">
        <f>SUM(DD$32:DF42)</f>
        <v>48</v>
      </c>
      <c r="DD42" s="5"/>
      <c r="DE42" s="4">
        <v>5</v>
      </c>
      <c r="DF42" s="5"/>
      <c r="DI42" s="274" t="s">
        <v>65</v>
      </c>
      <c r="DJ42" s="275"/>
      <c r="DK42" s="275"/>
      <c r="DL42" s="275"/>
      <c r="DM42" s="307"/>
      <c r="DN42" s="308"/>
      <c r="DP42" s="312">
        <f>DP41/DP34</f>
        <v>46.555555555555557</v>
      </c>
      <c r="DR42" s="76" t="s">
        <v>83</v>
      </c>
      <c r="DS42" s="77"/>
      <c r="DT42" s="77"/>
      <c r="DU42" s="306"/>
      <c r="DV42" s="306">
        <f>COUNTIFS(CX32:CZ47,"=12")+COUNTIFS(CM32:CO47,"=12")+COUNTIFS(CB32:CD47,"=12")+COUNTIFS(BQ32:BS47,"=12")+COUNTIFS(BF32:BH47,"=12")+COUNTIFS(AU32:AW47,"=12")+COUNTIFS(AJ32:AL47,"=12")+COUNTIFS(Y32:AA47,"=12")+COUNTIFS(N32:P47,"=12")+COUNTIFS(C32:E47,"=12")</f>
        <v>7</v>
      </c>
    </row>
    <row r="43" spans="1:126">
      <c r="A43" s="286"/>
      <c r="B43" s="1"/>
      <c r="C43" s="2"/>
      <c r="D43" s="311"/>
      <c r="E43" s="2"/>
      <c r="F43" s="311"/>
      <c r="G43" s="285"/>
      <c r="H43" s="285"/>
      <c r="I43" s="2"/>
      <c r="J43" s="311"/>
      <c r="K43" s="2"/>
      <c r="M43" s="200"/>
      <c r="N43" s="201"/>
      <c r="O43" s="288"/>
      <c r="P43" s="201"/>
      <c r="Q43" s="288"/>
      <c r="R43" s="283"/>
      <c r="S43" s="283"/>
      <c r="T43" s="201"/>
      <c r="U43" s="288"/>
      <c r="V43" s="201"/>
      <c r="X43" s="1"/>
      <c r="Y43" s="2"/>
      <c r="Z43" s="311"/>
      <c r="AA43" s="2"/>
      <c r="AB43" s="311"/>
      <c r="AC43" s="285"/>
      <c r="AD43" s="285"/>
      <c r="AE43" s="2"/>
      <c r="AF43" s="311"/>
      <c r="AG43" s="2"/>
      <c r="AI43" s="7">
        <v>12</v>
      </c>
      <c r="AJ43" s="5"/>
      <c r="AK43" s="4"/>
      <c r="AL43" s="5">
        <v>2</v>
      </c>
      <c r="AM43" s="302">
        <f>SUM(AJ$32:AL43)</f>
        <v>45</v>
      </c>
      <c r="AN43" s="285"/>
      <c r="AO43" s="302">
        <f>SUM(AP$32:AR43)</f>
        <v>29</v>
      </c>
      <c r="AP43" s="5"/>
      <c r="AQ43" s="4"/>
      <c r="AR43" s="5" t="s">
        <v>1</v>
      </c>
      <c r="AT43" s="7">
        <v>12</v>
      </c>
      <c r="AU43" s="5"/>
      <c r="AV43" s="4"/>
      <c r="AW43" s="5">
        <v>6</v>
      </c>
      <c r="AX43" s="302">
        <f>SUM(AU$32:AW43)</f>
        <v>50</v>
      </c>
      <c r="AZ43" s="302"/>
      <c r="BA43" s="5"/>
      <c r="BB43" s="4"/>
      <c r="BC43" s="5"/>
      <c r="BG43" s="311"/>
      <c r="BI43" s="311"/>
      <c r="BL43" s="2"/>
      <c r="BM43" s="311"/>
      <c r="BN43" s="2"/>
      <c r="BP43" s="1"/>
      <c r="BQ43" s="2"/>
      <c r="BR43" s="311"/>
      <c r="BS43" s="2"/>
      <c r="BT43" s="311"/>
      <c r="BW43" s="2"/>
      <c r="BX43" s="311"/>
      <c r="BY43" s="2"/>
      <c r="CA43" s="1"/>
      <c r="CB43" s="2"/>
      <c r="CC43" s="311"/>
      <c r="CD43" s="2"/>
      <c r="CE43" s="311"/>
      <c r="CH43" s="2"/>
      <c r="CI43" s="311"/>
      <c r="CJ43" s="2"/>
      <c r="CL43" s="1"/>
      <c r="CM43" s="2"/>
      <c r="CN43" s="311"/>
      <c r="CO43" s="2"/>
      <c r="CP43" s="311"/>
      <c r="CS43" s="2"/>
      <c r="CT43" s="311"/>
      <c r="CU43" s="2"/>
      <c r="CW43" s="7">
        <v>12</v>
      </c>
      <c r="CX43" s="5"/>
      <c r="CY43" s="4"/>
      <c r="CZ43" s="5" t="s">
        <v>1</v>
      </c>
      <c r="DA43" s="302">
        <f>SUM(CX$32:CZ43)</f>
        <v>48</v>
      </c>
      <c r="DC43" s="302">
        <f>SUM(DD$32:DF43)</f>
        <v>25</v>
      </c>
      <c r="DD43" s="5"/>
      <c r="DE43" s="4"/>
      <c r="DF43" s="22">
        <v>-23</v>
      </c>
      <c r="DI43" s="274" t="s">
        <v>66</v>
      </c>
      <c r="DJ43" s="275"/>
      <c r="DK43" s="275"/>
      <c r="DL43" s="275"/>
      <c r="DM43" s="307"/>
      <c r="DN43" s="308"/>
      <c r="DP43" s="312">
        <f>DP41/(DA49+CP49+CE49+BT49+BI49+AX49+AM49+AB49+Q49+F49)</f>
        <v>4.604395604395604</v>
      </c>
      <c r="DR43" s="76" t="s">
        <v>84</v>
      </c>
      <c r="DS43" s="77"/>
      <c r="DT43" s="77"/>
      <c r="DU43" s="306"/>
      <c r="DV43" s="154">
        <f>DV42/DV49</f>
        <v>7.6923076923076913E-2</v>
      </c>
    </row>
    <row r="44" spans="1:126">
      <c r="A44" s="286"/>
      <c r="B44" s="1"/>
      <c r="C44" s="2"/>
      <c r="D44" s="311"/>
      <c r="E44" s="2"/>
      <c r="F44" s="311"/>
      <c r="G44" s="285"/>
      <c r="H44" s="285"/>
      <c r="I44" s="2"/>
      <c r="J44" s="311"/>
      <c r="K44" s="2"/>
      <c r="M44" s="200"/>
      <c r="N44" s="201"/>
      <c r="O44" s="288"/>
      <c r="P44" s="201"/>
      <c r="Q44" s="288"/>
      <c r="R44" s="283"/>
      <c r="S44" s="283"/>
      <c r="T44" s="201"/>
      <c r="U44" s="288"/>
      <c r="V44" s="201"/>
      <c r="X44" s="1"/>
      <c r="Y44" s="2"/>
      <c r="Z44" s="311"/>
      <c r="AA44" s="2"/>
      <c r="AB44" s="311"/>
      <c r="AC44" s="285"/>
      <c r="AD44" s="285"/>
      <c r="AE44" s="2"/>
      <c r="AF44" s="311"/>
      <c r="AG44" s="2"/>
      <c r="AI44" s="3">
        <v>13</v>
      </c>
      <c r="AJ44" s="4">
        <v>5</v>
      </c>
      <c r="AK44" s="5"/>
      <c r="AL44" s="5"/>
      <c r="AM44" s="302">
        <f>SUM(AJ$32:AL44)</f>
        <v>50</v>
      </c>
      <c r="AN44" s="285"/>
      <c r="AO44" s="302"/>
      <c r="AP44" s="4"/>
      <c r="AQ44" s="5"/>
      <c r="AR44" s="5"/>
      <c r="AV44" s="311"/>
      <c r="BA44" s="2"/>
      <c r="BB44" s="311"/>
      <c r="BC44" s="2"/>
      <c r="BG44" s="311"/>
      <c r="BI44" s="311"/>
      <c r="BL44" s="2"/>
      <c r="BM44" s="311"/>
      <c r="BN44" s="2"/>
      <c r="BP44" s="1"/>
      <c r="BQ44" s="2"/>
      <c r="BR44" s="311"/>
      <c r="BS44" s="2"/>
      <c r="BT44" s="311"/>
      <c r="BW44" s="2"/>
      <c r="BX44" s="311"/>
      <c r="BY44" s="2"/>
      <c r="CA44" s="1"/>
      <c r="CB44" s="2"/>
      <c r="CC44" s="311"/>
      <c r="CD44" s="2"/>
      <c r="CE44" s="311"/>
      <c r="CH44" s="2"/>
      <c r="CI44" s="311"/>
      <c r="CJ44" s="2"/>
      <c r="CL44" s="1"/>
      <c r="CM44" s="2"/>
      <c r="CN44" s="311"/>
      <c r="CO44" s="2"/>
      <c r="CP44" s="311"/>
      <c r="CS44" s="2"/>
      <c r="CT44" s="311"/>
      <c r="CU44" s="2"/>
      <c r="CW44" s="7">
        <v>13</v>
      </c>
      <c r="CX44" s="5" t="s">
        <v>1</v>
      </c>
      <c r="CY44" s="4"/>
      <c r="CZ44" s="5"/>
      <c r="DA44" s="302">
        <f>SUM(CX$32:CZ44)</f>
        <v>48</v>
      </c>
      <c r="DC44" s="302">
        <f>SUM(DD$32:DF44)</f>
        <v>26</v>
      </c>
      <c r="DD44" s="5">
        <v>1</v>
      </c>
      <c r="DE44" s="4"/>
      <c r="DF44" s="5"/>
      <c r="DI44" s="76" t="s">
        <v>67</v>
      </c>
      <c r="DJ44" s="77"/>
      <c r="DK44" s="77"/>
      <c r="DL44" s="77"/>
      <c r="DM44" s="306"/>
      <c r="DN44" s="299"/>
      <c r="DP44" s="310">
        <f>DP41/((DA49-DA50)+(CP49-CP50)+(CE49-CE50)+(BT49-BT50)+(BI49-BI50)+(AX49-AX50)+(AM49-AM50)+(AB49-AB50)+(Q49-Q50)+(F49-F50))</f>
        <v>5.7397260273972606</v>
      </c>
      <c r="DR44" s="76" t="s">
        <v>85</v>
      </c>
      <c r="DS44" s="77"/>
      <c r="DT44" s="77"/>
      <c r="DU44" s="306"/>
      <c r="DV44" s="306">
        <f>COUNTIFS(CX32:CZ47,"=11")+COUNTIFS(CM32:CO47,"=11")+COUNTIFS(CB32:CD47,"=11")+COUNTIFS(BQ32:BS47,"=11")+COUNTIFS(BF32:BH47,"=11")+COUNTIFS(AU32:AW47,"=11")+COUNTIFS(AJ32:AL47,"=11")+COUNTIFS(Y32:AA47,"=11")+COUNTIFS(N32:P47,"=11")+COUNTIFS(C32:E47,"=11")</f>
        <v>3</v>
      </c>
    </row>
    <row r="45" spans="1:126">
      <c r="A45" s="286"/>
      <c r="B45" s="1"/>
      <c r="C45" s="2"/>
      <c r="D45" s="311"/>
      <c r="E45" s="2"/>
      <c r="F45" s="311"/>
      <c r="G45" s="285"/>
      <c r="H45" s="285"/>
      <c r="I45" s="2"/>
      <c r="J45" s="311"/>
      <c r="K45" s="2"/>
      <c r="M45" s="200"/>
      <c r="N45" s="201"/>
      <c r="O45" s="288"/>
      <c r="P45" s="201"/>
      <c r="Q45" s="288"/>
      <c r="R45" s="283"/>
      <c r="S45" s="283"/>
      <c r="T45" s="201"/>
      <c r="U45" s="288"/>
      <c r="V45" s="201"/>
      <c r="X45" s="1"/>
      <c r="Y45" s="2"/>
      <c r="Z45" s="311"/>
      <c r="AA45" s="2"/>
      <c r="AB45" s="311"/>
      <c r="AC45" s="285"/>
      <c r="AD45" s="285"/>
      <c r="AE45" s="2"/>
      <c r="AF45" s="311"/>
      <c r="AG45" s="2"/>
      <c r="AI45" s="1"/>
      <c r="AJ45" s="2"/>
      <c r="AK45" s="311"/>
      <c r="AL45" s="2"/>
      <c r="AM45" s="311"/>
      <c r="AN45" s="285"/>
      <c r="AO45" s="285"/>
      <c r="AP45" s="2"/>
      <c r="AQ45" s="311"/>
      <c r="AR45" s="2"/>
      <c r="AV45" s="311"/>
      <c r="BA45" s="2"/>
      <c r="BB45" s="311"/>
      <c r="BC45" s="2"/>
      <c r="BG45" s="311"/>
      <c r="BI45" s="311"/>
      <c r="BL45" s="2"/>
      <c r="BM45" s="311"/>
      <c r="BN45" s="2"/>
      <c r="BP45" s="1"/>
      <c r="BQ45" s="2"/>
      <c r="BR45" s="311"/>
      <c r="BS45" s="2"/>
      <c r="BT45" s="311"/>
      <c r="BW45" s="2"/>
      <c r="BX45" s="311"/>
      <c r="BY45" s="2"/>
      <c r="CA45" s="1"/>
      <c r="CB45" s="2"/>
      <c r="CC45" s="311"/>
      <c r="CD45" s="2"/>
      <c r="CE45" s="311"/>
      <c r="CH45" s="2"/>
      <c r="CI45" s="311"/>
      <c r="CJ45" s="2"/>
      <c r="CL45" s="1"/>
      <c r="CM45" s="2"/>
      <c r="CN45" s="311"/>
      <c r="CO45" s="2"/>
      <c r="CP45" s="311"/>
      <c r="CS45" s="2"/>
      <c r="CT45" s="311"/>
      <c r="CU45" s="2"/>
      <c r="CW45" s="7">
        <v>14</v>
      </c>
      <c r="CX45" s="5"/>
      <c r="CY45" s="4">
        <v>2</v>
      </c>
      <c r="CZ45" s="5"/>
      <c r="DA45" s="302">
        <f>SUM(CX$32:CZ45)</f>
        <v>50</v>
      </c>
      <c r="DC45" s="302"/>
      <c r="DD45" s="5"/>
      <c r="DE45" s="4"/>
      <c r="DF45" s="5"/>
      <c r="DI45" s="76"/>
      <c r="DJ45" s="77"/>
      <c r="DK45" s="77"/>
      <c r="DL45" s="77"/>
      <c r="DM45" s="306"/>
      <c r="DN45" s="299"/>
      <c r="DP45" s="299"/>
      <c r="DR45" s="76" t="s">
        <v>86</v>
      </c>
      <c r="DS45" s="77"/>
      <c r="DT45" s="77"/>
      <c r="DU45" s="306"/>
      <c r="DV45" s="154">
        <f>DV44/DV49</f>
        <v>3.2967032967032961E-2</v>
      </c>
    </row>
    <row r="46" spans="1:126">
      <c r="A46" s="286"/>
      <c r="B46" s="1"/>
      <c r="C46" s="2"/>
      <c r="D46" s="311"/>
      <c r="E46" s="2"/>
      <c r="F46" s="311"/>
      <c r="G46" s="285"/>
      <c r="H46" s="285"/>
      <c r="I46" s="2"/>
      <c r="J46" s="311"/>
      <c r="K46" s="2"/>
      <c r="M46" s="200"/>
      <c r="N46" s="201"/>
      <c r="O46" s="288"/>
      <c r="P46" s="201"/>
      <c r="Q46" s="288"/>
      <c r="R46" s="283"/>
      <c r="S46" s="283"/>
      <c r="T46" s="201"/>
      <c r="U46" s="288"/>
      <c r="V46" s="201"/>
      <c r="X46" s="1"/>
      <c r="Y46" s="2"/>
      <c r="Z46" s="311"/>
      <c r="AA46" s="2"/>
      <c r="AB46" s="311"/>
      <c r="AC46" s="285"/>
      <c r="AD46" s="285"/>
      <c r="AE46" s="2"/>
      <c r="AF46" s="311"/>
      <c r="AG46" s="2"/>
      <c r="AI46" s="1"/>
      <c r="AJ46" s="2"/>
      <c r="AK46" s="311"/>
      <c r="AL46" s="2"/>
      <c r="AM46" s="311"/>
      <c r="AN46" s="285"/>
      <c r="AO46" s="285"/>
      <c r="AP46" s="2"/>
      <c r="AQ46" s="311"/>
      <c r="AR46" s="2"/>
      <c r="AV46" s="311"/>
      <c r="BA46" s="2"/>
      <c r="BB46" s="311"/>
      <c r="BC46" s="2"/>
      <c r="BG46" s="311"/>
      <c r="BI46" s="311"/>
      <c r="BL46" s="2"/>
      <c r="BM46" s="311"/>
      <c r="BN46" s="2"/>
      <c r="BP46" s="1"/>
      <c r="BQ46" s="2"/>
      <c r="BR46" s="311"/>
      <c r="BS46" s="2"/>
      <c r="BT46" s="311"/>
      <c r="BW46" s="2"/>
      <c r="BX46" s="311"/>
      <c r="BY46" s="2"/>
      <c r="CA46" s="1"/>
      <c r="CB46" s="2"/>
      <c r="CC46" s="311"/>
      <c r="CD46" s="2"/>
      <c r="CE46" s="311"/>
      <c r="CH46" s="2"/>
      <c r="CI46" s="311"/>
      <c r="CJ46" s="2"/>
      <c r="CL46" s="1"/>
      <c r="CM46" s="2"/>
      <c r="CN46" s="311"/>
      <c r="CO46" s="2"/>
      <c r="CP46" s="311"/>
      <c r="CS46" s="2"/>
      <c r="CT46" s="311"/>
      <c r="CU46" s="2"/>
      <c r="CW46" s="1"/>
      <c r="CX46" s="2"/>
      <c r="CY46" s="311"/>
      <c r="CZ46" s="2"/>
      <c r="DA46" s="311"/>
      <c r="DD46" s="2"/>
      <c r="DE46" s="311"/>
      <c r="DF46" s="2"/>
      <c r="DI46" s="76" t="s">
        <v>68</v>
      </c>
      <c r="DJ46" s="77"/>
      <c r="DK46" s="77"/>
      <c r="DL46" s="77"/>
      <c r="DM46" s="306"/>
      <c r="DN46" s="299"/>
      <c r="DP46" s="306">
        <f>COUNTIFS(DA34,"&gt;25")+COUNTIFS(CP34,"&gt;25")+COUNTIFS(CE34,"&gt;25")+COUNTIFS(BT34,"&gt;25")+COUNTIFS(BI34,"&gt;25")+COUNTIFS(AX34,"&gt;25")+COUNTIFS(AM34,"&gt;25")+COUNTIFS(AB34,"&gt;25")+COUNTIFS(Q34,"&gt;25")+COUNTIFS(F34,"&gt;25")</f>
        <v>1</v>
      </c>
      <c r="DR46" s="76" t="s">
        <v>87</v>
      </c>
      <c r="DS46" s="77"/>
      <c r="DT46" s="77"/>
      <c r="DU46" s="306"/>
      <c r="DV46" s="306">
        <f>COUNTIFS(CX32:CZ47,"=10")+COUNTIFS(CM32:CO47,"=10")+COUNTIFS(CB32:CD47,"=10")+COUNTIFS(BQ32:BS47,"=10")+COUNTIFS(BF32:BH47,"=10")+COUNTIFS(AU32:AW47,"=10")+COUNTIFS(AJ32:AL47,"=10")+COUNTIFS(Y32:AA47,"=10")+COUNTIFS(N32:P47,"=10")+COUNTIFS(C32:E47,"=10")</f>
        <v>3</v>
      </c>
    </row>
    <row r="47" spans="1:126">
      <c r="A47" s="286"/>
      <c r="B47" s="1"/>
      <c r="C47" s="2"/>
      <c r="D47" s="311"/>
      <c r="E47" s="2"/>
      <c r="F47" s="311"/>
      <c r="G47" s="285"/>
      <c r="H47" s="285"/>
      <c r="I47" s="2"/>
      <c r="J47" s="311"/>
      <c r="K47" s="2"/>
      <c r="M47" s="200"/>
      <c r="N47" s="201"/>
      <c r="O47" s="288"/>
      <c r="P47" s="201"/>
      <c r="Q47" s="288"/>
      <c r="R47" s="283"/>
      <c r="S47" s="283"/>
      <c r="T47" s="201"/>
      <c r="U47" s="288"/>
      <c r="V47" s="201"/>
      <c r="X47" s="1"/>
      <c r="Y47" s="2"/>
      <c r="Z47" s="311"/>
      <c r="AA47" s="2"/>
      <c r="AB47" s="311"/>
      <c r="AC47" s="285"/>
      <c r="AD47" s="285"/>
      <c r="AE47" s="2"/>
      <c r="AF47" s="311"/>
      <c r="AG47" s="2"/>
      <c r="AI47" s="1"/>
      <c r="AJ47" s="2"/>
      <c r="AK47" s="311"/>
      <c r="AL47" s="2"/>
      <c r="AM47" s="311"/>
      <c r="AN47" s="285"/>
      <c r="AO47" s="285"/>
      <c r="AP47" s="2"/>
      <c r="AQ47" s="311"/>
      <c r="AR47" s="2"/>
      <c r="AV47" s="311"/>
      <c r="BA47" s="2"/>
      <c r="BB47" s="311"/>
      <c r="BC47" s="2"/>
      <c r="BG47" s="311"/>
      <c r="BI47" s="311"/>
      <c r="BL47" s="2"/>
      <c r="BM47" s="311"/>
      <c r="BN47" s="2"/>
      <c r="BP47" s="1"/>
      <c r="BQ47" s="2"/>
      <c r="BR47" s="311"/>
      <c r="BS47" s="2"/>
      <c r="BT47" s="311"/>
      <c r="BW47" s="2"/>
      <c r="BX47" s="311"/>
      <c r="BY47" s="2"/>
      <c r="CA47" s="1"/>
      <c r="CB47" s="2"/>
      <c r="CC47" s="311"/>
      <c r="CD47" s="2"/>
      <c r="CE47" s="311"/>
      <c r="CH47" s="2"/>
      <c r="CI47" s="311"/>
      <c r="CJ47" s="2"/>
      <c r="CL47" s="1"/>
      <c r="CM47" s="2"/>
      <c r="CN47" s="311"/>
      <c r="CO47" s="2"/>
      <c r="CP47" s="311"/>
      <c r="CS47" s="2"/>
      <c r="CT47" s="311"/>
      <c r="CU47" s="2"/>
      <c r="CW47" s="1"/>
      <c r="CX47" s="2"/>
      <c r="CY47" s="311"/>
      <c r="CZ47" s="2"/>
      <c r="DA47" s="311"/>
      <c r="DD47" s="2"/>
      <c r="DE47" s="311"/>
      <c r="DF47" s="2"/>
      <c r="DI47" s="76" t="s">
        <v>69</v>
      </c>
      <c r="DJ47" s="77"/>
      <c r="DK47" s="77"/>
      <c r="DL47" s="77"/>
      <c r="DM47" s="306"/>
      <c r="DN47" s="299"/>
      <c r="DP47" s="154">
        <f>DP46/DP34</f>
        <v>0.1111111111111111</v>
      </c>
      <c r="DR47" s="76" t="s">
        <v>88</v>
      </c>
      <c r="DS47" s="77"/>
      <c r="DT47" s="77"/>
      <c r="DU47" s="306"/>
      <c r="DV47" s="154">
        <f>DV46/DV49</f>
        <v>3.2967032967032961E-2</v>
      </c>
    </row>
    <row r="48" spans="1:126">
      <c r="A48" s="286"/>
      <c r="B48" s="14" t="s">
        <v>2</v>
      </c>
      <c r="C48" s="4">
        <f>SUM(C32:C47)</f>
        <v>22</v>
      </c>
      <c r="D48" s="4">
        <f t="shared" ref="D48:E48" si="112">SUM(D32:D47)</f>
        <v>2</v>
      </c>
      <c r="E48" s="4">
        <f t="shared" si="112"/>
        <v>10</v>
      </c>
      <c r="F48" s="8">
        <f>SUM(C48:E48)</f>
        <v>34</v>
      </c>
      <c r="G48" s="285"/>
      <c r="H48" s="8">
        <f>SUM(I48:K48)</f>
        <v>50</v>
      </c>
      <c r="I48" s="4">
        <f>SUM(I32:I47)</f>
        <v>21</v>
      </c>
      <c r="J48" s="4">
        <f t="shared" ref="J48:K48" si="113">SUM(J32:J47)</f>
        <v>14</v>
      </c>
      <c r="K48" s="6">
        <f t="shared" si="113"/>
        <v>15</v>
      </c>
      <c r="M48" s="209"/>
      <c r="N48" s="202"/>
      <c r="O48" s="211"/>
      <c r="P48" s="202"/>
      <c r="Q48" s="210"/>
      <c r="R48" s="283"/>
      <c r="S48" s="210"/>
      <c r="T48" s="202"/>
      <c r="U48" s="202"/>
      <c r="V48" s="202"/>
      <c r="X48" s="14" t="s">
        <v>2</v>
      </c>
      <c r="Y48" s="4">
        <f>SUM(Y32:Y47)</f>
        <v>19</v>
      </c>
      <c r="Z48" s="4">
        <f t="shared" ref="Z48:AA48" si="114">SUM(Z32:Z47)</f>
        <v>13</v>
      </c>
      <c r="AA48" s="4">
        <f t="shared" si="114"/>
        <v>18</v>
      </c>
      <c r="AB48" s="8">
        <f>SUM(Y48:AA48)</f>
        <v>50</v>
      </c>
      <c r="AC48" s="285"/>
      <c r="AD48" s="8">
        <f>SUM(AE48:AG48)</f>
        <v>39</v>
      </c>
      <c r="AE48" s="4">
        <f>SUM(AE32:AE47)</f>
        <v>20</v>
      </c>
      <c r="AF48" s="4">
        <f t="shared" ref="AF48:AG48" si="115">SUM(AF32:AF47)</f>
        <v>12</v>
      </c>
      <c r="AG48" s="6">
        <f t="shared" si="115"/>
        <v>7</v>
      </c>
      <c r="AI48" s="14" t="s">
        <v>2</v>
      </c>
      <c r="AJ48" s="4">
        <f>SUM(AJ32:AJ47)</f>
        <v>25</v>
      </c>
      <c r="AK48" s="4">
        <f t="shared" ref="AK48:AL48" si="116">SUM(AK32:AK47)</f>
        <v>0</v>
      </c>
      <c r="AL48" s="4">
        <f t="shared" si="116"/>
        <v>25</v>
      </c>
      <c r="AM48" s="8">
        <f>SUM(AJ48:AL48)</f>
        <v>50</v>
      </c>
      <c r="AN48" s="285"/>
      <c r="AO48" s="8">
        <f>SUM(AP48:AR48)</f>
        <v>29</v>
      </c>
      <c r="AP48" s="4">
        <f>SUM(AP32:AP47)</f>
        <v>10</v>
      </c>
      <c r="AQ48" s="4">
        <f t="shared" ref="AQ48:AR48" si="117">SUM(AQ32:AQ47)</f>
        <v>10</v>
      </c>
      <c r="AR48" s="6">
        <f t="shared" si="117"/>
        <v>9</v>
      </c>
      <c r="AT48" s="14" t="s">
        <v>2</v>
      </c>
      <c r="AU48" s="4">
        <f>SUM(AU32:AU47)</f>
        <v>15</v>
      </c>
      <c r="AV48" s="6">
        <f t="shared" ref="AV48:AW48" si="118">SUM(AV32:AV47)</f>
        <v>5</v>
      </c>
      <c r="AW48" s="4">
        <f t="shared" si="118"/>
        <v>30</v>
      </c>
      <c r="AX48" s="8">
        <f>SUM(AU48:AW48)</f>
        <v>50</v>
      </c>
      <c r="AZ48" s="8">
        <f>SUM(BA48:BC48)</f>
        <v>48</v>
      </c>
      <c r="BA48" s="4">
        <f>SUM(BA32:BA47)</f>
        <v>15</v>
      </c>
      <c r="BB48" s="4">
        <f t="shared" ref="BB48:BC48" si="119">SUM(BB32:BB47)</f>
        <v>12</v>
      </c>
      <c r="BC48" s="4">
        <f t="shared" si="119"/>
        <v>21</v>
      </c>
      <c r="BE48" s="14" t="s">
        <v>2</v>
      </c>
      <c r="BF48" s="4">
        <f>SUM(BF32:BF47)</f>
        <v>19</v>
      </c>
      <c r="BG48" s="6">
        <f t="shared" ref="BG48:BH48" si="120">SUM(BG32:BG47)</f>
        <v>16</v>
      </c>
      <c r="BH48" s="4">
        <f t="shared" si="120"/>
        <v>15</v>
      </c>
      <c r="BI48" s="8">
        <f>SUM(BF48:BH48)</f>
        <v>50</v>
      </c>
      <c r="BK48" s="8">
        <f>SUM(BL48:BN48)</f>
        <v>40</v>
      </c>
      <c r="BL48" s="4">
        <f>SUM(BL32:BL47)</f>
        <v>13</v>
      </c>
      <c r="BM48" s="4">
        <f t="shared" ref="BM48:BN48" si="121">SUM(BM32:BM47)</f>
        <v>15</v>
      </c>
      <c r="BN48" s="4">
        <f t="shared" si="121"/>
        <v>12</v>
      </c>
      <c r="BP48" s="14" t="s">
        <v>2</v>
      </c>
      <c r="BQ48" s="4">
        <f>SUM(BQ32:BQ47)</f>
        <v>28</v>
      </c>
      <c r="BR48" s="4">
        <f t="shared" ref="BR48:BS48" si="122">SUM(BR32:BR47)</f>
        <v>17</v>
      </c>
      <c r="BS48" s="4">
        <f t="shared" si="122"/>
        <v>5</v>
      </c>
      <c r="BT48" s="8">
        <f>SUM(BQ48:BS48)</f>
        <v>50</v>
      </c>
      <c r="BV48" s="8">
        <f>SUM(BW48:BY48)</f>
        <v>35</v>
      </c>
      <c r="BW48" s="4">
        <f>SUM(BW32:BW47)</f>
        <v>19</v>
      </c>
      <c r="BX48" s="4">
        <f t="shared" ref="BX48:BY48" si="123">SUM(BX32:BX47)</f>
        <v>6</v>
      </c>
      <c r="BY48" s="6">
        <f t="shared" si="123"/>
        <v>10</v>
      </c>
      <c r="CA48" s="14" t="s">
        <v>2</v>
      </c>
      <c r="CB48" s="4">
        <f>SUM(CB32:CB47)</f>
        <v>12</v>
      </c>
      <c r="CC48" s="4">
        <f t="shared" ref="CC48:CD48" si="124">SUM(CC32:CC47)</f>
        <v>8</v>
      </c>
      <c r="CD48" s="4">
        <f t="shared" si="124"/>
        <v>15</v>
      </c>
      <c r="CE48" s="8">
        <f>SUM(CB48:CD48)</f>
        <v>35</v>
      </c>
      <c r="CG48" s="8">
        <f>SUM(CH48:CJ48)</f>
        <v>50</v>
      </c>
      <c r="CH48" s="4">
        <f>SUM(CH32:CH47)</f>
        <v>21</v>
      </c>
      <c r="CI48" s="4">
        <f t="shared" ref="CI48:CJ48" si="125">SUM(CI32:CI47)</f>
        <v>11</v>
      </c>
      <c r="CJ48" s="6">
        <f t="shared" si="125"/>
        <v>18</v>
      </c>
      <c r="CL48" s="14" t="s">
        <v>2</v>
      </c>
      <c r="CM48" s="4">
        <f>SUM(CM32:CM47)</f>
        <v>14</v>
      </c>
      <c r="CN48" s="6">
        <f t="shared" ref="CN48:CO48" si="126">SUM(CN32:CN47)</f>
        <v>19</v>
      </c>
      <c r="CO48" s="4">
        <f t="shared" si="126"/>
        <v>17</v>
      </c>
      <c r="CP48" s="8">
        <f>SUM(CM48:CO48)</f>
        <v>50</v>
      </c>
      <c r="CR48" s="8">
        <f>SUM(CS48:CU48)</f>
        <v>14</v>
      </c>
      <c r="CS48" s="4">
        <f>SUM(CS32:CS47)</f>
        <v>3</v>
      </c>
      <c r="CT48" s="4">
        <f t="shared" ref="CT48:CU48" si="127">SUM(CT32:CT47)</f>
        <v>8</v>
      </c>
      <c r="CU48" s="4">
        <f t="shared" si="127"/>
        <v>3</v>
      </c>
      <c r="CW48" s="14" t="s">
        <v>2</v>
      </c>
      <c r="CX48" s="4">
        <f>SUM(CX32:CX47)</f>
        <v>25</v>
      </c>
      <c r="CY48" s="6">
        <f t="shared" ref="CY48:CZ48" si="128">SUM(CY32:CY47)</f>
        <v>20</v>
      </c>
      <c r="CZ48" s="4">
        <f t="shared" si="128"/>
        <v>5</v>
      </c>
      <c r="DA48" s="8">
        <f>SUM(CX48:CZ48)</f>
        <v>50</v>
      </c>
      <c r="DC48" s="8">
        <f>SUM(DD48:DF48)</f>
        <v>26</v>
      </c>
      <c r="DD48" s="4">
        <f>SUM(DD32:DD47)</f>
        <v>25</v>
      </c>
      <c r="DE48" s="4">
        <f t="shared" ref="DE48:DF48" si="129">SUM(DE32:DE47)</f>
        <v>7</v>
      </c>
      <c r="DF48" s="4">
        <f t="shared" si="129"/>
        <v>-6</v>
      </c>
      <c r="DI48" s="76" t="s">
        <v>70</v>
      </c>
      <c r="DJ48" s="77"/>
      <c r="DK48" s="77"/>
      <c r="DL48" s="77"/>
      <c r="DM48" s="306"/>
      <c r="DN48" s="299"/>
      <c r="DP48" s="306">
        <f>DA30+CP30+CE30+BT30+BI30+AX30+AM30+AB30+Q30+F30</f>
        <v>22</v>
      </c>
      <c r="DR48" s="76" t="s">
        <v>89</v>
      </c>
      <c r="DS48" s="77"/>
      <c r="DT48" s="77"/>
      <c r="DU48" s="306"/>
      <c r="DV48" s="313">
        <f>DV43+DV45+DV47</f>
        <v>0.14285714285714285</v>
      </c>
    </row>
    <row r="49" spans="1:16274">
      <c r="A49" s="286"/>
      <c r="B49" s="13" t="s">
        <v>3</v>
      </c>
      <c r="C49" s="5">
        <f>COUNTA(C32:C47)</f>
        <v>3</v>
      </c>
      <c r="D49" s="5">
        <f t="shared" ref="D49:E49" si="130">COUNTA(D32:D47)</f>
        <v>3</v>
      </c>
      <c r="E49" s="5">
        <f t="shared" si="130"/>
        <v>3</v>
      </c>
      <c r="F49" s="8">
        <f>SUM(C49:E49)</f>
        <v>9</v>
      </c>
      <c r="G49" s="285"/>
      <c r="H49" s="8">
        <f>SUM(I49:K49)</f>
        <v>9</v>
      </c>
      <c r="I49" s="5">
        <f>COUNTA(I32:I47)</f>
        <v>3</v>
      </c>
      <c r="J49" s="5">
        <f t="shared" ref="J49:K49" si="131">COUNTA(J32:J47)</f>
        <v>3</v>
      </c>
      <c r="K49" s="5">
        <f t="shared" si="131"/>
        <v>3</v>
      </c>
      <c r="M49" s="209"/>
      <c r="N49" s="201"/>
      <c r="O49" s="201"/>
      <c r="P49" s="201"/>
      <c r="Q49" s="210"/>
      <c r="R49" s="283"/>
      <c r="S49" s="210"/>
      <c r="T49" s="201"/>
      <c r="U49" s="201"/>
      <c r="V49" s="201"/>
      <c r="X49" s="13" t="s">
        <v>3</v>
      </c>
      <c r="Y49" s="5">
        <f>COUNTA(Y32:Y47)</f>
        <v>3</v>
      </c>
      <c r="Z49" s="5">
        <f t="shared" ref="Z49:AA49" si="132">COUNTA(Z32:Z47)</f>
        <v>3</v>
      </c>
      <c r="AA49" s="5">
        <f t="shared" si="132"/>
        <v>3</v>
      </c>
      <c r="AB49" s="8">
        <f>SUM(Y49:AA49)</f>
        <v>9</v>
      </c>
      <c r="AC49" s="285"/>
      <c r="AD49" s="8">
        <f>SUM(AE49:AG49)</f>
        <v>8</v>
      </c>
      <c r="AE49" s="5">
        <f>COUNTA(AE32:AE47)</f>
        <v>3</v>
      </c>
      <c r="AF49" s="5">
        <f t="shared" ref="AF49:AG49" si="133">COUNTA(AF32:AF47)</f>
        <v>3</v>
      </c>
      <c r="AG49" s="5">
        <f t="shared" si="133"/>
        <v>2</v>
      </c>
      <c r="AI49" s="13" t="s">
        <v>3</v>
      </c>
      <c r="AJ49" s="5">
        <f>COUNTA(AJ32:AJ47)</f>
        <v>5</v>
      </c>
      <c r="AK49" s="5">
        <f t="shared" ref="AK49:AL49" si="134">COUNTA(AK32:AK47)</f>
        <v>4</v>
      </c>
      <c r="AL49" s="5">
        <f t="shared" si="134"/>
        <v>4</v>
      </c>
      <c r="AM49" s="8">
        <f>SUM(AJ49:AL49)</f>
        <v>13</v>
      </c>
      <c r="AN49" s="285"/>
      <c r="AO49" s="8">
        <f>SUM(AP49:AR49)</f>
        <v>12</v>
      </c>
      <c r="AP49" s="5">
        <f>COUNTA(AP32:AP47)</f>
        <v>4</v>
      </c>
      <c r="AQ49" s="5">
        <f t="shared" ref="AQ49:AR49" si="135">COUNTA(AQ32:AQ47)</f>
        <v>4</v>
      </c>
      <c r="AR49" s="5">
        <f t="shared" si="135"/>
        <v>4</v>
      </c>
      <c r="AT49" s="13" t="s">
        <v>3</v>
      </c>
      <c r="AU49" s="5">
        <f>COUNTA(AU32:AU47)</f>
        <v>4</v>
      </c>
      <c r="AV49" s="5">
        <f t="shared" ref="AV49:AW49" si="136">COUNTA(AV32:AV47)</f>
        <v>4</v>
      </c>
      <c r="AW49" s="5">
        <f t="shared" si="136"/>
        <v>4</v>
      </c>
      <c r="AX49" s="8">
        <f>SUM(AU49:AW49)</f>
        <v>12</v>
      </c>
      <c r="AZ49" s="8">
        <f>SUM(BA49:BC49)</f>
        <v>11</v>
      </c>
      <c r="BA49" s="5">
        <f>COUNTA(BA32:BA47)</f>
        <v>4</v>
      </c>
      <c r="BB49" s="5">
        <f t="shared" ref="BB49:BC49" si="137">COUNTA(BB32:BB47)</f>
        <v>4</v>
      </c>
      <c r="BC49" s="5">
        <f t="shared" si="137"/>
        <v>3</v>
      </c>
      <c r="BE49" s="13" t="s">
        <v>3</v>
      </c>
      <c r="BF49" s="5">
        <f>COUNTA(BF32:BF47)</f>
        <v>4</v>
      </c>
      <c r="BG49" s="5">
        <f t="shared" ref="BG49:BH49" si="138">COUNTA(BG32:BG47)</f>
        <v>3</v>
      </c>
      <c r="BH49" s="5">
        <f t="shared" si="138"/>
        <v>3</v>
      </c>
      <c r="BI49" s="8">
        <f>SUM(BF49:BH49)</f>
        <v>10</v>
      </c>
      <c r="BK49" s="8">
        <f>SUM(BL49:BN49)</f>
        <v>9</v>
      </c>
      <c r="BL49" s="5">
        <f>COUNTA(BL32:BL47)</f>
        <v>3</v>
      </c>
      <c r="BM49" s="5">
        <f t="shared" ref="BM49:BN49" si="139">COUNTA(BM32:BM47)</f>
        <v>3</v>
      </c>
      <c r="BN49" s="5">
        <f t="shared" si="139"/>
        <v>3</v>
      </c>
      <c r="BP49" s="13" t="s">
        <v>3</v>
      </c>
      <c r="BQ49" s="5">
        <f>COUNTA(BQ32:BQ47)</f>
        <v>4</v>
      </c>
      <c r="BR49" s="5">
        <f t="shared" ref="BR49:BS49" si="140">COUNTA(BR32:BR47)</f>
        <v>3</v>
      </c>
      <c r="BS49" s="5">
        <f t="shared" si="140"/>
        <v>3</v>
      </c>
      <c r="BT49" s="8">
        <f>SUM(BQ49:BS49)</f>
        <v>10</v>
      </c>
      <c r="BV49" s="8">
        <f>SUM(BW49:BY49)</f>
        <v>9</v>
      </c>
      <c r="BW49" s="5">
        <f>COUNTA(BW32:BW47)</f>
        <v>3</v>
      </c>
      <c r="BX49" s="5">
        <f t="shared" ref="BX49:BY49" si="141">COUNTA(BX32:BX47)</f>
        <v>3</v>
      </c>
      <c r="BY49" s="5">
        <f t="shared" si="141"/>
        <v>3</v>
      </c>
      <c r="CA49" s="13" t="s">
        <v>3</v>
      </c>
      <c r="CB49" s="5">
        <f>COUNTA(CB32:CB47)</f>
        <v>3</v>
      </c>
      <c r="CC49" s="5">
        <f t="shared" ref="CC49:CD49" si="142">COUNTA(CC32:CC47)</f>
        <v>3</v>
      </c>
      <c r="CD49" s="5">
        <f t="shared" si="142"/>
        <v>2</v>
      </c>
      <c r="CE49" s="8">
        <f>SUM(CB49:CD49)</f>
        <v>8</v>
      </c>
      <c r="CG49" s="8">
        <f>SUM(CH49:CJ49)</f>
        <v>8</v>
      </c>
      <c r="CH49" s="5">
        <f>COUNTA(CH32:CH47)</f>
        <v>3</v>
      </c>
      <c r="CI49" s="5">
        <f t="shared" ref="CI49:CJ49" si="143">COUNTA(CI32:CI47)</f>
        <v>3</v>
      </c>
      <c r="CJ49" s="5">
        <f t="shared" si="143"/>
        <v>2</v>
      </c>
      <c r="CL49" s="13" t="s">
        <v>3</v>
      </c>
      <c r="CM49" s="5">
        <f>COUNTA(CM32:CM47)</f>
        <v>2</v>
      </c>
      <c r="CN49" s="5">
        <f t="shared" ref="CN49:CO49" si="144">COUNTA(CN32:CN47)</f>
        <v>2</v>
      </c>
      <c r="CO49" s="5">
        <f t="shared" si="144"/>
        <v>2</v>
      </c>
      <c r="CP49" s="8">
        <f>SUM(CM49:CO49)</f>
        <v>6</v>
      </c>
      <c r="CR49" s="8">
        <f>SUM(CS49:CU49)</f>
        <v>5</v>
      </c>
      <c r="CS49" s="5">
        <f>COUNTA(CS32:CS47)</f>
        <v>2</v>
      </c>
      <c r="CT49" s="5">
        <f t="shared" ref="CT49:CU49" si="145">COUNTA(CT32:CT47)</f>
        <v>2</v>
      </c>
      <c r="CU49" s="5">
        <f t="shared" si="145"/>
        <v>1</v>
      </c>
      <c r="CW49" s="13" t="s">
        <v>3</v>
      </c>
      <c r="CX49" s="5">
        <f>COUNTA(CX32:CX47)</f>
        <v>5</v>
      </c>
      <c r="CY49" s="5">
        <f t="shared" ref="CY49:CZ49" si="146">COUNTA(CY32:CY47)</f>
        <v>5</v>
      </c>
      <c r="CZ49" s="5">
        <f t="shared" si="146"/>
        <v>4</v>
      </c>
      <c r="DA49" s="8">
        <f>SUM(CX49:CZ49)</f>
        <v>14</v>
      </c>
      <c r="DC49" s="8">
        <f>SUM(DD49:DF49)</f>
        <v>13</v>
      </c>
      <c r="DD49" s="5">
        <f>COUNTA(DD32:DD47)</f>
        <v>5</v>
      </c>
      <c r="DE49" s="5">
        <f t="shared" ref="DE49:DF49" si="147">COUNTA(DE32:DE47)</f>
        <v>4</v>
      </c>
      <c r="DF49" s="5">
        <f t="shared" si="147"/>
        <v>4</v>
      </c>
      <c r="DI49" s="76" t="s">
        <v>71</v>
      </c>
      <c r="DJ49" s="77"/>
      <c r="DK49" s="77"/>
      <c r="DL49" s="77"/>
      <c r="DM49" s="306"/>
      <c r="DN49" s="299"/>
      <c r="DP49" s="306">
        <f>DP48-DP35</f>
        <v>15</v>
      </c>
      <c r="DR49" s="76" t="s">
        <v>3</v>
      </c>
      <c r="DS49" s="77"/>
      <c r="DT49" s="77"/>
      <c r="DU49" s="306"/>
      <c r="DV49" s="306">
        <f>DP41/DP43</f>
        <v>91.000000000000014</v>
      </c>
    </row>
    <row r="50" spans="1:16274">
      <c r="A50" s="286"/>
      <c r="B50" s="14" t="s">
        <v>5</v>
      </c>
      <c r="C50" s="4">
        <f>C49-COUNT(C32:C47)</f>
        <v>0</v>
      </c>
      <c r="D50" s="4">
        <f t="shared" ref="D50:E50" si="148">D49-COUNT(D32:D47)</f>
        <v>2</v>
      </c>
      <c r="E50" s="4">
        <f t="shared" si="148"/>
        <v>1</v>
      </c>
      <c r="F50" s="8">
        <f>SUM(C50:E50)</f>
        <v>3</v>
      </c>
      <c r="G50" s="285"/>
      <c r="H50" s="8">
        <f>SUM(I50:K50)</f>
        <v>1</v>
      </c>
      <c r="I50" s="4">
        <f>I49-COUNT(I32:I47)</f>
        <v>0</v>
      </c>
      <c r="J50" s="6">
        <f t="shared" ref="J50:K50" si="149">J49-COUNT(J32:J47)</f>
        <v>1</v>
      </c>
      <c r="K50" s="4">
        <f t="shared" si="149"/>
        <v>0</v>
      </c>
      <c r="M50" s="209"/>
      <c r="N50" s="211"/>
      <c r="O50" s="211"/>
      <c r="P50" s="211"/>
      <c r="Q50" s="210"/>
      <c r="R50" s="283"/>
      <c r="S50" s="210"/>
      <c r="T50" s="202"/>
      <c r="U50" s="202"/>
      <c r="V50" s="202"/>
      <c r="X50" s="14" t="s">
        <v>5</v>
      </c>
      <c r="Y50" s="4">
        <f>Y49-COUNT(Y32:Y47)</f>
        <v>0</v>
      </c>
      <c r="Z50" s="4">
        <f t="shared" ref="Z50:AA50" si="150">Z49-COUNT(Z32:Z47)</f>
        <v>0</v>
      </c>
      <c r="AA50" s="4">
        <f t="shared" si="150"/>
        <v>0</v>
      </c>
      <c r="AB50" s="8">
        <f>SUM(Y50:AA50)</f>
        <v>0</v>
      </c>
      <c r="AC50" s="285"/>
      <c r="AD50" s="8">
        <f>SUM(AE50:AG50)</f>
        <v>2</v>
      </c>
      <c r="AE50" s="4">
        <f>AE49-COUNT(AE32:AE47)</f>
        <v>0</v>
      </c>
      <c r="AF50" s="6">
        <f t="shared" ref="AF50:AG50" si="151">AF49-COUNT(AF32:AF47)</f>
        <v>1</v>
      </c>
      <c r="AG50" s="4">
        <f t="shared" si="151"/>
        <v>1</v>
      </c>
      <c r="AI50" s="14" t="s">
        <v>5</v>
      </c>
      <c r="AJ50" s="4">
        <f>AJ49-COUNT(AJ32:AJ47)</f>
        <v>1</v>
      </c>
      <c r="AK50" s="4">
        <f t="shared" ref="AK50:AL50" si="152">AK49-COUNT(AK32:AK47)</f>
        <v>0</v>
      </c>
      <c r="AL50" s="4">
        <f t="shared" si="152"/>
        <v>0</v>
      </c>
      <c r="AM50" s="8">
        <f>SUM(AJ50:AL50)</f>
        <v>1</v>
      </c>
      <c r="AN50" s="285"/>
      <c r="AO50" s="8">
        <f>SUM(AP50:AR50)</f>
        <v>6</v>
      </c>
      <c r="AP50" s="4">
        <f>AP49-COUNT(AP32:AP47)</f>
        <v>1</v>
      </c>
      <c r="AQ50" s="6">
        <f t="shared" ref="AQ50:AR50" si="153">AQ49-COUNT(AQ32:AQ47)</f>
        <v>2</v>
      </c>
      <c r="AR50" s="4">
        <f t="shared" si="153"/>
        <v>3</v>
      </c>
      <c r="AT50" s="14" t="s">
        <v>5</v>
      </c>
      <c r="AU50" s="6">
        <f t="shared" ref="AU50:AW50" si="154">AU49-COUNT(AU32:AU47)</f>
        <v>2</v>
      </c>
      <c r="AV50" s="6">
        <f t="shared" si="154"/>
        <v>2</v>
      </c>
      <c r="AW50" s="6">
        <f t="shared" si="154"/>
        <v>0</v>
      </c>
      <c r="AX50" s="8">
        <f>SUM(AU50:AW50)</f>
        <v>4</v>
      </c>
      <c r="AZ50" s="8">
        <f>SUM(BA50:BC50)</f>
        <v>2</v>
      </c>
      <c r="BA50" s="4">
        <f>BA49-COUNT(BA32:BA47)</f>
        <v>1</v>
      </c>
      <c r="BB50" s="4">
        <f>BB49-COUNT(BB32:BB47)</f>
        <v>1</v>
      </c>
      <c r="BC50" s="4">
        <f t="shared" ref="BC50" si="155">BC49-COUNT(BC32:BC47)</f>
        <v>0</v>
      </c>
      <c r="BE50" s="14" t="s">
        <v>5</v>
      </c>
      <c r="BF50" s="4">
        <f>BF49-COUNT(BF32:BF47)</f>
        <v>0</v>
      </c>
      <c r="BG50" s="6">
        <f t="shared" ref="BG50:BH50" si="156">BG49-COUNT(BG32:BG47)</f>
        <v>0</v>
      </c>
      <c r="BH50" s="6">
        <f t="shared" si="156"/>
        <v>0</v>
      </c>
      <c r="BI50" s="8">
        <f>SUM(BF50:BH50)</f>
        <v>0</v>
      </c>
      <c r="BK50" s="8">
        <f>SUM(BL50:BN50)</f>
        <v>2</v>
      </c>
      <c r="BL50" s="4">
        <f>BL49-COUNT(BL32:BL47)</f>
        <v>1</v>
      </c>
      <c r="BM50" s="4">
        <f t="shared" ref="BM50:BN50" si="157">BM49-COUNT(BM32:BM47)</f>
        <v>0</v>
      </c>
      <c r="BN50" s="4">
        <f t="shared" si="157"/>
        <v>1</v>
      </c>
      <c r="BP50" s="14" t="s">
        <v>5</v>
      </c>
      <c r="BQ50" s="4">
        <f>BQ49-COUNT(BQ32:BQ47)</f>
        <v>0</v>
      </c>
      <c r="BR50" s="4">
        <f t="shared" ref="BR50:BS50" si="158">BR49-COUNT(BR32:BR47)</f>
        <v>0</v>
      </c>
      <c r="BS50" s="4">
        <f t="shared" si="158"/>
        <v>2</v>
      </c>
      <c r="BT50" s="8">
        <f>SUM(BQ50:BS50)</f>
        <v>2</v>
      </c>
      <c r="BV50" s="8">
        <f>SUM(BW50:BY50)</f>
        <v>3</v>
      </c>
      <c r="BW50" s="4">
        <f>BW49-COUNT(BW32:BW47)</f>
        <v>1</v>
      </c>
      <c r="BX50" s="6">
        <f t="shared" ref="BX50:BY50" si="159">BX49-COUNT(BX32:BX47)</f>
        <v>2</v>
      </c>
      <c r="BY50" s="4">
        <f t="shared" si="159"/>
        <v>0</v>
      </c>
      <c r="CA50" s="14" t="s">
        <v>5</v>
      </c>
      <c r="CB50" s="4">
        <f>CB49-COUNT(CB32:CB47)</f>
        <v>1</v>
      </c>
      <c r="CC50" s="4">
        <f t="shared" ref="CC50:CD50" si="160">CC49-COUNT(CC32:CC47)</f>
        <v>2</v>
      </c>
      <c r="CD50" s="4">
        <f t="shared" si="160"/>
        <v>0</v>
      </c>
      <c r="CE50" s="8">
        <f>SUM(CB50:CD50)</f>
        <v>3</v>
      </c>
      <c r="CG50" s="8">
        <f>SUM(CH50:CJ50)</f>
        <v>1</v>
      </c>
      <c r="CH50" s="4">
        <f>CH49-COUNT(CH32:CH47)</f>
        <v>0</v>
      </c>
      <c r="CI50" s="6">
        <f t="shared" ref="CI50:CJ50" si="161">CI49-COUNT(CI32:CI47)</f>
        <v>1</v>
      </c>
      <c r="CJ50" s="4">
        <f t="shared" si="161"/>
        <v>0</v>
      </c>
      <c r="CL50" s="14" t="s">
        <v>5</v>
      </c>
      <c r="CM50" s="6">
        <f t="shared" ref="CM50:CO50" si="162">CM49-COUNT(CM32:CM47)</f>
        <v>0</v>
      </c>
      <c r="CN50" s="6">
        <f t="shared" si="162"/>
        <v>0</v>
      </c>
      <c r="CO50" s="6">
        <f t="shared" si="162"/>
        <v>0</v>
      </c>
      <c r="CP50" s="8">
        <f>SUM(CM50:CO50)</f>
        <v>0</v>
      </c>
      <c r="CR50" s="8">
        <f>SUM(CS50:CU50)</f>
        <v>2</v>
      </c>
      <c r="CS50" s="4">
        <f>CS49-COUNT(CS32:CS47)</f>
        <v>1</v>
      </c>
      <c r="CT50" s="4">
        <f>CT49-COUNT(CT32:CT47)</f>
        <v>1</v>
      </c>
      <c r="CU50" s="4">
        <f t="shared" ref="CU50" si="163">CU49-COUNT(CU32:CU47)</f>
        <v>0</v>
      </c>
      <c r="CW50" s="14" t="s">
        <v>5</v>
      </c>
      <c r="CX50" s="6">
        <f t="shared" ref="CX50:CZ50" si="164">CX49-COUNT(CX32:CX47)</f>
        <v>1</v>
      </c>
      <c r="CY50" s="6">
        <f t="shared" si="164"/>
        <v>1</v>
      </c>
      <c r="CZ50" s="6">
        <f t="shared" si="164"/>
        <v>3</v>
      </c>
      <c r="DA50" s="8">
        <f>SUM(CX50:CZ50)</f>
        <v>5</v>
      </c>
      <c r="DC50" s="8">
        <f>SUM(DD50:DF50)</f>
        <v>3</v>
      </c>
      <c r="DD50" s="4">
        <f>DD49-COUNT(DD32:DD47)</f>
        <v>0</v>
      </c>
      <c r="DE50" s="4">
        <f>DE49-COUNT(DE32:DE47)</f>
        <v>2</v>
      </c>
      <c r="DF50" s="4">
        <f t="shared" ref="DF50" si="165">DF49-COUNT(DF32:DF47)</f>
        <v>1</v>
      </c>
      <c r="DI50" s="274" t="s">
        <v>72</v>
      </c>
      <c r="DJ50" s="275"/>
      <c r="DK50" s="275"/>
      <c r="DL50" s="275"/>
      <c r="DM50" s="307"/>
      <c r="DN50" s="308"/>
      <c r="DP50" s="309">
        <f>1-(DP49/DP48)</f>
        <v>0.31818181818181823</v>
      </c>
      <c r="DR50" s="76"/>
      <c r="DS50" s="77"/>
      <c r="DT50" s="77"/>
      <c r="DU50" s="306"/>
      <c r="DV50" s="299"/>
    </row>
    <row r="51" spans="1:16274">
      <c r="A51" s="286"/>
      <c r="B51" s="14" t="s">
        <v>10</v>
      </c>
      <c r="C51" s="25">
        <f>C50/C49</f>
        <v>0</v>
      </c>
      <c r="D51" s="27">
        <f t="shared" ref="D51:F51" si="166">D50/D49</f>
        <v>0.66666666666666663</v>
      </c>
      <c r="E51" s="27">
        <f t="shared" si="166"/>
        <v>0.33333333333333331</v>
      </c>
      <c r="F51" s="26">
        <f t="shared" si="166"/>
        <v>0.33333333333333331</v>
      </c>
      <c r="G51" s="285"/>
      <c r="H51" s="26">
        <f t="shared" ref="H51:K51" si="167">H50/H49</f>
        <v>0.1111111111111111</v>
      </c>
      <c r="I51" s="27">
        <f t="shared" si="167"/>
        <v>0</v>
      </c>
      <c r="J51" s="30">
        <f t="shared" si="167"/>
        <v>0.33333333333333331</v>
      </c>
      <c r="K51" s="27">
        <f t="shared" si="167"/>
        <v>0</v>
      </c>
      <c r="M51" s="209"/>
      <c r="N51" s="213"/>
      <c r="O51" s="215"/>
      <c r="P51" s="215"/>
      <c r="Q51" s="214"/>
      <c r="R51" s="283"/>
      <c r="S51" s="214"/>
      <c r="T51" s="213"/>
      <c r="U51" s="213"/>
      <c r="V51" s="213"/>
      <c r="X51" s="14" t="s">
        <v>10</v>
      </c>
      <c r="Y51" s="25">
        <f>Y50/Y49</f>
        <v>0</v>
      </c>
      <c r="Z51" s="27">
        <f t="shared" ref="Z51:AB51" si="168">Z50/Z49</f>
        <v>0</v>
      </c>
      <c r="AA51" s="27">
        <f t="shared" si="168"/>
        <v>0</v>
      </c>
      <c r="AB51" s="26">
        <f t="shared" si="168"/>
        <v>0</v>
      </c>
      <c r="AC51" s="285"/>
      <c r="AD51" s="26">
        <f t="shared" ref="AD51:AG51" si="169">AD50/AD49</f>
        <v>0.25</v>
      </c>
      <c r="AE51" s="27">
        <f t="shared" si="169"/>
        <v>0</v>
      </c>
      <c r="AF51" s="30">
        <f t="shared" si="169"/>
        <v>0.33333333333333331</v>
      </c>
      <c r="AG51" s="27">
        <f t="shared" si="169"/>
        <v>0.5</v>
      </c>
      <c r="AI51" s="14" t="s">
        <v>10</v>
      </c>
      <c r="AJ51" s="25">
        <f>AJ50/AJ49</f>
        <v>0.2</v>
      </c>
      <c r="AK51" s="27">
        <f t="shared" ref="AK51:AM51" si="170">AK50/AK49</f>
        <v>0</v>
      </c>
      <c r="AL51" s="27">
        <f t="shared" si="170"/>
        <v>0</v>
      </c>
      <c r="AM51" s="26">
        <f t="shared" si="170"/>
        <v>7.6923076923076927E-2</v>
      </c>
      <c r="AN51" s="285"/>
      <c r="AO51" s="26">
        <f t="shared" ref="AO51:AR51" si="171">AO50/AO49</f>
        <v>0.5</v>
      </c>
      <c r="AP51" s="27">
        <f t="shared" si="171"/>
        <v>0.25</v>
      </c>
      <c r="AQ51" s="30">
        <f t="shared" si="171"/>
        <v>0.5</v>
      </c>
      <c r="AR51" s="27">
        <f t="shared" si="171"/>
        <v>0.75</v>
      </c>
      <c r="AT51" s="14" t="s">
        <v>10</v>
      </c>
      <c r="AU51" s="27">
        <f t="shared" ref="AU51:AX51" si="172">AU50/AU49</f>
        <v>0.5</v>
      </c>
      <c r="AV51" s="30">
        <f t="shared" si="172"/>
        <v>0.5</v>
      </c>
      <c r="AW51" s="30">
        <f t="shared" si="172"/>
        <v>0</v>
      </c>
      <c r="AX51" s="26">
        <f t="shared" si="172"/>
        <v>0.33333333333333331</v>
      </c>
      <c r="AZ51" s="26">
        <f t="shared" ref="AZ51:BC51" si="173">AZ50/AZ49</f>
        <v>0.18181818181818182</v>
      </c>
      <c r="BA51" s="27">
        <f t="shared" si="173"/>
        <v>0.25</v>
      </c>
      <c r="BB51" s="27">
        <f t="shared" si="173"/>
        <v>0.25</v>
      </c>
      <c r="BC51" s="27">
        <f t="shared" si="173"/>
        <v>0</v>
      </c>
      <c r="BE51" s="14" t="s">
        <v>10</v>
      </c>
      <c r="BF51" s="27">
        <f t="shared" ref="BF51:BI51" si="174">BF50/BF49</f>
        <v>0</v>
      </c>
      <c r="BG51" s="30">
        <f t="shared" si="174"/>
        <v>0</v>
      </c>
      <c r="BH51" s="30">
        <f t="shared" si="174"/>
        <v>0</v>
      </c>
      <c r="BI51" s="26">
        <f t="shared" si="174"/>
        <v>0</v>
      </c>
      <c r="BK51" s="26">
        <f t="shared" ref="BK51:BN51" si="175">BK50/BK49</f>
        <v>0.22222222222222221</v>
      </c>
      <c r="BL51" s="27">
        <f t="shared" si="175"/>
        <v>0.33333333333333331</v>
      </c>
      <c r="BM51" s="27">
        <f t="shared" si="175"/>
        <v>0</v>
      </c>
      <c r="BN51" s="27">
        <f t="shared" si="175"/>
        <v>0.33333333333333331</v>
      </c>
      <c r="BP51" s="14" t="s">
        <v>10</v>
      </c>
      <c r="BQ51" s="25">
        <f>BQ50/BQ49</f>
        <v>0</v>
      </c>
      <c r="BR51" s="27">
        <f t="shared" ref="BR51:BT51" si="176">BR50/BR49</f>
        <v>0</v>
      </c>
      <c r="BS51" s="27">
        <f t="shared" si="176"/>
        <v>0.66666666666666663</v>
      </c>
      <c r="BT51" s="26">
        <f t="shared" si="176"/>
        <v>0.2</v>
      </c>
      <c r="BV51" s="26">
        <f t="shared" ref="BV51:BY51" si="177">BV50/BV49</f>
        <v>0.33333333333333331</v>
      </c>
      <c r="BW51" s="27">
        <f t="shared" si="177"/>
        <v>0.33333333333333331</v>
      </c>
      <c r="BX51" s="30">
        <f t="shared" si="177"/>
        <v>0.66666666666666663</v>
      </c>
      <c r="BY51" s="27">
        <f t="shared" si="177"/>
        <v>0</v>
      </c>
      <c r="CA51" s="14" t="s">
        <v>10</v>
      </c>
      <c r="CB51" s="25">
        <f>CB50/CB49</f>
        <v>0.33333333333333331</v>
      </c>
      <c r="CC51" s="27">
        <f t="shared" ref="CC51:CE51" si="178">CC50/CC49</f>
        <v>0.66666666666666663</v>
      </c>
      <c r="CD51" s="27">
        <f t="shared" si="178"/>
        <v>0</v>
      </c>
      <c r="CE51" s="26">
        <f t="shared" si="178"/>
        <v>0.375</v>
      </c>
      <c r="CG51" s="26">
        <f t="shared" ref="CG51:CJ51" si="179">CG50/CG49</f>
        <v>0.125</v>
      </c>
      <c r="CH51" s="27">
        <f t="shared" si="179"/>
        <v>0</v>
      </c>
      <c r="CI51" s="30">
        <f t="shared" si="179"/>
        <v>0.33333333333333331</v>
      </c>
      <c r="CJ51" s="27">
        <f t="shared" si="179"/>
        <v>0</v>
      </c>
      <c r="CL51" s="14" t="s">
        <v>10</v>
      </c>
      <c r="CM51" s="27">
        <f t="shared" ref="CM51:CP51" si="180">CM50/CM49</f>
        <v>0</v>
      </c>
      <c r="CN51" s="30">
        <f t="shared" si="180"/>
        <v>0</v>
      </c>
      <c r="CO51" s="30">
        <f t="shared" si="180"/>
        <v>0</v>
      </c>
      <c r="CP51" s="26">
        <f t="shared" si="180"/>
        <v>0</v>
      </c>
      <c r="CR51" s="26">
        <f t="shared" ref="CR51:CU51" si="181">CR50/CR49</f>
        <v>0.4</v>
      </c>
      <c r="CS51" s="27">
        <f t="shared" si="181"/>
        <v>0.5</v>
      </c>
      <c r="CT51" s="27">
        <f t="shared" si="181"/>
        <v>0.5</v>
      </c>
      <c r="CU51" s="27">
        <f t="shared" si="181"/>
        <v>0</v>
      </c>
      <c r="CW51" s="14" t="s">
        <v>10</v>
      </c>
      <c r="CX51" s="27">
        <f t="shared" ref="CX51:DA51" si="182">CX50/CX49</f>
        <v>0.2</v>
      </c>
      <c r="CY51" s="30">
        <f t="shared" si="182"/>
        <v>0.2</v>
      </c>
      <c r="CZ51" s="30">
        <f t="shared" si="182"/>
        <v>0.75</v>
      </c>
      <c r="DA51" s="26">
        <f t="shared" si="182"/>
        <v>0.35714285714285715</v>
      </c>
      <c r="DC51" s="26">
        <f t="shared" ref="DC51:DF51" si="183">DC50/DC49</f>
        <v>0.23076923076923078</v>
      </c>
      <c r="DD51" s="27">
        <f t="shared" si="183"/>
        <v>0</v>
      </c>
      <c r="DE51" s="27">
        <f t="shared" si="183"/>
        <v>0.5</v>
      </c>
      <c r="DF51" s="27">
        <f t="shared" si="183"/>
        <v>0.25</v>
      </c>
      <c r="DI51" s="76" t="s">
        <v>73</v>
      </c>
      <c r="DJ51" s="77"/>
      <c r="DK51" s="77"/>
      <c r="DL51" s="77"/>
      <c r="DM51" s="306"/>
      <c r="DN51" s="299"/>
      <c r="DP51" s="306">
        <f>MAX(DA30,CP30,CE30,BT30,BI30,AX30,AM30,AB30,Q30,F30)</f>
        <v>6</v>
      </c>
      <c r="DR51" s="76" t="s">
        <v>90</v>
      </c>
      <c r="DS51" s="77"/>
      <c r="DT51" s="77"/>
      <c r="DU51" s="306"/>
      <c r="DV51" s="306">
        <f>DP34</f>
        <v>9</v>
      </c>
    </row>
    <row r="52" spans="1:16274">
      <c r="A52" s="286"/>
      <c r="B52" s="14" t="s">
        <v>4</v>
      </c>
      <c r="C52" s="9">
        <f>C48/C49</f>
        <v>7.333333333333333</v>
      </c>
      <c r="D52" s="9">
        <f t="shared" ref="D52:F52" si="184">D48/D49</f>
        <v>0.66666666666666663</v>
      </c>
      <c r="E52" s="9">
        <f t="shared" si="184"/>
        <v>3.3333333333333335</v>
      </c>
      <c r="F52" s="12">
        <f t="shared" si="184"/>
        <v>3.7777777777777777</v>
      </c>
      <c r="G52" s="285"/>
      <c r="H52" s="12">
        <f t="shared" ref="H52" si="185">H48/H49</f>
        <v>5.5555555555555554</v>
      </c>
      <c r="I52" s="9">
        <f>I48/I49</f>
        <v>7</v>
      </c>
      <c r="J52" s="9">
        <f t="shared" ref="J52:K52" si="186">J48/J49</f>
        <v>4.666666666666667</v>
      </c>
      <c r="K52" s="31">
        <f t="shared" si="186"/>
        <v>5</v>
      </c>
      <c r="M52" s="209"/>
      <c r="N52" s="216"/>
      <c r="O52" s="218"/>
      <c r="P52" s="216"/>
      <c r="Q52" s="217"/>
      <c r="R52" s="283"/>
      <c r="S52" s="217"/>
      <c r="T52" s="216"/>
      <c r="U52" s="216"/>
      <c r="V52" s="216"/>
      <c r="X52" s="14" t="s">
        <v>4</v>
      </c>
      <c r="Y52" s="9">
        <f>Y48/Y49</f>
        <v>6.333333333333333</v>
      </c>
      <c r="Z52" s="9">
        <f t="shared" ref="Z52:AB52" si="187">Z48/Z49</f>
        <v>4.333333333333333</v>
      </c>
      <c r="AA52" s="9">
        <f t="shared" si="187"/>
        <v>6</v>
      </c>
      <c r="AB52" s="12">
        <f t="shared" si="187"/>
        <v>5.5555555555555554</v>
      </c>
      <c r="AC52" s="285"/>
      <c r="AD52" s="12">
        <f t="shared" ref="AD52" si="188">AD48/AD49</f>
        <v>4.875</v>
      </c>
      <c r="AE52" s="9">
        <f>AE48/AE49</f>
        <v>6.666666666666667</v>
      </c>
      <c r="AF52" s="9">
        <f t="shared" ref="AF52:AG52" si="189">AF48/AF49</f>
        <v>4</v>
      </c>
      <c r="AG52" s="31">
        <f t="shared" si="189"/>
        <v>3.5</v>
      </c>
      <c r="AI52" s="14" t="s">
        <v>4</v>
      </c>
      <c r="AJ52" s="9">
        <f>AJ48/AJ49</f>
        <v>5</v>
      </c>
      <c r="AK52" s="9">
        <f t="shared" ref="AK52:AM52" si="190">AK48/AK49</f>
        <v>0</v>
      </c>
      <c r="AL52" s="9">
        <f t="shared" si="190"/>
        <v>6.25</v>
      </c>
      <c r="AM52" s="12">
        <f t="shared" si="190"/>
        <v>3.8461538461538463</v>
      </c>
      <c r="AN52" s="285"/>
      <c r="AO52" s="12">
        <f t="shared" ref="AO52" si="191">AO48/AO49</f>
        <v>2.4166666666666665</v>
      </c>
      <c r="AP52" s="9">
        <f>AP48/AP49</f>
        <v>2.5</v>
      </c>
      <c r="AQ52" s="9">
        <f t="shared" ref="AQ52:AR52" si="192">AQ48/AQ49</f>
        <v>2.5</v>
      </c>
      <c r="AR52" s="31">
        <f t="shared" si="192"/>
        <v>2.25</v>
      </c>
      <c r="AT52" s="14" t="s">
        <v>4</v>
      </c>
      <c r="AU52" s="9">
        <f>AU48/AU49</f>
        <v>3.75</v>
      </c>
      <c r="AV52" s="31">
        <f t="shared" ref="AV52:AX52" si="193">AV48/AV49</f>
        <v>1.25</v>
      </c>
      <c r="AW52" s="9">
        <f t="shared" si="193"/>
        <v>7.5</v>
      </c>
      <c r="AX52" s="12">
        <f t="shared" si="193"/>
        <v>4.166666666666667</v>
      </c>
      <c r="AZ52" s="12">
        <f t="shared" ref="AZ52" si="194">AZ48/AZ49</f>
        <v>4.3636363636363633</v>
      </c>
      <c r="BA52" s="9">
        <f>BA48/BA49</f>
        <v>3.75</v>
      </c>
      <c r="BB52" s="9">
        <f t="shared" ref="BB52:BC52" si="195">BB48/BB49</f>
        <v>3</v>
      </c>
      <c r="BC52" s="9">
        <f t="shared" si="195"/>
        <v>7</v>
      </c>
      <c r="BE52" s="14" t="s">
        <v>4</v>
      </c>
      <c r="BF52" s="9">
        <f>BF48/BF49</f>
        <v>4.75</v>
      </c>
      <c r="BG52" s="31">
        <f t="shared" ref="BG52:BI52" si="196">BG48/BG49</f>
        <v>5.333333333333333</v>
      </c>
      <c r="BH52" s="9">
        <f t="shared" si="196"/>
        <v>5</v>
      </c>
      <c r="BI52" s="12">
        <f t="shared" si="196"/>
        <v>5</v>
      </c>
      <c r="BK52" s="12">
        <f t="shared" ref="BK52" si="197">BK48/BK49</f>
        <v>4.4444444444444446</v>
      </c>
      <c r="BL52" s="9">
        <f>BL48/BL49</f>
        <v>4.333333333333333</v>
      </c>
      <c r="BM52" s="9">
        <f t="shared" ref="BM52:BN52" si="198">BM48/BM49</f>
        <v>5</v>
      </c>
      <c r="BN52" s="9">
        <f t="shared" si="198"/>
        <v>4</v>
      </c>
      <c r="BP52" s="14" t="s">
        <v>4</v>
      </c>
      <c r="BQ52" s="9">
        <f>BQ48/BQ49</f>
        <v>7</v>
      </c>
      <c r="BR52" s="9">
        <f t="shared" ref="BR52:BT52" si="199">BR48/BR49</f>
        <v>5.666666666666667</v>
      </c>
      <c r="BS52" s="9">
        <f t="shared" si="199"/>
        <v>1.6666666666666667</v>
      </c>
      <c r="BT52" s="12">
        <f t="shared" si="199"/>
        <v>5</v>
      </c>
      <c r="BV52" s="12">
        <f t="shared" ref="BV52" si="200">BV48/BV49</f>
        <v>3.8888888888888888</v>
      </c>
      <c r="BW52" s="9">
        <f>BW48/BW49</f>
        <v>6.333333333333333</v>
      </c>
      <c r="BX52" s="9">
        <f t="shared" ref="BX52:BY52" si="201">BX48/BX49</f>
        <v>2</v>
      </c>
      <c r="BY52" s="31">
        <f t="shared" si="201"/>
        <v>3.3333333333333335</v>
      </c>
      <c r="CA52" s="14" t="s">
        <v>4</v>
      </c>
      <c r="CB52" s="9">
        <f>CB48/CB49</f>
        <v>4</v>
      </c>
      <c r="CC52" s="9">
        <f t="shared" ref="CC52:CE52" si="202">CC48/CC49</f>
        <v>2.6666666666666665</v>
      </c>
      <c r="CD52" s="9">
        <f t="shared" si="202"/>
        <v>7.5</v>
      </c>
      <c r="CE52" s="12">
        <f t="shared" si="202"/>
        <v>4.375</v>
      </c>
      <c r="CG52" s="12">
        <f t="shared" ref="CG52" si="203">CG48/CG49</f>
        <v>6.25</v>
      </c>
      <c r="CH52" s="9">
        <f>CH48/CH49</f>
        <v>7</v>
      </c>
      <c r="CI52" s="9">
        <f t="shared" ref="CI52:CJ52" si="204">CI48/CI49</f>
        <v>3.6666666666666665</v>
      </c>
      <c r="CJ52" s="31">
        <f t="shared" si="204"/>
        <v>9</v>
      </c>
      <c r="CL52" s="14" t="s">
        <v>4</v>
      </c>
      <c r="CM52" s="9">
        <f>CM48/CM49</f>
        <v>7</v>
      </c>
      <c r="CN52" s="31">
        <f t="shared" ref="CN52:CP52" si="205">CN48/CN49</f>
        <v>9.5</v>
      </c>
      <c r="CO52" s="9">
        <f t="shared" si="205"/>
        <v>8.5</v>
      </c>
      <c r="CP52" s="12">
        <f t="shared" si="205"/>
        <v>8.3333333333333339</v>
      </c>
      <c r="CR52" s="12">
        <f t="shared" ref="CR52" si="206">CR48/CR49</f>
        <v>2.8</v>
      </c>
      <c r="CS52" s="9">
        <f>CS48/CS49</f>
        <v>1.5</v>
      </c>
      <c r="CT52" s="9">
        <f t="shared" ref="CT52:CU52" si="207">CT48/CT49</f>
        <v>4</v>
      </c>
      <c r="CU52" s="9">
        <f t="shared" si="207"/>
        <v>3</v>
      </c>
      <c r="CW52" s="14" t="s">
        <v>4</v>
      </c>
      <c r="CX52" s="9">
        <f>CX48/CX49</f>
        <v>5</v>
      </c>
      <c r="CY52" s="31">
        <f t="shared" ref="CY52:DA52" si="208">CY48/CY49</f>
        <v>4</v>
      </c>
      <c r="CZ52" s="9">
        <f t="shared" si="208"/>
        <v>1.25</v>
      </c>
      <c r="DA52" s="12">
        <f t="shared" si="208"/>
        <v>3.5714285714285716</v>
      </c>
      <c r="DC52" s="12">
        <f t="shared" ref="DC52" si="209">DC48/DC49</f>
        <v>2</v>
      </c>
      <c r="DD52" s="9">
        <f>DD48/DD49</f>
        <v>5</v>
      </c>
      <c r="DE52" s="9">
        <f t="shared" ref="DE52:DF52" si="210">DE48/DE49</f>
        <v>1.75</v>
      </c>
      <c r="DF52" s="9">
        <f t="shared" si="210"/>
        <v>-1.5</v>
      </c>
      <c r="DI52" s="76" t="s">
        <v>74</v>
      </c>
      <c r="DJ52" s="77"/>
      <c r="DK52" s="77"/>
      <c r="DL52" s="77"/>
      <c r="DM52" s="306"/>
      <c r="DN52" s="299"/>
      <c r="DP52" s="310">
        <f>DP48/DP34</f>
        <v>2.4444444444444446</v>
      </c>
      <c r="DR52" s="76" t="s">
        <v>91</v>
      </c>
      <c r="DS52" s="77"/>
      <c r="DT52" s="77"/>
      <c r="DU52" s="306"/>
      <c r="DV52" s="310">
        <f>(IF(CX32="*",0,CX32)+IF(CM32="*",0,CM32)+IF(CB32="*",0,CB32)+IF(BQ32="*",0,BQ32)+IF(BF32="*",0,BF32)+IF(AU32="*",0,AU32)+IF(AJ32="*",0,AJ32)+IF(Y32="*",0,Y32)+IF(N32="*",0,N32)+IF(C32="*",0,C32))/DV51</f>
        <v>10.333333333333334</v>
      </c>
    </row>
    <row r="53" spans="1:16274">
      <c r="A53" s="286"/>
      <c r="B53" s="14" t="s">
        <v>7</v>
      </c>
      <c r="C53" s="10">
        <f>C48/(C49-C50)</f>
        <v>7.333333333333333</v>
      </c>
      <c r="D53" s="10">
        <f t="shared" ref="D53:F53" si="211">D48/(D49-D50)</f>
        <v>2</v>
      </c>
      <c r="E53" s="10">
        <f t="shared" si="211"/>
        <v>5</v>
      </c>
      <c r="F53" s="11">
        <f t="shared" si="211"/>
        <v>5.666666666666667</v>
      </c>
      <c r="G53" s="285"/>
      <c r="H53" s="11">
        <f t="shared" ref="H53" si="212">H48/(H49-H50)</f>
        <v>6.25</v>
      </c>
      <c r="I53" s="10">
        <f>I48/(I49-I50)</f>
        <v>7</v>
      </c>
      <c r="J53" s="9">
        <f t="shared" ref="J53:K53" si="213">J48/(J49-J50)</f>
        <v>7</v>
      </c>
      <c r="K53" s="31">
        <f t="shared" si="213"/>
        <v>5</v>
      </c>
      <c r="M53" s="209"/>
      <c r="N53" s="216"/>
      <c r="O53" s="218"/>
      <c r="P53" s="219"/>
      <c r="Q53" s="220"/>
      <c r="R53" s="283"/>
      <c r="S53" s="220"/>
      <c r="T53" s="219"/>
      <c r="U53" s="219"/>
      <c r="V53" s="219"/>
      <c r="X53" s="14" t="s">
        <v>7</v>
      </c>
      <c r="Y53" s="10">
        <f>Y48/(Y49-Y50)</f>
        <v>6.333333333333333</v>
      </c>
      <c r="Z53" s="10">
        <f t="shared" ref="Z53:AB53" si="214">Z48/(Z49-Z50)</f>
        <v>4.333333333333333</v>
      </c>
      <c r="AA53" s="10">
        <f t="shared" si="214"/>
        <v>6</v>
      </c>
      <c r="AB53" s="11">
        <f t="shared" si="214"/>
        <v>5.5555555555555554</v>
      </c>
      <c r="AC53" s="285"/>
      <c r="AD53" s="11">
        <f t="shared" ref="AD53" si="215">AD48/(AD49-AD50)</f>
        <v>6.5</v>
      </c>
      <c r="AE53" s="10">
        <f>AE48/(AE49-AE50)</f>
        <v>6.666666666666667</v>
      </c>
      <c r="AF53" s="9">
        <f t="shared" ref="AF53:AG53" si="216">AF48/(AF49-AF50)</f>
        <v>6</v>
      </c>
      <c r="AG53" s="31">
        <f t="shared" si="216"/>
        <v>7</v>
      </c>
      <c r="AI53" s="14" t="s">
        <v>7</v>
      </c>
      <c r="AJ53" s="10">
        <f>AJ48/(AJ49-AJ50)</f>
        <v>6.25</v>
      </c>
      <c r="AK53" s="10">
        <f t="shared" ref="AK53:AM53" si="217">AK48/(AK49-AK50)</f>
        <v>0</v>
      </c>
      <c r="AL53" s="10">
        <f t="shared" si="217"/>
        <v>6.25</v>
      </c>
      <c r="AM53" s="11">
        <f t="shared" si="217"/>
        <v>4.166666666666667</v>
      </c>
      <c r="AN53" s="285"/>
      <c r="AO53" s="11">
        <f t="shared" ref="AO53" si="218">AO48/(AO49-AO50)</f>
        <v>4.833333333333333</v>
      </c>
      <c r="AP53" s="10">
        <f>AP48/(AP49-AP50)</f>
        <v>3.3333333333333335</v>
      </c>
      <c r="AQ53" s="9">
        <f t="shared" ref="AQ53:AR53" si="219">AQ48/(AQ49-AQ50)</f>
        <v>5</v>
      </c>
      <c r="AR53" s="31">
        <f t="shared" si="219"/>
        <v>9</v>
      </c>
      <c r="AT53" s="14" t="s">
        <v>7</v>
      </c>
      <c r="AU53" s="9">
        <f>AU48/(AU49-AU50)</f>
        <v>7.5</v>
      </c>
      <c r="AV53" s="31">
        <f t="shared" ref="AV53:AX53" si="220">AV48/(AV49-AV50)</f>
        <v>2.5</v>
      </c>
      <c r="AW53" s="10">
        <f t="shared" si="220"/>
        <v>7.5</v>
      </c>
      <c r="AX53" s="11">
        <f t="shared" si="220"/>
        <v>6.25</v>
      </c>
      <c r="AZ53" s="11">
        <f t="shared" ref="AZ53" si="221">AZ48/(AZ49-AZ50)</f>
        <v>5.333333333333333</v>
      </c>
      <c r="BA53" s="10">
        <f>BA48/(BA49-BA50)</f>
        <v>5</v>
      </c>
      <c r="BB53" s="10">
        <f t="shared" ref="BB53:BC53" si="222">BB48/(BB49-BB50)</f>
        <v>4</v>
      </c>
      <c r="BC53" s="10">
        <f t="shared" si="222"/>
        <v>7</v>
      </c>
      <c r="BE53" s="14" t="s">
        <v>7</v>
      </c>
      <c r="BF53" s="9">
        <f>BF48/(BF49-BF50)</f>
        <v>4.75</v>
      </c>
      <c r="BG53" s="31">
        <f t="shared" ref="BG53:BI53" si="223">BG48/(BG49-BG50)</f>
        <v>5.333333333333333</v>
      </c>
      <c r="BH53" s="10">
        <f t="shared" si="223"/>
        <v>5</v>
      </c>
      <c r="BI53" s="11">
        <f t="shared" si="223"/>
        <v>5</v>
      </c>
      <c r="BK53" s="11">
        <f t="shared" ref="BK53" si="224">BK48/(BK49-BK50)</f>
        <v>5.7142857142857144</v>
      </c>
      <c r="BL53" s="10">
        <f>BL48/(BL49-BL50)</f>
        <v>6.5</v>
      </c>
      <c r="BM53" s="10">
        <f t="shared" ref="BM53:BN53" si="225">BM48/(BM49-BM50)</f>
        <v>5</v>
      </c>
      <c r="BN53" s="10">
        <f t="shared" si="225"/>
        <v>6</v>
      </c>
      <c r="BP53" s="14" t="s">
        <v>7</v>
      </c>
      <c r="BQ53" s="10">
        <f>BQ48/(BQ49-BQ50)</f>
        <v>7</v>
      </c>
      <c r="BR53" s="10">
        <f t="shared" ref="BR53:BT53" si="226">BR48/(BR49-BR50)</f>
        <v>5.666666666666667</v>
      </c>
      <c r="BS53" s="10">
        <f t="shared" si="226"/>
        <v>5</v>
      </c>
      <c r="BT53" s="11">
        <f t="shared" si="226"/>
        <v>6.25</v>
      </c>
      <c r="BV53" s="11">
        <f t="shared" ref="BV53" si="227">BV48/(BV49-BV50)</f>
        <v>5.833333333333333</v>
      </c>
      <c r="BW53" s="10">
        <f>BW48/(BW49-BW50)</f>
        <v>9.5</v>
      </c>
      <c r="BX53" s="9">
        <f t="shared" ref="BX53:BY53" si="228">BX48/(BX49-BX50)</f>
        <v>6</v>
      </c>
      <c r="BY53" s="31">
        <f t="shared" si="228"/>
        <v>3.3333333333333335</v>
      </c>
      <c r="CA53" s="14" t="s">
        <v>7</v>
      </c>
      <c r="CB53" s="10">
        <f>CB48/(CB49-CB50)</f>
        <v>6</v>
      </c>
      <c r="CC53" s="10">
        <f t="shared" ref="CC53:CE53" si="229">CC48/(CC49-CC50)</f>
        <v>8</v>
      </c>
      <c r="CD53" s="10">
        <f t="shared" si="229"/>
        <v>7.5</v>
      </c>
      <c r="CE53" s="11">
        <f t="shared" si="229"/>
        <v>7</v>
      </c>
      <c r="CG53" s="11">
        <f t="shared" ref="CG53" si="230">CG48/(CG49-CG50)</f>
        <v>7.1428571428571432</v>
      </c>
      <c r="CH53" s="10">
        <f>CH48/(CH49-CH50)</f>
        <v>7</v>
      </c>
      <c r="CI53" s="9">
        <f t="shared" ref="CI53:CJ53" si="231">CI48/(CI49-CI50)</f>
        <v>5.5</v>
      </c>
      <c r="CJ53" s="31">
        <f t="shared" si="231"/>
        <v>9</v>
      </c>
      <c r="CL53" s="14" t="s">
        <v>7</v>
      </c>
      <c r="CM53" s="9">
        <f>CM48/(CM49-CM50)</f>
        <v>7</v>
      </c>
      <c r="CN53" s="31">
        <f t="shared" ref="CN53:CP53" si="232">CN48/(CN49-CN50)</f>
        <v>9.5</v>
      </c>
      <c r="CO53" s="10">
        <f t="shared" si="232"/>
        <v>8.5</v>
      </c>
      <c r="CP53" s="11">
        <f t="shared" si="232"/>
        <v>8.3333333333333339</v>
      </c>
      <c r="CR53" s="11">
        <f t="shared" ref="CR53" si="233">CR48/(CR49-CR50)</f>
        <v>4.666666666666667</v>
      </c>
      <c r="CS53" s="10">
        <f>CS48/(CS49-CS50)</f>
        <v>3</v>
      </c>
      <c r="CT53" s="10">
        <f t="shared" ref="CT53:CU53" si="234">CT48/(CT49-CT50)</f>
        <v>8</v>
      </c>
      <c r="CU53" s="10">
        <f t="shared" si="234"/>
        <v>3</v>
      </c>
      <c r="CW53" s="14" t="s">
        <v>7</v>
      </c>
      <c r="CX53" s="9">
        <f>CX48/(CX49-CX50)</f>
        <v>6.25</v>
      </c>
      <c r="CY53" s="31">
        <f t="shared" ref="CY53:DA53" si="235">CY48/(CY49-CY50)</f>
        <v>5</v>
      </c>
      <c r="CZ53" s="10">
        <f t="shared" si="235"/>
        <v>5</v>
      </c>
      <c r="DA53" s="11">
        <f t="shared" si="235"/>
        <v>5.5555555555555554</v>
      </c>
      <c r="DC53" s="11">
        <f t="shared" ref="DC53" si="236">DC48/(DC49-DC50)</f>
        <v>2.6</v>
      </c>
      <c r="DD53" s="10">
        <f>DD48/(DD49-DD50)</f>
        <v>5</v>
      </c>
      <c r="DE53" s="10">
        <f t="shared" ref="DE53:DF53" si="237">DE48/(DE49-DE50)</f>
        <v>3.5</v>
      </c>
      <c r="DF53" s="10">
        <f t="shared" si="237"/>
        <v>-2</v>
      </c>
    </row>
    <row r="54" spans="1:16274">
      <c r="A54" s="286"/>
      <c r="B54" s="285"/>
      <c r="C54" s="285"/>
      <c r="D54" s="285"/>
      <c r="E54" s="285"/>
      <c r="F54" s="285"/>
      <c r="G54" s="285"/>
      <c r="H54" s="285"/>
      <c r="I54" s="285"/>
      <c r="J54" s="285"/>
      <c r="K54" s="285"/>
      <c r="M54" s="200"/>
      <c r="N54" s="201"/>
      <c r="O54" s="201"/>
      <c r="P54" s="201"/>
      <c r="Q54" s="283"/>
      <c r="R54" s="283"/>
      <c r="S54" s="283"/>
      <c r="T54" s="283"/>
      <c r="U54" s="283"/>
      <c r="V54" s="283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I54" s="285"/>
      <c r="AJ54" s="285"/>
      <c r="AK54" s="285"/>
      <c r="AL54" s="285"/>
      <c r="AM54" s="285"/>
      <c r="AN54" s="285"/>
      <c r="AO54" s="285"/>
      <c r="AP54" s="285"/>
      <c r="AQ54" s="285"/>
      <c r="AR54" s="285"/>
      <c r="AT54" s="285"/>
      <c r="AU54" s="285"/>
      <c r="AV54" s="285"/>
      <c r="AW54" s="285"/>
      <c r="AX54" s="285"/>
      <c r="CA54" s="1"/>
      <c r="CB54" s="2"/>
      <c r="CC54" s="2"/>
      <c r="CD54" s="2"/>
      <c r="CE54" s="311"/>
    </row>
    <row r="55" spans="1:16274" s="284" customFormat="1">
      <c r="A55" s="314"/>
      <c r="B55" s="200"/>
      <c r="C55" s="201"/>
      <c r="D55" s="201"/>
      <c r="E55" s="201"/>
      <c r="F55" s="288"/>
      <c r="G55" s="283"/>
      <c r="H55" s="283"/>
      <c r="I55" s="283"/>
      <c r="J55" s="283"/>
      <c r="K55" s="283"/>
      <c r="L55" s="283"/>
      <c r="M55" s="200"/>
      <c r="N55" s="201"/>
      <c r="O55" s="201"/>
      <c r="P55" s="201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T55" s="79"/>
      <c r="AU55" s="80"/>
      <c r="AV55" s="80"/>
      <c r="AW55" s="80"/>
      <c r="AX55" s="315"/>
      <c r="BE55" s="79"/>
      <c r="BF55" s="80"/>
      <c r="BG55" s="80"/>
      <c r="BH55" s="80"/>
    </row>
    <row r="56" spans="1:16274">
      <c r="A56" s="286" t="s">
        <v>18</v>
      </c>
      <c r="B56" s="285"/>
      <c r="C56" s="285"/>
      <c r="D56" s="285"/>
      <c r="E56" s="285"/>
      <c r="F56" s="285"/>
      <c r="G56" s="285"/>
      <c r="H56" s="285"/>
      <c r="I56" s="285"/>
      <c r="J56" s="285"/>
      <c r="K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I56" s="285"/>
      <c r="AJ56" s="285"/>
      <c r="AK56" s="285"/>
      <c r="AL56" s="285"/>
      <c r="AM56" s="285"/>
      <c r="AN56" s="285"/>
      <c r="AO56" s="285"/>
      <c r="AP56" s="285"/>
      <c r="AQ56" s="285"/>
      <c r="AR56" s="285"/>
      <c r="AT56" s="285"/>
      <c r="AU56" s="285"/>
      <c r="AV56" s="285"/>
      <c r="AW56" s="285"/>
      <c r="AX56" s="285"/>
      <c r="BE56" s="285"/>
      <c r="BF56" s="285"/>
      <c r="BG56" s="285"/>
      <c r="BH56" s="285"/>
      <c r="CA56" s="1"/>
      <c r="CW56" s="1"/>
      <c r="CX56" s="2"/>
      <c r="CY56" s="2"/>
      <c r="CZ56" s="2"/>
      <c r="DA56" s="311"/>
    </row>
    <row r="57" spans="1:16274" s="298" customFormat="1">
      <c r="A57" s="286"/>
      <c r="B57" s="1"/>
      <c r="C57" s="291" t="s">
        <v>18</v>
      </c>
      <c r="D57" s="291"/>
      <c r="E57" s="291"/>
      <c r="F57" s="20">
        <f>IF(COUNTIF(F59:F73,"&gt;37")=0,0,COUNTIF(F59:F73,"&gt;37")-1)</f>
        <v>2</v>
      </c>
      <c r="G57" s="285"/>
      <c r="H57" s="20">
        <f>IF(COUNTIF(H59:H73,"&gt;37")=0,0,COUNTIF(H59:H73,"&gt;37")-1)</f>
        <v>0</v>
      </c>
      <c r="I57" s="278" t="s">
        <v>23</v>
      </c>
      <c r="J57" s="278"/>
      <c r="K57" s="278"/>
      <c r="L57" s="283"/>
      <c r="M57" s="1"/>
      <c r="N57" s="291" t="s">
        <v>18</v>
      </c>
      <c r="O57" s="291"/>
      <c r="P57" s="291"/>
      <c r="Q57" s="20">
        <f>IF(COUNTIF(Q59:Q73,"&gt;37")=0,0,COUNTIF(Q59:Q73,"&gt;37")-1)</f>
        <v>2</v>
      </c>
      <c r="R57" s="285"/>
      <c r="S57" s="20">
        <f>IF(COUNTIF(S59:S73,"&gt;37")=0,0,COUNTIF(S59:S73,"&gt;37")-1)</f>
        <v>0</v>
      </c>
      <c r="T57" s="278" t="s">
        <v>11</v>
      </c>
      <c r="U57" s="278"/>
      <c r="V57" s="278"/>
      <c r="W57" s="283"/>
      <c r="X57" s="200"/>
      <c r="Y57" s="203"/>
      <c r="Z57" s="203"/>
      <c r="AA57" s="203"/>
      <c r="AB57" s="202"/>
      <c r="AC57" s="283"/>
      <c r="AD57" s="301"/>
      <c r="AE57" s="201"/>
      <c r="AF57" s="202"/>
      <c r="AG57" s="201"/>
      <c r="AH57" s="283"/>
      <c r="AI57" s="1"/>
      <c r="AJ57" s="291" t="s">
        <v>18</v>
      </c>
      <c r="AK57" s="291"/>
      <c r="AL57" s="291"/>
      <c r="AM57" s="20">
        <f>IF(COUNTIF(AM59:AM73,"&gt;37")=0,0,COUNTIF(AM59:AM73,"&gt;37")-1)</f>
        <v>1</v>
      </c>
      <c r="AN57" s="285"/>
      <c r="AO57" s="20">
        <f>IF(COUNTIF(AO59:AO73,"&gt;37")=0,0,COUNTIF(AO59:AO73,"&gt;37")-1)</f>
        <v>0</v>
      </c>
      <c r="AP57" s="278" t="s">
        <v>37</v>
      </c>
      <c r="AQ57" s="278"/>
      <c r="AR57" s="278"/>
      <c r="AS57" s="316"/>
      <c r="AT57" s="1"/>
      <c r="AU57" s="278" t="s">
        <v>18</v>
      </c>
      <c r="AV57" s="278"/>
      <c r="AW57" s="278"/>
      <c r="AX57" s="20">
        <f>IF(COUNTIF(AX59:AX73,"&gt;37")=0,0,COUNTIF(AX59:AX73,"&gt;37")-1)</f>
        <v>1</v>
      </c>
      <c r="AY57" s="285"/>
      <c r="AZ57" s="20">
        <f>IF(COUNTIF(AZ59:AZ73,"&gt;37")=0,0,COUNTIF(AZ59:AZ73,"&gt;37")-1)</f>
        <v>3</v>
      </c>
      <c r="BA57" s="291" t="s">
        <v>22</v>
      </c>
      <c r="BB57" s="291"/>
      <c r="BC57" s="291"/>
      <c r="BD57" s="284"/>
      <c r="BE57" s="1"/>
      <c r="BF57" s="291" t="s">
        <v>18</v>
      </c>
      <c r="BG57" s="291"/>
      <c r="BH57" s="291"/>
      <c r="BI57" s="20">
        <f>IF(COUNTIF(BI59:BI73,"&gt;37")=0,0,COUNTIF(BI59:BI73,"&gt;37")-1)</f>
        <v>2</v>
      </c>
      <c r="BJ57" s="285"/>
      <c r="BK57" s="20">
        <f>IF(COUNTIF(BK59:BK73,"&gt;37")=0,0,COUNTIF(BK59:BK73,"&gt;37")-1)</f>
        <v>1</v>
      </c>
      <c r="BL57" s="278" t="s">
        <v>12</v>
      </c>
      <c r="BM57" s="278"/>
      <c r="BN57" s="278"/>
      <c r="BO57" s="284"/>
      <c r="BP57" s="1"/>
      <c r="BQ57" s="291" t="s">
        <v>18</v>
      </c>
      <c r="BR57" s="291"/>
      <c r="BS57" s="291"/>
      <c r="BT57" s="20">
        <f>IF(COUNTIF(BT59:BT73,"&gt;37")=0,0,COUNTIF(BT59:BT73,"&gt;37")-1)</f>
        <v>2</v>
      </c>
      <c r="BU57" s="285"/>
      <c r="BV57" s="20">
        <f>IF(COUNTIF(BV59:BV73,"&gt;37")=0,0,COUNTIF(BV59:BV73,"&gt;37")-1)</f>
        <v>0</v>
      </c>
      <c r="BW57" s="278" t="s">
        <v>38</v>
      </c>
      <c r="BX57" s="278"/>
      <c r="BY57" s="278"/>
      <c r="BZ57" s="284"/>
      <c r="CA57" s="1"/>
      <c r="CB57" s="291" t="s">
        <v>18</v>
      </c>
      <c r="CC57" s="291"/>
      <c r="CD57" s="291"/>
      <c r="CE57" s="20">
        <f>IF(COUNTIF(CE59:CE73,"&gt;37")=0,0,COUNTIF(CE59:CE73,"&gt;37")-1)</f>
        <v>4</v>
      </c>
      <c r="CF57" s="285"/>
      <c r="CG57" s="20">
        <f>IF(COUNTIF(CG59:CG73,"&gt;37")=0,0,COUNTIF(CG59:CG73,"&gt;37")-1)</f>
        <v>0</v>
      </c>
      <c r="CH57" s="278" t="s">
        <v>25</v>
      </c>
      <c r="CI57" s="278"/>
      <c r="CJ57" s="278"/>
      <c r="CK57" s="284"/>
      <c r="CL57" s="1"/>
      <c r="CM57" s="291" t="s">
        <v>18</v>
      </c>
      <c r="CN57" s="291"/>
      <c r="CO57" s="291"/>
      <c r="CP57" s="20">
        <f>IF(COUNTIF(CP59:CP73,"&gt;37")=0,0,COUNTIF(CP59:CP73,"&gt;37")-1)</f>
        <v>1</v>
      </c>
      <c r="CQ57" s="285"/>
      <c r="CR57" s="20">
        <f>IF(COUNTIF(CR59:CR73,"&gt;37")=0,0,COUNTIF(CR59:CR73,"&gt;37")-1)</f>
        <v>0</v>
      </c>
      <c r="CS57" s="278" t="s">
        <v>31</v>
      </c>
      <c r="CT57" s="278"/>
      <c r="CU57" s="278"/>
      <c r="CV57" s="284"/>
      <c r="CW57" s="195"/>
      <c r="CX57" s="291" t="s">
        <v>18</v>
      </c>
      <c r="CY57" s="291"/>
      <c r="CZ57" s="291"/>
      <c r="DA57" s="20">
        <f>IF(COUNTIF(DA59:DA73,"&gt;37")=0,0,COUNTIF(DA59:DA73,"&gt;37")-1)</f>
        <v>2</v>
      </c>
      <c r="DB57" s="285"/>
      <c r="DC57" s="20">
        <f>IF(COUNTIF(DC59:DC73,"&gt;37")=0,0,COUNTIF(DC59:DC73,"&gt;37")-1)</f>
        <v>0</v>
      </c>
      <c r="DD57" s="278" t="s">
        <v>41</v>
      </c>
      <c r="DE57" s="278"/>
      <c r="DF57" s="278"/>
      <c r="DG57" s="284"/>
      <c r="DH57" s="285"/>
      <c r="DI57" s="285"/>
      <c r="DJ57" s="285"/>
      <c r="DK57" s="285"/>
      <c r="DL57" s="285"/>
      <c r="DM57" s="285"/>
      <c r="DN57" s="285"/>
      <c r="DO57" s="285"/>
      <c r="DP57" s="285"/>
      <c r="DQ57" s="285"/>
      <c r="DR57" s="285"/>
      <c r="DS57" s="285"/>
      <c r="DT57" s="285"/>
      <c r="DU57" s="285"/>
      <c r="DV57" s="285"/>
      <c r="DW57" s="285"/>
      <c r="DX57" s="285"/>
      <c r="DY57" s="285"/>
      <c r="DZ57" s="285"/>
      <c r="EA57" s="285"/>
      <c r="EB57" s="285"/>
      <c r="EC57" s="285"/>
      <c r="ED57" s="285"/>
      <c r="EE57" s="285"/>
      <c r="EF57" s="285"/>
      <c r="EG57" s="285"/>
      <c r="EH57" s="285"/>
      <c r="EI57" s="285"/>
      <c r="EJ57" s="285"/>
      <c r="EK57" s="285"/>
      <c r="EL57" s="285"/>
      <c r="EM57" s="285"/>
      <c r="EN57" s="285"/>
      <c r="EO57" s="285"/>
      <c r="EP57" s="285"/>
      <c r="EQ57" s="285"/>
      <c r="ER57" s="285"/>
      <c r="ES57" s="285"/>
      <c r="ET57" s="285"/>
      <c r="EU57" s="285"/>
      <c r="EV57" s="285"/>
      <c r="EW57" s="285"/>
      <c r="EX57" s="285"/>
      <c r="EY57" s="285"/>
      <c r="EZ57" s="285"/>
      <c r="FA57" s="285"/>
      <c r="FB57" s="285"/>
      <c r="FC57" s="285"/>
      <c r="FD57" s="285"/>
      <c r="FE57" s="285"/>
      <c r="FF57" s="285"/>
      <c r="FG57" s="285"/>
      <c r="FH57" s="285"/>
      <c r="FI57" s="285"/>
      <c r="FJ57" s="285"/>
      <c r="FK57" s="285"/>
      <c r="FL57" s="285"/>
      <c r="FM57" s="285"/>
      <c r="FN57" s="285"/>
      <c r="FO57" s="285"/>
      <c r="FP57" s="285"/>
      <c r="FQ57" s="285"/>
      <c r="FR57" s="285"/>
      <c r="FS57" s="285"/>
      <c r="FT57" s="285"/>
      <c r="FU57" s="285"/>
      <c r="FV57" s="285"/>
      <c r="FW57" s="285"/>
      <c r="FX57" s="285"/>
      <c r="FY57" s="285"/>
      <c r="FZ57" s="285"/>
      <c r="GA57" s="285"/>
      <c r="GB57" s="285"/>
      <c r="GC57" s="285"/>
      <c r="GD57" s="285"/>
      <c r="GE57" s="285"/>
      <c r="GF57" s="285"/>
      <c r="GG57" s="285"/>
      <c r="GH57" s="285"/>
      <c r="GI57" s="285"/>
      <c r="GJ57" s="285"/>
      <c r="GK57" s="285"/>
      <c r="GL57" s="285"/>
      <c r="GM57" s="285"/>
      <c r="GN57" s="285"/>
      <c r="GO57" s="285"/>
      <c r="GP57" s="285"/>
      <c r="GQ57" s="285"/>
      <c r="GR57" s="285"/>
      <c r="GS57" s="285"/>
      <c r="GT57" s="285"/>
      <c r="GU57" s="285"/>
      <c r="GV57" s="285"/>
      <c r="GW57" s="285"/>
      <c r="GX57" s="285"/>
      <c r="GY57" s="285"/>
      <c r="GZ57" s="285"/>
      <c r="HA57" s="285"/>
      <c r="HB57" s="285"/>
      <c r="HC57" s="285"/>
      <c r="HD57" s="285"/>
      <c r="HE57" s="285"/>
      <c r="HF57" s="285"/>
      <c r="HG57" s="285"/>
      <c r="HH57" s="285"/>
      <c r="HI57" s="285"/>
      <c r="HJ57" s="285"/>
      <c r="HK57" s="285"/>
      <c r="HL57" s="285"/>
      <c r="HM57" s="285"/>
      <c r="HN57" s="285"/>
      <c r="HO57" s="285"/>
      <c r="HP57" s="285"/>
      <c r="HQ57" s="285"/>
      <c r="HR57" s="285"/>
      <c r="HS57" s="285"/>
      <c r="HT57" s="285"/>
      <c r="HU57" s="285"/>
      <c r="HV57" s="285"/>
      <c r="HW57" s="285"/>
      <c r="HX57" s="285"/>
      <c r="HY57" s="285"/>
      <c r="HZ57" s="285"/>
      <c r="IA57" s="285"/>
      <c r="IB57" s="285"/>
      <c r="IC57" s="285"/>
      <c r="ID57" s="285"/>
      <c r="IE57" s="285"/>
      <c r="IF57" s="285"/>
      <c r="IG57" s="285"/>
      <c r="IH57" s="285"/>
      <c r="II57" s="285"/>
      <c r="IJ57" s="285"/>
      <c r="IK57" s="285"/>
      <c r="IL57" s="285"/>
      <c r="IM57" s="285"/>
      <c r="IN57" s="285"/>
      <c r="IO57" s="285"/>
      <c r="IP57" s="285"/>
      <c r="IQ57" s="285"/>
      <c r="IR57" s="285"/>
      <c r="IS57" s="285"/>
      <c r="IT57" s="285"/>
      <c r="IU57" s="285"/>
      <c r="IV57" s="285"/>
      <c r="IW57" s="285"/>
      <c r="IX57" s="285"/>
      <c r="IY57" s="285"/>
      <c r="IZ57" s="285"/>
      <c r="JA57" s="285"/>
      <c r="JB57" s="285"/>
      <c r="JC57" s="285"/>
      <c r="JD57" s="285"/>
      <c r="JE57" s="285"/>
      <c r="JF57" s="285"/>
      <c r="JG57" s="285"/>
      <c r="JH57" s="285"/>
      <c r="JI57" s="285"/>
      <c r="JJ57" s="285"/>
      <c r="JK57" s="285"/>
      <c r="JL57" s="285"/>
      <c r="JM57" s="285"/>
      <c r="JN57" s="285"/>
      <c r="JO57" s="285"/>
      <c r="JP57" s="285"/>
      <c r="JQ57" s="285"/>
      <c r="JR57" s="285"/>
      <c r="JS57" s="285"/>
      <c r="JT57" s="285"/>
      <c r="JU57" s="285"/>
      <c r="JV57" s="285"/>
      <c r="JW57" s="285"/>
      <c r="JX57" s="285"/>
      <c r="JY57" s="285"/>
      <c r="JZ57" s="285"/>
      <c r="KA57" s="285"/>
      <c r="KB57" s="285"/>
      <c r="KC57" s="285"/>
      <c r="KD57" s="285"/>
      <c r="KE57" s="285"/>
      <c r="KF57" s="285"/>
      <c r="KG57" s="285"/>
      <c r="KH57" s="285"/>
      <c r="KI57" s="285"/>
      <c r="KJ57" s="285"/>
      <c r="KK57" s="285"/>
      <c r="KL57" s="285"/>
      <c r="KM57" s="285"/>
      <c r="KN57" s="285"/>
      <c r="KO57" s="285"/>
      <c r="KP57" s="285"/>
      <c r="KQ57" s="285"/>
      <c r="KR57" s="285"/>
      <c r="KS57" s="285"/>
      <c r="KT57" s="285"/>
      <c r="KU57" s="285"/>
      <c r="KV57" s="285"/>
      <c r="KW57" s="285"/>
      <c r="KX57" s="285"/>
      <c r="KY57" s="285"/>
      <c r="KZ57" s="285"/>
      <c r="LA57" s="285"/>
      <c r="LB57" s="285"/>
      <c r="LC57" s="285"/>
      <c r="LD57" s="285"/>
      <c r="LE57" s="285"/>
      <c r="LF57" s="285"/>
      <c r="LG57" s="285"/>
      <c r="LH57" s="285"/>
      <c r="LI57" s="285"/>
      <c r="LJ57" s="285"/>
      <c r="LK57" s="285"/>
      <c r="LL57" s="285"/>
      <c r="LM57" s="285"/>
      <c r="LN57" s="285"/>
      <c r="LO57" s="285"/>
      <c r="LP57" s="285"/>
      <c r="LQ57" s="285"/>
      <c r="LR57" s="285"/>
      <c r="LS57" s="285"/>
      <c r="LT57" s="285"/>
      <c r="LU57" s="285"/>
      <c r="LV57" s="285"/>
      <c r="LW57" s="285"/>
      <c r="LX57" s="285"/>
      <c r="LY57" s="285"/>
      <c r="LZ57" s="285"/>
      <c r="MA57" s="285"/>
      <c r="MB57" s="285"/>
      <c r="MC57" s="285"/>
      <c r="MD57" s="285"/>
      <c r="ME57" s="285"/>
      <c r="MF57" s="285"/>
      <c r="MG57" s="285"/>
      <c r="MH57" s="285"/>
      <c r="MI57" s="285"/>
      <c r="MJ57" s="285"/>
      <c r="MK57" s="285"/>
      <c r="ML57" s="285"/>
      <c r="MM57" s="285"/>
      <c r="MN57" s="285"/>
      <c r="MO57" s="285"/>
      <c r="MP57" s="285"/>
      <c r="MQ57" s="285"/>
      <c r="MR57" s="285"/>
      <c r="MS57" s="285"/>
      <c r="MT57" s="285"/>
      <c r="MU57" s="285"/>
      <c r="MV57" s="285"/>
      <c r="MW57" s="285"/>
      <c r="MX57" s="285"/>
      <c r="MY57" s="285"/>
      <c r="MZ57" s="285"/>
      <c r="NA57" s="285"/>
      <c r="NB57" s="285"/>
      <c r="NC57" s="285"/>
      <c r="ND57" s="285"/>
      <c r="NE57" s="285"/>
      <c r="NF57" s="285"/>
      <c r="NG57" s="285"/>
      <c r="NH57" s="285"/>
      <c r="NI57" s="285"/>
      <c r="NJ57" s="285"/>
      <c r="NK57" s="285"/>
      <c r="NL57" s="285"/>
      <c r="NM57" s="285"/>
      <c r="NN57" s="285"/>
      <c r="NO57" s="285"/>
      <c r="NP57" s="285"/>
      <c r="NQ57" s="285"/>
      <c r="NR57" s="285"/>
      <c r="NS57" s="285"/>
      <c r="NT57" s="285"/>
      <c r="NU57" s="285"/>
      <c r="NV57" s="285"/>
      <c r="NW57" s="285"/>
      <c r="NX57" s="285"/>
      <c r="NY57" s="285"/>
      <c r="NZ57" s="285"/>
      <c r="OA57" s="285"/>
      <c r="OB57" s="285"/>
      <c r="OC57" s="285"/>
      <c r="OD57" s="285"/>
      <c r="OE57" s="285"/>
      <c r="OF57" s="285"/>
      <c r="OG57" s="285"/>
      <c r="OH57" s="285"/>
      <c r="OI57" s="285"/>
      <c r="OJ57" s="285"/>
      <c r="OK57" s="285"/>
      <c r="OL57" s="285"/>
      <c r="OM57" s="285"/>
      <c r="ON57" s="285"/>
      <c r="OO57" s="285"/>
      <c r="OP57" s="285"/>
      <c r="OQ57" s="285"/>
      <c r="OR57" s="285"/>
      <c r="OS57" s="285"/>
      <c r="OT57" s="285"/>
      <c r="OU57" s="285"/>
      <c r="OV57" s="285"/>
      <c r="OW57" s="285"/>
      <c r="OX57" s="285"/>
      <c r="OY57" s="285"/>
      <c r="OZ57" s="285"/>
      <c r="PA57" s="285"/>
      <c r="PB57" s="285"/>
      <c r="PC57" s="285"/>
      <c r="PD57" s="285"/>
      <c r="PE57" s="285"/>
      <c r="PF57" s="285"/>
      <c r="PG57" s="285"/>
      <c r="PH57" s="285"/>
      <c r="PI57" s="285"/>
      <c r="PJ57" s="285"/>
      <c r="PK57" s="285"/>
      <c r="PL57" s="285"/>
      <c r="PM57" s="285"/>
      <c r="PN57" s="285"/>
      <c r="PO57" s="285"/>
      <c r="PP57" s="285"/>
      <c r="PQ57" s="285"/>
      <c r="PR57" s="285"/>
      <c r="PS57" s="285"/>
      <c r="PT57" s="285"/>
      <c r="PU57" s="285"/>
      <c r="PV57" s="285"/>
      <c r="PW57" s="285"/>
      <c r="PX57" s="285"/>
      <c r="PY57" s="285"/>
      <c r="PZ57" s="285"/>
      <c r="QA57" s="285"/>
      <c r="QB57" s="285"/>
      <c r="QC57" s="285"/>
      <c r="QD57" s="285"/>
      <c r="QE57" s="285"/>
      <c r="QF57" s="285"/>
      <c r="QG57" s="285"/>
      <c r="QH57" s="285"/>
      <c r="QI57" s="285"/>
      <c r="QJ57" s="285"/>
      <c r="QK57" s="285"/>
      <c r="QL57" s="285"/>
      <c r="QM57" s="285"/>
      <c r="QN57" s="285"/>
      <c r="QO57" s="285"/>
      <c r="QP57" s="285"/>
      <c r="QQ57" s="285"/>
      <c r="QR57" s="285"/>
      <c r="QS57" s="285"/>
      <c r="QT57" s="285"/>
      <c r="QU57" s="285"/>
      <c r="QV57" s="285"/>
      <c r="QW57" s="285"/>
      <c r="QX57" s="285"/>
      <c r="QY57" s="285"/>
      <c r="QZ57" s="285"/>
      <c r="RA57" s="285"/>
      <c r="RB57" s="285"/>
      <c r="RC57" s="285"/>
      <c r="RD57" s="285"/>
      <c r="RE57" s="285"/>
      <c r="RF57" s="285"/>
      <c r="RG57" s="285"/>
      <c r="RH57" s="285"/>
      <c r="RI57" s="285"/>
      <c r="RJ57" s="285"/>
      <c r="RK57" s="285"/>
      <c r="RL57" s="285"/>
      <c r="RM57" s="285"/>
      <c r="RN57" s="285"/>
      <c r="RO57" s="285"/>
      <c r="RP57" s="285"/>
      <c r="RQ57" s="285"/>
      <c r="RR57" s="285"/>
      <c r="RS57" s="285"/>
      <c r="RT57" s="285"/>
      <c r="RU57" s="285"/>
      <c r="RV57" s="285"/>
      <c r="RW57" s="285"/>
      <c r="RX57" s="285"/>
      <c r="RY57" s="285"/>
      <c r="RZ57" s="285"/>
      <c r="SA57" s="285"/>
      <c r="SB57" s="285"/>
      <c r="SC57" s="285"/>
      <c r="SD57" s="285"/>
      <c r="SE57" s="285"/>
      <c r="SF57" s="285"/>
      <c r="SG57" s="285"/>
      <c r="SH57" s="285"/>
      <c r="SI57" s="285"/>
      <c r="SJ57" s="285"/>
      <c r="SK57" s="285"/>
      <c r="SL57" s="285"/>
      <c r="SM57" s="285"/>
      <c r="SN57" s="285"/>
      <c r="SO57" s="285"/>
      <c r="SP57" s="285"/>
      <c r="SQ57" s="285"/>
      <c r="SR57" s="285"/>
      <c r="SS57" s="285"/>
      <c r="ST57" s="285"/>
      <c r="SU57" s="285"/>
      <c r="SV57" s="285"/>
      <c r="SW57" s="285"/>
      <c r="SX57" s="285"/>
      <c r="SY57" s="285"/>
      <c r="SZ57" s="285"/>
      <c r="TA57" s="285"/>
      <c r="TB57" s="285"/>
      <c r="TC57" s="285"/>
      <c r="TD57" s="285"/>
      <c r="TE57" s="285"/>
      <c r="TF57" s="285"/>
      <c r="TG57" s="285"/>
      <c r="TH57" s="285"/>
      <c r="TI57" s="285"/>
      <c r="TJ57" s="285"/>
      <c r="TK57" s="285"/>
      <c r="TL57" s="285"/>
      <c r="TM57" s="285"/>
      <c r="TN57" s="285"/>
      <c r="TO57" s="285"/>
      <c r="TP57" s="285"/>
      <c r="TQ57" s="285"/>
      <c r="TR57" s="285"/>
      <c r="TS57" s="285"/>
      <c r="TT57" s="285"/>
      <c r="TU57" s="285"/>
      <c r="TV57" s="285"/>
      <c r="TW57" s="285"/>
      <c r="TX57" s="285"/>
      <c r="TY57" s="285"/>
      <c r="TZ57" s="285"/>
      <c r="UA57" s="285"/>
      <c r="UB57" s="285"/>
      <c r="UC57" s="285"/>
      <c r="UD57" s="285"/>
      <c r="UE57" s="285"/>
      <c r="UF57" s="285"/>
      <c r="UG57" s="285"/>
      <c r="UH57" s="285"/>
      <c r="UI57" s="285"/>
      <c r="UJ57" s="285"/>
      <c r="UK57" s="285"/>
      <c r="UL57" s="285"/>
      <c r="UM57" s="285"/>
      <c r="UN57" s="285"/>
      <c r="UO57" s="285"/>
      <c r="UP57" s="285"/>
      <c r="UQ57" s="285"/>
      <c r="UR57" s="285"/>
      <c r="US57" s="285"/>
      <c r="UT57" s="285"/>
      <c r="UU57" s="285"/>
      <c r="UV57" s="285"/>
      <c r="UW57" s="285"/>
      <c r="UX57" s="285"/>
      <c r="UY57" s="285"/>
      <c r="UZ57" s="285"/>
      <c r="VA57" s="285"/>
      <c r="VB57" s="285"/>
      <c r="VC57" s="285"/>
      <c r="VD57" s="285"/>
      <c r="VE57" s="285"/>
      <c r="VF57" s="285"/>
      <c r="VG57" s="285"/>
      <c r="VH57" s="285"/>
      <c r="VI57" s="285"/>
      <c r="VJ57" s="285"/>
      <c r="VK57" s="285"/>
      <c r="VL57" s="285"/>
      <c r="VM57" s="285"/>
      <c r="VN57" s="285"/>
      <c r="VO57" s="285"/>
      <c r="VP57" s="285"/>
      <c r="VQ57" s="285"/>
      <c r="VR57" s="285"/>
      <c r="VS57" s="285"/>
      <c r="VT57" s="285"/>
      <c r="VU57" s="285"/>
      <c r="VV57" s="285"/>
      <c r="VW57" s="285"/>
      <c r="VX57" s="285"/>
      <c r="VY57" s="285"/>
      <c r="VZ57" s="285"/>
      <c r="WA57" s="285"/>
      <c r="WB57" s="285"/>
      <c r="WC57" s="285"/>
      <c r="WD57" s="285"/>
      <c r="WE57" s="285"/>
      <c r="WF57" s="285"/>
      <c r="WG57" s="285"/>
      <c r="WH57" s="285"/>
      <c r="WI57" s="285"/>
      <c r="WJ57" s="285"/>
      <c r="WK57" s="285"/>
      <c r="WL57" s="285"/>
      <c r="WM57" s="285"/>
      <c r="WN57" s="285"/>
      <c r="WO57" s="285"/>
      <c r="WP57" s="285"/>
      <c r="WQ57" s="285"/>
      <c r="WR57" s="285"/>
      <c r="WS57" s="285"/>
      <c r="WT57" s="285"/>
      <c r="WU57" s="285"/>
      <c r="WV57" s="285"/>
      <c r="WW57" s="285"/>
      <c r="WX57" s="285"/>
      <c r="WY57" s="285"/>
      <c r="WZ57" s="285"/>
      <c r="XA57" s="285"/>
      <c r="XB57" s="285"/>
      <c r="XC57" s="285"/>
      <c r="XD57" s="285"/>
      <c r="XE57" s="285"/>
      <c r="XF57" s="285"/>
      <c r="XG57" s="285"/>
      <c r="XH57" s="285"/>
      <c r="XI57" s="285"/>
      <c r="XJ57" s="285"/>
      <c r="XK57" s="285"/>
      <c r="XL57" s="285"/>
      <c r="XM57" s="285"/>
      <c r="XN57" s="285"/>
      <c r="XO57" s="285"/>
      <c r="XP57" s="285"/>
      <c r="XQ57" s="285"/>
      <c r="XR57" s="285"/>
      <c r="XS57" s="285"/>
      <c r="XT57" s="285"/>
      <c r="XU57" s="285"/>
      <c r="XV57" s="285"/>
      <c r="XW57" s="285"/>
      <c r="XX57" s="285"/>
      <c r="XY57" s="285"/>
      <c r="XZ57" s="285"/>
      <c r="YA57" s="285"/>
      <c r="YB57" s="285"/>
      <c r="YC57" s="285"/>
      <c r="YD57" s="285"/>
      <c r="YE57" s="285"/>
      <c r="YF57" s="285"/>
      <c r="YG57" s="285"/>
      <c r="YH57" s="285"/>
      <c r="YI57" s="285"/>
      <c r="YJ57" s="285"/>
      <c r="YK57" s="285"/>
      <c r="YL57" s="285"/>
      <c r="YM57" s="285"/>
      <c r="YN57" s="285"/>
      <c r="YO57" s="285"/>
      <c r="YP57" s="285"/>
      <c r="YQ57" s="285"/>
      <c r="YR57" s="285"/>
      <c r="YS57" s="285"/>
      <c r="YT57" s="285"/>
      <c r="YU57" s="285"/>
      <c r="YV57" s="285"/>
      <c r="YW57" s="285"/>
      <c r="YX57" s="285"/>
      <c r="YY57" s="285"/>
      <c r="YZ57" s="285"/>
      <c r="ZA57" s="285"/>
      <c r="ZB57" s="285"/>
      <c r="ZC57" s="285"/>
      <c r="ZD57" s="285"/>
      <c r="ZE57" s="285"/>
      <c r="ZF57" s="285"/>
      <c r="ZG57" s="285"/>
      <c r="ZH57" s="285"/>
      <c r="ZI57" s="285"/>
      <c r="ZJ57" s="285"/>
      <c r="ZK57" s="285"/>
      <c r="ZL57" s="285"/>
      <c r="ZM57" s="285"/>
      <c r="ZN57" s="285"/>
      <c r="ZO57" s="285"/>
      <c r="ZP57" s="285"/>
      <c r="ZQ57" s="285"/>
      <c r="ZR57" s="285"/>
      <c r="ZS57" s="285"/>
      <c r="ZT57" s="285"/>
      <c r="ZU57" s="285"/>
      <c r="ZV57" s="285"/>
      <c r="ZW57" s="285"/>
      <c r="ZX57" s="285"/>
      <c r="ZY57" s="285"/>
      <c r="ZZ57" s="285"/>
      <c r="AAA57" s="285"/>
      <c r="AAB57" s="285"/>
      <c r="AAC57" s="285"/>
      <c r="AAD57" s="285"/>
      <c r="AAE57" s="285"/>
      <c r="AAF57" s="285"/>
      <c r="AAG57" s="285"/>
      <c r="AAH57" s="285"/>
      <c r="AAI57" s="285"/>
      <c r="AAJ57" s="285"/>
      <c r="AAK57" s="285"/>
      <c r="AAL57" s="285"/>
      <c r="AAM57" s="285"/>
      <c r="AAN57" s="285"/>
      <c r="AAO57" s="285"/>
      <c r="AAP57" s="285"/>
      <c r="AAQ57" s="285"/>
      <c r="AAR57" s="285"/>
      <c r="AAS57" s="285"/>
      <c r="AAT57" s="285"/>
      <c r="AAU57" s="285"/>
      <c r="AAV57" s="285"/>
      <c r="AAW57" s="285"/>
      <c r="AAX57" s="285"/>
      <c r="AAY57" s="285"/>
      <c r="AAZ57" s="285"/>
      <c r="ABA57" s="285"/>
      <c r="ABB57" s="285"/>
      <c r="ABC57" s="285"/>
      <c r="ABD57" s="285"/>
      <c r="ABE57" s="285"/>
      <c r="ABF57" s="285"/>
      <c r="ABG57" s="285"/>
      <c r="ABH57" s="285"/>
      <c r="ABI57" s="285"/>
      <c r="ABJ57" s="285"/>
      <c r="ABK57" s="285"/>
      <c r="ABL57" s="285"/>
      <c r="ABM57" s="285"/>
      <c r="ABN57" s="285"/>
      <c r="ABO57" s="285"/>
      <c r="ABP57" s="285"/>
      <c r="ABQ57" s="285"/>
      <c r="ABR57" s="285"/>
      <c r="ABS57" s="285"/>
      <c r="ABT57" s="285"/>
      <c r="ABU57" s="285"/>
      <c r="ABV57" s="285"/>
      <c r="ABW57" s="285"/>
      <c r="ABX57" s="285"/>
      <c r="ABY57" s="285"/>
      <c r="ABZ57" s="285"/>
      <c r="ACA57" s="285"/>
      <c r="ACB57" s="285"/>
      <c r="ACC57" s="285"/>
      <c r="ACD57" s="285"/>
      <c r="ACE57" s="285"/>
      <c r="ACF57" s="285"/>
      <c r="ACG57" s="285"/>
      <c r="ACH57" s="285"/>
      <c r="ACI57" s="285"/>
      <c r="ACJ57" s="285"/>
      <c r="ACK57" s="285"/>
      <c r="ACL57" s="285"/>
      <c r="ACM57" s="285"/>
      <c r="ACN57" s="285"/>
      <c r="ACO57" s="285"/>
      <c r="ACP57" s="285"/>
      <c r="ACQ57" s="285"/>
      <c r="ACR57" s="285"/>
      <c r="ACS57" s="285"/>
      <c r="ACT57" s="285"/>
      <c r="ACU57" s="285"/>
      <c r="ACV57" s="285"/>
      <c r="ACW57" s="285"/>
      <c r="ACX57" s="285"/>
      <c r="ACY57" s="285"/>
      <c r="ACZ57" s="285"/>
      <c r="ADA57" s="285"/>
      <c r="ADB57" s="285"/>
      <c r="ADC57" s="285"/>
      <c r="ADD57" s="285"/>
      <c r="ADE57" s="285"/>
      <c r="ADF57" s="285"/>
      <c r="ADG57" s="285"/>
      <c r="ADH57" s="285"/>
      <c r="ADI57" s="285"/>
      <c r="ADJ57" s="285"/>
      <c r="ADK57" s="285"/>
      <c r="ADL57" s="285"/>
      <c r="ADM57" s="285"/>
      <c r="ADN57" s="285"/>
      <c r="ADO57" s="285"/>
      <c r="ADP57" s="285"/>
      <c r="ADQ57" s="285"/>
      <c r="ADR57" s="285"/>
      <c r="ADS57" s="285"/>
      <c r="ADT57" s="285"/>
      <c r="ADU57" s="285"/>
      <c r="ADV57" s="285"/>
      <c r="ADW57" s="285"/>
      <c r="ADX57" s="285"/>
      <c r="ADY57" s="285"/>
      <c r="ADZ57" s="285"/>
      <c r="AEA57" s="285"/>
      <c r="AEB57" s="285"/>
      <c r="AEC57" s="285"/>
      <c r="AED57" s="285"/>
      <c r="AEE57" s="285"/>
      <c r="AEF57" s="285"/>
      <c r="AEG57" s="285"/>
      <c r="AEH57" s="285"/>
      <c r="AEI57" s="285"/>
      <c r="AEJ57" s="285"/>
      <c r="AEK57" s="285"/>
      <c r="AEL57" s="285"/>
      <c r="AEM57" s="285"/>
      <c r="AEN57" s="285"/>
      <c r="AEO57" s="285"/>
      <c r="AEP57" s="285"/>
      <c r="AEQ57" s="285"/>
      <c r="AER57" s="285"/>
      <c r="AES57" s="285"/>
      <c r="AET57" s="285"/>
      <c r="AEU57" s="285"/>
      <c r="AEV57" s="285"/>
      <c r="AEW57" s="285"/>
      <c r="AEX57" s="285"/>
      <c r="AEY57" s="285"/>
      <c r="AEZ57" s="285"/>
      <c r="AFA57" s="285"/>
      <c r="AFB57" s="285"/>
      <c r="AFC57" s="285"/>
      <c r="AFD57" s="285"/>
      <c r="AFE57" s="285"/>
      <c r="AFF57" s="285"/>
      <c r="AFG57" s="285"/>
      <c r="AFH57" s="285"/>
      <c r="AFI57" s="285"/>
      <c r="AFJ57" s="285"/>
      <c r="AFK57" s="285"/>
      <c r="AFL57" s="285"/>
      <c r="AFM57" s="285"/>
      <c r="AFN57" s="285"/>
      <c r="AFO57" s="285"/>
      <c r="AFP57" s="285"/>
      <c r="AFQ57" s="285"/>
      <c r="AFR57" s="285"/>
      <c r="AFS57" s="285"/>
      <c r="AFT57" s="285"/>
      <c r="AFU57" s="285"/>
      <c r="AFV57" s="285"/>
      <c r="AFW57" s="285"/>
      <c r="AFX57" s="285"/>
      <c r="AFY57" s="285"/>
      <c r="AFZ57" s="285"/>
      <c r="AGA57" s="285"/>
      <c r="AGB57" s="285"/>
      <c r="AGC57" s="285"/>
      <c r="AGD57" s="285"/>
      <c r="AGE57" s="285"/>
      <c r="AGF57" s="285"/>
      <c r="AGG57" s="285"/>
      <c r="AGH57" s="285"/>
      <c r="AGI57" s="285"/>
      <c r="AGJ57" s="285"/>
      <c r="AGK57" s="285"/>
      <c r="AGL57" s="285"/>
      <c r="AGM57" s="285"/>
      <c r="AGN57" s="285"/>
      <c r="AGO57" s="285"/>
      <c r="AGP57" s="285"/>
      <c r="AGQ57" s="285"/>
      <c r="AGR57" s="285"/>
      <c r="AGS57" s="285"/>
      <c r="AGT57" s="285"/>
      <c r="AGU57" s="285"/>
      <c r="AGV57" s="285"/>
      <c r="AGW57" s="285"/>
      <c r="AGX57" s="285"/>
      <c r="AGY57" s="285"/>
      <c r="AGZ57" s="285"/>
      <c r="AHA57" s="285"/>
      <c r="AHB57" s="285"/>
      <c r="AHC57" s="285"/>
      <c r="AHD57" s="285"/>
      <c r="AHE57" s="285"/>
      <c r="AHF57" s="285"/>
      <c r="AHG57" s="285"/>
      <c r="AHH57" s="285"/>
      <c r="AHI57" s="285"/>
      <c r="AHJ57" s="285"/>
      <c r="AHK57" s="285"/>
      <c r="AHL57" s="285"/>
      <c r="AHM57" s="285"/>
      <c r="AHN57" s="285"/>
      <c r="AHO57" s="285"/>
      <c r="AHP57" s="285"/>
      <c r="AHQ57" s="285"/>
      <c r="AHR57" s="285"/>
      <c r="AHS57" s="285"/>
      <c r="AHT57" s="285"/>
      <c r="AHU57" s="285"/>
      <c r="AHV57" s="285"/>
      <c r="AHW57" s="285"/>
      <c r="AHX57" s="285"/>
      <c r="AHY57" s="285"/>
      <c r="AHZ57" s="285"/>
      <c r="AIA57" s="285"/>
      <c r="AIB57" s="285"/>
      <c r="AIC57" s="285"/>
      <c r="AID57" s="285"/>
      <c r="AIE57" s="285"/>
      <c r="AIF57" s="285"/>
      <c r="AIG57" s="285"/>
      <c r="AIH57" s="285"/>
      <c r="AII57" s="285"/>
      <c r="AIJ57" s="285"/>
      <c r="AIK57" s="285"/>
      <c r="AIL57" s="285"/>
      <c r="AIM57" s="285"/>
      <c r="AIN57" s="285"/>
      <c r="AIO57" s="285"/>
      <c r="AIP57" s="285"/>
      <c r="AIQ57" s="285"/>
      <c r="AIR57" s="285"/>
      <c r="AIS57" s="285"/>
      <c r="AIT57" s="285"/>
      <c r="AIU57" s="285"/>
      <c r="AIV57" s="285"/>
      <c r="AIW57" s="285"/>
      <c r="AIX57" s="285"/>
      <c r="AIY57" s="285"/>
      <c r="AIZ57" s="285"/>
      <c r="AJA57" s="285"/>
      <c r="AJB57" s="285"/>
      <c r="AJC57" s="285"/>
      <c r="AJD57" s="285"/>
      <c r="AJE57" s="285"/>
      <c r="AJF57" s="285"/>
      <c r="AJG57" s="285"/>
      <c r="AJH57" s="285"/>
      <c r="AJI57" s="285"/>
      <c r="AJJ57" s="285"/>
      <c r="AJK57" s="285"/>
      <c r="AJL57" s="285"/>
      <c r="AJM57" s="285"/>
      <c r="AJN57" s="285"/>
      <c r="AJO57" s="285"/>
      <c r="AJP57" s="285"/>
      <c r="AJQ57" s="285"/>
      <c r="AJR57" s="285"/>
      <c r="AJS57" s="285"/>
      <c r="AJT57" s="285"/>
      <c r="AJU57" s="285"/>
      <c r="AJV57" s="285"/>
      <c r="AJW57" s="285"/>
      <c r="AJX57" s="285"/>
      <c r="AJY57" s="285"/>
      <c r="AJZ57" s="285"/>
      <c r="AKA57" s="285"/>
      <c r="AKB57" s="285"/>
      <c r="AKC57" s="285"/>
      <c r="AKD57" s="285"/>
      <c r="AKE57" s="285"/>
      <c r="AKF57" s="285"/>
      <c r="AKG57" s="285"/>
      <c r="AKH57" s="285"/>
      <c r="AKI57" s="285"/>
      <c r="AKJ57" s="285"/>
      <c r="AKK57" s="285"/>
      <c r="AKL57" s="285"/>
      <c r="AKM57" s="285"/>
      <c r="AKN57" s="285"/>
      <c r="AKO57" s="285"/>
      <c r="AKP57" s="285"/>
      <c r="AKQ57" s="285"/>
      <c r="AKR57" s="285"/>
      <c r="AKS57" s="285"/>
      <c r="AKT57" s="285"/>
      <c r="AKU57" s="285"/>
      <c r="AKV57" s="285"/>
      <c r="AKW57" s="285"/>
      <c r="AKX57" s="285"/>
      <c r="AKY57" s="285"/>
      <c r="AKZ57" s="285"/>
      <c r="ALA57" s="285"/>
      <c r="ALB57" s="285"/>
      <c r="ALC57" s="285"/>
      <c r="ALD57" s="285"/>
      <c r="ALE57" s="285"/>
      <c r="ALF57" s="285"/>
      <c r="ALG57" s="285"/>
      <c r="ALH57" s="285"/>
      <c r="ALI57" s="285"/>
      <c r="ALJ57" s="285"/>
      <c r="ALK57" s="285"/>
      <c r="ALL57" s="285"/>
      <c r="ALM57" s="285"/>
      <c r="ALN57" s="285"/>
      <c r="ALO57" s="285"/>
      <c r="ALP57" s="285"/>
      <c r="ALQ57" s="285"/>
      <c r="ALR57" s="285"/>
      <c r="ALS57" s="285"/>
      <c r="ALT57" s="285"/>
      <c r="ALU57" s="285"/>
      <c r="ALV57" s="285"/>
      <c r="ALW57" s="285"/>
      <c r="ALX57" s="285"/>
      <c r="ALY57" s="285"/>
      <c r="ALZ57" s="285"/>
      <c r="AMA57" s="285"/>
      <c r="AMB57" s="285"/>
      <c r="AMC57" s="285"/>
      <c r="AMD57" s="285"/>
      <c r="AME57" s="285"/>
      <c r="AMF57" s="285"/>
      <c r="AMG57" s="285"/>
      <c r="AMH57" s="285"/>
      <c r="AMI57" s="285"/>
      <c r="AMJ57" s="285"/>
      <c r="AMK57" s="285"/>
      <c r="AML57" s="285"/>
      <c r="AMM57" s="285"/>
      <c r="AMN57" s="285"/>
      <c r="AMO57" s="285"/>
      <c r="AMP57" s="285"/>
      <c r="AMQ57" s="285"/>
      <c r="AMR57" s="285"/>
      <c r="AMS57" s="285"/>
      <c r="AMT57" s="285"/>
      <c r="AMU57" s="285"/>
      <c r="AMV57" s="285"/>
      <c r="AMW57" s="285"/>
      <c r="AMX57" s="285"/>
      <c r="AMY57" s="285"/>
      <c r="AMZ57" s="285"/>
      <c r="ANA57" s="285"/>
      <c r="ANB57" s="285"/>
      <c r="ANC57" s="285"/>
      <c r="AND57" s="285"/>
      <c r="ANE57" s="285"/>
      <c r="ANF57" s="285"/>
      <c r="ANG57" s="285"/>
      <c r="ANH57" s="285"/>
      <c r="ANI57" s="285"/>
      <c r="ANJ57" s="285"/>
      <c r="ANK57" s="285"/>
      <c r="ANL57" s="285"/>
      <c r="ANM57" s="285"/>
      <c r="ANN57" s="285"/>
      <c r="ANO57" s="285"/>
      <c r="ANP57" s="285"/>
      <c r="ANQ57" s="285"/>
      <c r="ANR57" s="285"/>
      <c r="ANS57" s="285"/>
      <c r="ANT57" s="285"/>
      <c r="ANU57" s="285"/>
      <c r="ANV57" s="285"/>
      <c r="ANW57" s="285"/>
      <c r="ANX57" s="285"/>
      <c r="ANY57" s="285"/>
      <c r="ANZ57" s="285"/>
      <c r="AOA57" s="285"/>
      <c r="AOB57" s="285"/>
      <c r="AOC57" s="285"/>
      <c r="AOD57" s="285"/>
      <c r="AOE57" s="285"/>
      <c r="AOF57" s="285"/>
      <c r="AOG57" s="285"/>
      <c r="AOH57" s="285"/>
      <c r="AOI57" s="285"/>
      <c r="AOJ57" s="285"/>
      <c r="AOK57" s="285"/>
      <c r="AOL57" s="285"/>
      <c r="AOM57" s="285"/>
      <c r="AON57" s="285"/>
      <c r="AOO57" s="285"/>
      <c r="AOP57" s="285"/>
      <c r="AOQ57" s="285"/>
      <c r="AOR57" s="285"/>
      <c r="AOS57" s="285"/>
      <c r="AOT57" s="285"/>
      <c r="AOU57" s="285"/>
      <c r="AOV57" s="285"/>
      <c r="AOW57" s="285"/>
      <c r="AOX57" s="285"/>
      <c r="AOY57" s="285"/>
      <c r="AOZ57" s="285"/>
      <c r="APA57" s="285"/>
      <c r="APB57" s="285"/>
      <c r="APC57" s="285"/>
      <c r="APD57" s="285"/>
      <c r="APE57" s="285"/>
      <c r="APF57" s="285"/>
      <c r="APG57" s="285"/>
      <c r="APH57" s="285"/>
      <c r="API57" s="285"/>
      <c r="APJ57" s="285"/>
      <c r="APK57" s="285"/>
      <c r="APL57" s="285"/>
      <c r="APM57" s="285"/>
      <c r="APN57" s="285"/>
      <c r="APO57" s="285"/>
      <c r="APP57" s="285"/>
      <c r="APQ57" s="285"/>
      <c r="APR57" s="285"/>
      <c r="APS57" s="285"/>
      <c r="APT57" s="285"/>
      <c r="APU57" s="285"/>
      <c r="APV57" s="285"/>
      <c r="APW57" s="285"/>
      <c r="APX57" s="285"/>
      <c r="APY57" s="285"/>
      <c r="APZ57" s="285"/>
      <c r="AQA57" s="285"/>
      <c r="AQB57" s="285"/>
      <c r="AQC57" s="285"/>
      <c r="AQD57" s="285"/>
      <c r="AQE57" s="285"/>
      <c r="AQF57" s="285"/>
      <c r="AQG57" s="285"/>
      <c r="AQH57" s="285"/>
      <c r="AQI57" s="285"/>
      <c r="AQJ57" s="285"/>
      <c r="AQK57" s="285"/>
      <c r="AQL57" s="285"/>
      <c r="AQM57" s="285"/>
      <c r="AQN57" s="285"/>
      <c r="AQO57" s="285"/>
      <c r="AQP57" s="285"/>
      <c r="AQQ57" s="285"/>
      <c r="AQR57" s="285"/>
      <c r="AQS57" s="285"/>
      <c r="AQT57" s="285"/>
      <c r="AQU57" s="285"/>
      <c r="AQV57" s="285"/>
      <c r="AQW57" s="285"/>
      <c r="AQX57" s="285"/>
      <c r="AQY57" s="285"/>
      <c r="AQZ57" s="285"/>
      <c r="ARA57" s="285"/>
      <c r="ARB57" s="285"/>
      <c r="ARC57" s="285"/>
      <c r="ARD57" s="285"/>
      <c r="ARE57" s="285"/>
      <c r="ARF57" s="285"/>
      <c r="ARG57" s="285"/>
      <c r="ARH57" s="285"/>
      <c r="ARI57" s="285"/>
      <c r="ARJ57" s="285"/>
      <c r="ARK57" s="285"/>
      <c r="ARL57" s="285"/>
      <c r="ARM57" s="285"/>
      <c r="ARN57" s="285"/>
      <c r="ARO57" s="285"/>
      <c r="ARP57" s="285"/>
      <c r="ARQ57" s="285"/>
      <c r="ARR57" s="285"/>
      <c r="ARS57" s="285"/>
      <c r="ART57" s="285"/>
      <c r="ARU57" s="285"/>
      <c r="ARV57" s="285"/>
      <c r="ARW57" s="285"/>
      <c r="ARX57" s="285"/>
      <c r="ARY57" s="285"/>
      <c r="ARZ57" s="285"/>
      <c r="ASA57" s="285"/>
      <c r="ASB57" s="285"/>
      <c r="ASC57" s="285"/>
      <c r="ASD57" s="285"/>
      <c r="ASE57" s="285"/>
      <c r="ASF57" s="285"/>
      <c r="ASG57" s="285"/>
      <c r="ASH57" s="285"/>
      <c r="ASI57" s="285"/>
      <c r="ASJ57" s="285"/>
      <c r="ASK57" s="285"/>
      <c r="ASL57" s="285"/>
      <c r="ASM57" s="285"/>
      <c r="ASN57" s="285"/>
      <c r="ASO57" s="285"/>
      <c r="ASP57" s="285"/>
      <c r="ASQ57" s="285"/>
      <c r="ASR57" s="285"/>
      <c r="ASS57" s="285"/>
      <c r="AST57" s="285"/>
      <c r="ASU57" s="285"/>
      <c r="ASV57" s="285"/>
      <c r="ASW57" s="285"/>
      <c r="ASX57" s="285"/>
      <c r="ASY57" s="285"/>
      <c r="ASZ57" s="285"/>
      <c r="ATA57" s="285"/>
      <c r="ATB57" s="285"/>
      <c r="ATC57" s="285"/>
      <c r="ATD57" s="285"/>
      <c r="ATE57" s="285"/>
      <c r="ATF57" s="285"/>
      <c r="ATG57" s="285"/>
      <c r="ATH57" s="285"/>
      <c r="ATI57" s="285"/>
      <c r="ATJ57" s="285"/>
      <c r="ATK57" s="285"/>
      <c r="ATL57" s="285"/>
      <c r="ATM57" s="285"/>
      <c r="ATN57" s="285"/>
      <c r="ATO57" s="285"/>
      <c r="ATP57" s="285"/>
      <c r="ATQ57" s="285"/>
      <c r="ATR57" s="285"/>
      <c r="ATS57" s="285"/>
      <c r="ATT57" s="285"/>
      <c r="ATU57" s="285"/>
      <c r="ATV57" s="285"/>
      <c r="ATW57" s="285"/>
      <c r="ATX57" s="285"/>
      <c r="ATY57" s="285"/>
      <c r="ATZ57" s="285"/>
      <c r="AUA57" s="285"/>
      <c r="AUB57" s="285"/>
      <c r="AUC57" s="285"/>
      <c r="AUD57" s="285"/>
      <c r="AUE57" s="285"/>
      <c r="AUF57" s="285"/>
      <c r="AUG57" s="285"/>
      <c r="AUH57" s="285"/>
      <c r="AUI57" s="285"/>
      <c r="AUJ57" s="285"/>
      <c r="AUK57" s="285"/>
      <c r="AUL57" s="285"/>
      <c r="AUM57" s="285"/>
      <c r="AUN57" s="285"/>
      <c r="AUO57" s="285"/>
      <c r="AUP57" s="285"/>
      <c r="AUQ57" s="285"/>
      <c r="AUR57" s="285"/>
      <c r="AUS57" s="285"/>
      <c r="AUT57" s="285"/>
      <c r="AUU57" s="285"/>
      <c r="AUV57" s="285"/>
      <c r="AUW57" s="285"/>
      <c r="AUX57" s="285"/>
      <c r="AUY57" s="285"/>
      <c r="AUZ57" s="285"/>
      <c r="AVA57" s="285"/>
      <c r="AVB57" s="285"/>
      <c r="AVC57" s="285"/>
      <c r="AVD57" s="285"/>
      <c r="AVE57" s="285"/>
      <c r="AVF57" s="285"/>
      <c r="AVG57" s="285"/>
      <c r="AVH57" s="285"/>
      <c r="AVI57" s="285"/>
      <c r="AVJ57" s="285"/>
      <c r="AVK57" s="285"/>
      <c r="AVL57" s="285"/>
      <c r="AVM57" s="285"/>
      <c r="AVN57" s="285"/>
      <c r="AVO57" s="285"/>
      <c r="AVP57" s="285"/>
      <c r="AVQ57" s="285"/>
      <c r="AVR57" s="285"/>
      <c r="AVS57" s="285"/>
      <c r="AVT57" s="285"/>
      <c r="AVU57" s="285"/>
      <c r="AVV57" s="285"/>
      <c r="AVW57" s="285"/>
      <c r="AVX57" s="285"/>
      <c r="AVY57" s="285"/>
      <c r="AVZ57" s="285"/>
      <c r="AWA57" s="285"/>
      <c r="AWB57" s="285"/>
      <c r="AWC57" s="285"/>
      <c r="AWD57" s="285"/>
      <c r="AWE57" s="285"/>
      <c r="AWF57" s="285"/>
      <c r="AWG57" s="285"/>
      <c r="AWH57" s="285"/>
      <c r="AWI57" s="285"/>
      <c r="AWJ57" s="285"/>
      <c r="AWK57" s="285"/>
      <c r="AWL57" s="285"/>
      <c r="AWM57" s="285"/>
      <c r="AWN57" s="285"/>
      <c r="AWO57" s="285"/>
      <c r="AWP57" s="285"/>
      <c r="AWQ57" s="285"/>
      <c r="AWR57" s="285"/>
      <c r="AWS57" s="285"/>
      <c r="AWT57" s="285"/>
      <c r="AWU57" s="285"/>
      <c r="AWV57" s="285"/>
      <c r="AWW57" s="285"/>
      <c r="AWX57" s="285"/>
      <c r="AWY57" s="285"/>
      <c r="AWZ57" s="285"/>
      <c r="AXA57" s="285"/>
      <c r="AXB57" s="285"/>
      <c r="AXC57" s="285"/>
      <c r="AXD57" s="285"/>
      <c r="AXE57" s="285"/>
      <c r="AXF57" s="285"/>
      <c r="AXG57" s="285"/>
      <c r="AXH57" s="285"/>
      <c r="AXI57" s="285"/>
      <c r="AXJ57" s="285"/>
      <c r="AXK57" s="285"/>
      <c r="AXL57" s="285"/>
      <c r="AXM57" s="285"/>
      <c r="AXN57" s="285"/>
      <c r="AXO57" s="285"/>
      <c r="AXP57" s="285"/>
      <c r="AXQ57" s="285"/>
      <c r="AXR57" s="285"/>
      <c r="AXS57" s="285"/>
      <c r="AXT57" s="285"/>
      <c r="AXU57" s="285"/>
      <c r="AXV57" s="285"/>
      <c r="AXW57" s="285"/>
      <c r="AXX57" s="285"/>
      <c r="AXY57" s="285"/>
      <c r="AXZ57" s="285"/>
      <c r="AYA57" s="285"/>
      <c r="AYB57" s="285"/>
      <c r="AYC57" s="285"/>
      <c r="AYD57" s="285"/>
      <c r="AYE57" s="285"/>
      <c r="AYF57" s="285"/>
      <c r="AYG57" s="285"/>
      <c r="AYH57" s="285"/>
      <c r="AYI57" s="285"/>
      <c r="AYJ57" s="285"/>
      <c r="AYK57" s="285"/>
      <c r="AYL57" s="285"/>
      <c r="AYM57" s="285"/>
      <c r="AYN57" s="285"/>
      <c r="AYO57" s="285"/>
      <c r="AYP57" s="285"/>
      <c r="AYQ57" s="285"/>
      <c r="AYR57" s="285"/>
      <c r="AYS57" s="285"/>
      <c r="AYT57" s="285"/>
      <c r="AYU57" s="285"/>
      <c r="AYV57" s="285"/>
      <c r="AYW57" s="285"/>
      <c r="AYX57" s="285"/>
      <c r="AYY57" s="285"/>
      <c r="AYZ57" s="285"/>
      <c r="AZA57" s="285"/>
      <c r="AZB57" s="285"/>
      <c r="AZC57" s="285"/>
      <c r="AZD57" s="285"/>
      <c r="AZE57" s="285"/>
      <c r="AZF57" s="285"/>
      <c r="AZG57" s="285"/>
      <c r="AZH57" s="285"/>
      <c r="AZI57" s="285"/>
      <c r="AZJ57" s="285"/>
      <c r="AZK57" s="285"/>
      <c r="AZL57" s="285"/>
      <c r="AZM57" s="285"/>
      <c r="AZN57" s="285"/>
      <c r="AZO57" s="285"/>
      <c r="AZP57" s="285"/>
      <c r="AZQ57" s="285"/>
      <c r="AZR57" s="285"/>
      <c r="AZS57" s="285"/>
      <c r="AZT57" s="285"/>
      <c r="AZU57" s="285"/>
      <c r="AZV57" s="285"/>
      <c r="AZW57" s="285"/>
      <c r="AZX57" s="285"/>
      <c r="AZY57" s="285"/>
      <c r="AZZ57" s="285"/>
      <c r="BAA57" s="285"/>
      <c r="BAB57" s="285"/>
      <c r="BAC57" s="285"/>
      <c r="BAD57" s="285"/>
      <c r="BAE57" s="285"/>
      <c r="BAF57" s="285"/>
      <c r="BAG57" s="285"/>
      <c r="BAH57" s="285"/>
      <c r="BAI57" s="285"/>
      <c r="BAJ57" s="285"/>
      <c r="BAK57" s="285"/>
      <c r="BAL57" s="285"/>
      <c r="BAM57" s="285"/>
      <c r="BAN57" s="285"/>
      <c r="BAO57" s="285"/>
      <c r="BAP57" s="285"/>
      <c r="BAQ57" s="285"/>
      <c r="BAR57" s="285"/>
      <c r="BAS57" s="285"/>
      <c r="BAT57" s="285"/>
      <c r="BAU57" s="285"/>
      <c r="BAV57" s="285"/>
      <c r="BAW57" s="285"/>
      <c r="BAX57" s="285"/>
      <c r="BAY57" s="285"/>
      <c r="BAZ57" s="285"/>
      <c r="BBA57" s="285"/>
      <c r="BBB57" s="285"/>
      <c r="BBC57" s="285"/>
      <c r="BBD57" s="285"/>
      <c r="BBE57" s="285"/>
      <c r="BBF57" s="285"/>
      <c r="BBG57" s="285"/>
      <c r="BBH57" s="285"/>
      <c r="BBI57" s="285"/>
      <c r="BBJ57" s="285"/>
      <c r="BBK57" s="285"/>
      <c r="BBL57" s="285"/>
      <c r="BBM57" s="285"/>
      <c r="BBN57" s="285"/>
      <c r="BBO57" s="285"/>
      <c r="BBP57" s="285"/>
      <c r="BBQ57" s="285"/>
      <c r="BBR57" s="285"/>
      <c r="BBS57" s="285"/>
      <c r="BBT57" s="285"/>
      <c r="BBU57" s="285"/>
      <c r="BBV57" s="285"/>
      <c r="BBW57" s="285"/>
      <c r="BBX57" s="285"/>
      <c r="BBY57" s="285"/>
      <c r="BBZ57" s="285"/>
      <c r="BCA57" s="285"/>
      <c r="BCB57" s="285"/>
      <c r="BCC57" s="285"/>
      <c r="BCD57" s="285"/>
      <c r="BCE57" s="285"/>
      <c r="BCF57" s="285"/>
      <c r="BCG57" s="285"/>
      <c r="BCH57" s="285"/>
      <c r="BCI57" s="285"/>
      <c r="BCJ57" s="285"/>
      <c r="BCK57" s="285"/>
      <c r="BCL57" s="285"/>
      <c r="BCM57" s="285"/>
      <c r="BCN57" s="285"/>
      <c r="BCO57" s="285"/>
      <c r="BCP57" s="285"/>
      <c r="BCQ57" s="285"/>
      <c r="BCR57" s="285"/>
      <c r="BCS57" s="285"/>
      <c r="BCT57" s="285"/>
      <c r="BCU57" s="285"/>
      <c r="BCV57" s="285"/>
      <c r="BCW57" s="285"/>
      <c r="BCX57" s="285"/>
      <c r="BCY57" s="285"/>
      <c r="BCZ57" s="285"/>
      <c r="BDA57" s="285"/>
      <c r="BDB57" s="285"/>
      <c r="BDC57" s="285"/>
      <c r="BDD57" s="285"/>
      <c r="BDE57" s="285"/>
      <c r="BDF57" s="285"/>
      <c r="BDG57" s="285"/>
      <c r="BDH57" s="285"/>
      <c r="BDI57" s="285"/>
      <c r="BDJ57" s="285"/>
      <c r="BDK57" s="285"/>
      <c r="BDL57" s="285"/>
      <c r="BDM57" s="285"/>
      <c r="BDN57" s="285"/>
      <c r="BDO57" s="285"/>
      <c r="BDP57" s="285"/>
      <c r="BDQ57" s="285"/>
      <c r="BDR57" s="285"/>
      <c r="BDS57" s="285"/>
      <c r="BDT57" s="285"/>
      <c r="BDU57" s="285"/>
      <c r="BDV57" s="285"/>
      <c r="BDW57" s="285"/>
      <c r="BDX57" s="285"/>
      <c r="BDY57" s="285"/>
      <c r="BDZ57" s="285"/>
      <c r="BEA57" s="285"/>
      <c r="BEB57" s="285"/>
      <c r="BEC57" s="285"/>
      <c r="BED57" s="285"/>
      <c r="BEE57" s="285"/>
      <c r="BEF57" s="285"/>
      <c r="BEG57" s="285"/>
      <c r="BEH57" s="285"/>
      <c r="BEI57" s="285"/>
      <c r="BEJ57" s="285"/>
      <c r="BEK57" s="285"/>
      <c r="BEL57" s="285"/>
      <c r="BEM57" s="285"/>
      <c r="BEN57" s="285"/>
      <c r="BEO57" s="285"/>
      <c r="BEP57" s="285"/>
      <c r="BEQ57" s="285"/>
      <c r="BER57" s="285"/>
      <c r="BES57" s="285"/>
      <c r="BET57" s="285"/>
      <c r="BEU57" s="285"/>
      <c r="BEV57" s="285"/>
      <c r="BEW57" s="285"/>
      <c r="BEX57" s="285"/>
      <c r="BEY57" s="285"/>
      <c r="BEZ57" s="285"/>
      <c r="BFA57" s="285"/>
      <c r="BFB57" s="285"/>
      <c r="BFC57" s="285"/>
      <c r="BFD57" s="285"/>
      <c r="BFE57" s="285"/>
      <c r="BFF57" s="285"/>
      <c r="BFG57" s="285"/>
      <c r="BFH57" s="285"/>
      <c r="BFI57" s="285"/>
      <c r="BFJ57" s="285"/>
      <c r="BFK57" s="285"/>
      <c r="BFL57" s="285"/>
      <c r="BFM57" s="285"/>
      <c r="BFN57" s="285"/>
      <c r="BFO57" s="285"/>
      <c r="BFP57" s="285"/>
      <c r="BFQ57" s="285"/>
      <c r="BFR57" s="285"/>
      <c r="BFS57" s="285"/>
      <c r="BFT57" s="285"/>
      <c r="BFU57" s="285"/>
      <c r="BFV57" s="285"/>
      <c r="BFW57" s="285"/>
      <c r="BFX57" s="285"/>
      <c r="BFY57" s="285"/>
      <c r="BFZ57" s="285"/>
      <c r="BGA57" s="285"/>
      <c r="BGB57" s="285"/>
      <c r="BGC57" s="285"/>
      <c r="BGD57" s="285"/>
      <c r="BGE57" s="285"/>
      <c r="BGF57" s="285"/>
      <c r="BGG57" s="285"/>
      <c r="BGH57" s="285"/>
      <c r="BGI57" s="285"/>
      <c r="BGJ57" s="285"/>
      <c r="BGK57" s="285"/>
      <c r="BGL57" s="285"/>
      <c r="BGM57" s="285"/>
      <c r="BGN57" s="285"/>
      <c r="BGO57" s="285"/>
      <c r="BGP57" s="285"/>
      <c r="BGQ57" s="285"/>
      <c r="BGR57" s="285"/>
      <c r="BGS57" s="285"/>
      <c r="BGT57" s="285"/>
      <c r="BGU57" s="285"/>
      <c r="BGV57" s="285"/>
      <c r="BGW57" s="285"/>
      <c r="BGX57" s="285"/>
      <c r="BGY57" s="285"/>
      <c r="BGZ57" s="285"/>
      <c r="BHA57" s="285"/>
      <c r="BHB57" s="285"/>
      <c r="BHC57" s="285"/>
      <c r="BHD57" s="285"/>
      <c r="BHE57" s="285"/>
      <c r="BHF57" s="285"/>
      <c r="BHG57" s="285"/>
      <c r="BHH57" s="285"/>
      <c r="BHI57" s="285"/>
      <c r="BHJ57" s="285"/>
      <c r="BHK57" s="285"/>
      <c r="BHL57" s="285"/>
      <c r="BHM57" s="285"/>
      <c r="BHN57" s="285"/>
      <c r="BHO57" s="285"/>
      <c r="BHP57" s="285"/>
      <c r="BHQ57" s="285"/>
      <c r="BHR57" s="285"/>
      <c r="BHS57" s="285"/>
      <c r="BHT57" s="285"/>
      <c r="BHU57" s="285"/>
      <c r="BHV57" s="285"/>
      <c r="BHW57" s="285"/>
      <c r="BHX57" s="285"/>
      <c r="BHY57" s="285"/>
      <c r="BHZ57" s="285"/>
      <c r="BIA57" s="285"/>
      <c r="BIB57" s="285"/>
      <c r="BIC57" s="285"/>
      <c r="BID57" s="285"/>
      <c r="BIE57" s="285"/>
      <c r="BIF57" s="285"/>
      <c r="BIG57" s="285"/>
      <c r="BIH57" s="285"/>
      <c r="BII57" s="285"/>
      <c r="BIJ57" s="285"/>
      <c r="BIK57" s="285"/>
      <c r="BIL57" s="285"/>
      <c r="BIM57" s="285"/>
      <c r="BIN57" s="285"/>
      <c r="BIO57" s="285"/>
      <c r="BIP57" s="285"/>
      <c r="BIQ57" s="285"/>
      <c r="BIR57" s="285"/>
      <c r="BIS57" s="285"/>
      <c r="BIT57" s="285"/>
      <c r="BIU57" s="285"/>
      <c r="BIV57" s="285"/>
      <c r="BIW57" s="285"/>
      <c r="BIX57" s="285"/>
      <c r="BIY57" s="285"/>
      <c r="BIZ57" s="285"/>
      <c r="BJA57" s="285"/>
      <c r="BJB57" s="285"/>
      <c r="BJC57" s="285"/>
      <c r="BJD57" s="285"/>
      <c r="BJE57" s="285"/>
      <c r="BJF57" s="285"/>
      <c r="BJG57" s="285"/>
      <c r="BJH57" s="285"/>
      <c r="BJI57" s="285"/>
      <c r="BJJ57" s="285"/>
      <c r="BJK57" s="285"/>
      <c r="BJL57" s="285"/>
      <c r="BJM57" s="285"/>
      <c r="BJN57" s="285"/>
      <c r="BJO57" s="285"/>
      <c r="BJP57" s="285"/>
      <c r="BJQ57" s="285"/>
      <c r="BJR57" s="285"/>
      <c r="BJS57" s="285"/>
      <c r="BJT57" s="285"/>
      <c r="BJU57" s="285"/>
      <c r="BJV57" s="285"/>
      <c r="BJW57" s="285"/>
      <c r="BJX57" s="285"/>
      <c r="BJY57" s="285"/>
      <c r="BJZ57" s="285"/>
      <c r="BKA57" s="285"/>
      <c r="BKB57" s="285"/>
      <c r="BKC57" s="285"/>
      <c r="BKD57" s="285"/>
      <c r="BKE57" s="285"/>
      <c r="BKF57" s="285"/>
      <c r="BKG57" s="285"/>
      <c r="BKH57" s="285"/>
      <c r="BKI57" s="285"/>
      <c r="BKJ57" s="285"/>
      <c r="BKK57" s="285"/>
      <c r="BKL57" s="285"/>
      <c r="BKM57" s="285"/>
      <c r="BKN57" s="285"/>
      <c r="BKO57" s="285"/>
      <c r="BKP57" s="285"/>
      <c r="BKQ57" s="285"/>
      <c r="BKR57" s="285"/>
      <c r="BKS57" s="285"/>
      <c r="BKT57" s="285"/>
      <c r="BKU57" s="285"/>
      <c r="BKV57" s="285"/>
      <c r="BKW57" s="285"/>
      <c r="BKX57" s="285"/>
      <c r="BKY57" s="285"/>
      <c r="BKZ57" s="285"/>
      <c r="BLA57" s="285"/>
      <c r="BLB57" s="285"/>
      <c r="BLC57" s="285"/>
      <c r="BLD57" s="285"/>
      <c r="BLE57" s="285"/>
      <c r="BLF57" s="285"/>
      <c r="BLG57" s="285"/>
      <c r="BLH57" s="285"/>
      <c r="BLI57" s="285"/>
      <c r="BLJ57" s="285"/>
      <c r="BLK57" s="285"/>
      <c r="BLL57" s="285"/>
      <c r="BLM57" s="285"/>
      <c r="BLN57" s="285"/>
      <c r="BLO57" s="285"/>
      <c r="BLP57" s="285"/>
      <c r="BLQ57" s="285"/>
      <c r="BLR57" s="285"/>
      <c r="BLS57" s="285"/>
      <c r="BLT57" s="285"/>
      <c r="BLU57" s="285"/>
      <c r="BLV57" s="285"/>
      <c r="BLW57" s="285"/>
      <c r="BLX57" s="285"/>
      <c r="BLY57" s="285"/>
      <c r="BLZ57" s="285"/>
      <c r="BMA57" s="285"/>
      <c r="BMB57" s="285"/>
      <c r="BMC57" s="285"/>
      <c r="BMD57" s="285"/>
      <c r="BME57" s="285"/>
      <c r="BMF57" s="285"/>
      <c r="BMG57" s="285"/>
      <c r="BMH57" s="285"/>
      <c r="BMI57" s="285"/>
      <c r="BMJ57" s="285"/>
      <c r="BMK57" s="285"/>
      <c r="BML57" s="285"/>
      <c r="BMM57" s="285"/>
      <c r="BMN57" s="285"/>
      <c r="BMO57" s="285"/>
      <c r="BMP57" s="285"/>
      <c r="BMQ57" s="285"/>
      <c r="BMR57" s="285"/>
      <c r="BMS57" s="285"/>
      <c r="BMT57" s="285"/>
      <c r="BMU57" s="285"/>
      <c r="BMV57" s="285"/>
      <c r="BMW57" s="285"/>
      <c r="BMX57" s="285"/>
      <c r="BMY57" s="285"/>
      <c r="BMZ57" s="285"/>
      <c r="BNA57" s="285"/>
      <c r="BNB57" s="285"/>
      <c r="BNC57" s="285"/>
      <c r="BND57" s="285"/>
      <c r="BNE57" s="285"/>
      <c r="BNF57" s="285"/>
      <c r="BNG57" s="285"/>
      <c r="BNH57" s="285"/>
      <c r="BNI57" s="285"/>
      <c r="BNJ57" s="285"/>
      <c r="BNK57" s="285"/>
      <c r="BNL57" s="285"/>
      <c r="BNM57" s="285"/>
      <c r="BNN57" s="285"/>
      <c r="BNO57" s="285"/>
      <c r="BNP57" s="285"/>
      <c r="BNQ57" s="285"/>
      <c r="BNR57" s="285"/>
      <c r="BNS57" s="285"/>
      <c r="BNT57" s="285"/>
      <c r="BNU57" s="285"/>
      <c r="BNV57" s="285"/>
      <c r="BNW57" s="285"/>
      <c r="BNX57" s="285"/>
      <c r="BNY57" s="285"/>
      <c r="BNZ57" s="285"/>
      <c r="BOA57" s="285"/>
      <c r="BOB57" s="285"/>
      <c r="BOC57" s="285"/>
      <c r="BOD57" s="285"/>
      <c r="BOE57" s="285"/>
      <c r="BOF57" s="285"/>
      <c r="BOG57" s="285"/>
      <c r="BOH57" s="285"/>
      <c r="BOI57" s="285"/>
      <c r="BOJ57" s="285"/>
      <c r="BOK57" s="285"/>
      <c r="BOL57" s="285"/>
      <c r="BOM57" s="285"/>
      <c r="BON57" s="285"/>
      <c r="BOO57" s="285"/>
      <c r="BOP57" s="285"/>
      <c r="BOQ57" s="285"/>
      <c r="BOR57" s="285"/>
      <c r="BOS57" s="285"/>
      <c r="BOT57" s="285"/>
      <c r="BOU57" s="285"/>
      <c r="BOV57" s="285"/>
      <c r="BOW57" s="285"/>
      <c r="BOX57" s="285"/>
      <c r="BOY57" s="285"/>
      <c r="BOZ57" s="285"/>
      <c r="BPA57" s="285"/>
      <c r="BPB57" s="285"/>
      <c r="BPC57" s="285"/>
      <c r="BPD57" s="285"/>
      <c r="BPE57" s="285"/>
      <c r="BPF57" s="285"/>
      <c r="BPG57" s="285"/>
      <c r="BPH57" s="285"/>
      <c r="BPI57" s="285"/>
      <c r="BPJ57" s="285"/>
      <c r="BPK57" s="285"/>
      <c r="BPL57" s="285"/>
      <c r="BPM57" s="285"/>
      <c r="BPN57" s="285"/>
      <c r="BPO57" s="285"/>
      <c r="BPP57" s="285"/>
      <c r="BPQ57" s="285"/>
      <c r="BPR57" s="285"/>
      <c r="BPS57" s="285"/>
      <c r="BPT57" s="285"/>
      <c r="BPU57" s="285"/>
      <c r="BPV57" s="285"/>
      <c r="BPW57" s="285"/>
      <c r="BPX57" s="285"/>
      <c r="BPY57" s="285"/>
      <c r="BPZ57" s="285"/>
      <c r="BQA57" s="285"/>
      <c r="BQB57" s="285"/>
      <c r="BQC57" s="285"/>
      <c r="BQD57" s="285"/>
      <c r="BQE57" s="285"/>
      <c r="BQF57" s="285"/>
      <c r="BQG57" s="285"/>
      <c r="BQH57" s="285"/>
      <c r="BQI57" s="285"/>
      <c r="BQJ57" s="285"/>
      <c r="BQK57" s="285"/>
      <c r="BQL57" s="285"/>
      <c r="BQM57" s="285"/>
      <c r="BQN57" s="285"/>
      <c r="BQO57" s="285"/>
      <c r="BQP57" s="285"/>
      <c r="BQQ57" s="285"/>
      <c r="BQR57" s="285"/>
      <c r="BQS57" s="285"/>
      <c r="BQT57" s="285"/>
      <c r="BQU57" s="285"/>
      <c r="BQV57" s="285"/>
      <c r="BQW57" s="285"/>
      <c r="BQX57" s="285"/>
      <c r="BQY57" s="285"/>
      <c r="BQZ57" s="285"/>
      <c r="BRA57" s="285"/>
      <c r="BRB57" s="285"/>
      <c r="BRC57" s="285"/>
      <c r="BRD57" s="285"/>
      <c r="BRE57" s="285"/>
      <c r="BRF57" s="285"/>
      <c r="BRG57" s="285"/>
      <c r="BRH57" s="285"/>
      <c r="BRI57" s="285"/>
      <c r="BRJ57" s="285"/>
      <c r="BRK57" s="285"/>
      <c r="BRL57" s="285"/>
      <c r="BRM57" s="285"/>
      <c r="BRN57" s="285"/>
      <c r="BRO57" s="285"/>
      <c r="BRP57" s="285"/>
      <c r="BRQ57" s="285"/>
      <c r="BRR57" s="285"/>
      <c r="BRS57" s="285"/>
      <c r="BRT57" s="285"/>
      <c r="BRU57" s="285"/>
      <c r="BRV57" s="285"/>
      <c r="BRW57" s="285"/>
      <c r="BRX57" s="285"/>
      <c r="BRY57" s="285"/>
      <c r="BRZ57" s="285"/>
      <c r="BSA57" s="285"/>
      <c r="BSB57" s="285"/>
      <c r="BSC57" s="285"/>
      <c r="BSD57" s="285"/>
      <c r="BSE57" s="285"/>
      <c r="BSF57" s="285"/>
      <c r="BSG57" s="285"/>
      <c r="BSH57" s="285"/>
      <c r="BSI57" s="285"/>
      <c r="BSJ57" s="285"/>
      <c r="BSK57" s="285"/>
      <c r="BSL57" s="285"/>
      <c r="BSM57" s="285"/>
      <c r="BSN57" s="285"/>
      <c r="BSO57" s="285"/>
      <c r="BSP57" s="285"/>
      <c r="BSQ57" s="285"/>
      <c r="BSR57" s="285"/>
      <c r="BSS57" s="285"/>
      <c r="BST57" s="285"/>
      <c r="BSU57" s="285"/>
      <c r="BSV57" s="285"/>
      <c r="BSW57" s="285"/>
      <c r="BSX57" s="285"/>
      <c r="BSY57" s="285"/>
      <c r="BSZ57" s="285"/>
      <c r="BTA57" s="285"/>
      <c r="BTB57" s="285"/>
      <c r="BTC57" s="285"/>
      <c r="BTD57" s="285"/>
      <c r="BTE57" s="285"/>
      <c r="BTF57" s="285"/>
      <c r="BTG57" s="285"/>
      <c r="BTH57" s="285"/>
      <c r="BTI57" s="285"/>
      <c r="BTJ57" s="285"/>
      <c r="BTK57" s="285"/>
      <c r="BTL57" s="285"/>
      <c r="BTM57" s="285"/>
      <c r="BTN57" s="285"/>
      <c r="BTO57" s="285"/>
      <c r="BTP57" s="285"/>
      <c r="BTQ57" s="285"/>
      <c r="BTR57" s="285"/>
      <c r="BTS57" s="285"/>
      <c r="BTT57" s="285"/>
      <c r="BTU57" s="285"/>
      <c r="BTV57" s="285"/>
      <c r="BTW57" s="285"/>
      <c r="BTX57" s="285"/>
      <c r="BTY57" s="285"/>
      <c r="BTZ57" s="285"/>
      <c r="BUA57" s="285"/>
      <c r="BUB57" s="285"/>
      <c r="BUC57" s="285"/>
      <c r="BUD57" s="285"/>
      <c r="BUE57" s="285"/>
      <c r="BUF57" s="285"/>
      <c r="BUG57" s="285"/>
      <c r="BUH57" s="285"/>
      <c r="BUI57" s="285"/>
      <c r="BUJ57" s="285"/>
      <c r="BUK57" s="285"/>
      <c r="BUL57" s="285"/>
      <c r="BUM57" s="285"/>
      <c r="BUN57" s="285"/>
      <c r="BUO57" s="285"/>
      <c r="BUP57" s="285"/>
      <c r="BUQ57" s="285"/>
      <c r="BUR57" s="285"/>
      <c r="BUS57" s="285"/>
      <c r="BUT57" s="285"/>
      <c r="BUU57" s="285"/>
      <c r="BUV57" s="285"/>
      <c r="BUW57" s="285"/>
      <c r="BUX57" s="285"/>
      <c r="BUY57" s="285"/>
      <c r="BUZ57" s="285"/>
      <c r="BVA57" s="285"/>
      <c r="BVB57" s="285"/>
      <c r="BVC57" s="285"/>
      <c r="BVD57" s="285"/>
      <c r="BVE57" s="285"/>
      <c r="BVF57" s="285"/>
      <c r="BVG57" s="285"/>
      <c r="BVH57" s="285"/>
      <c r="BVI57" s="285"/>
      <c r="BVJ57" s="285"/>
      <c r="BVK57" s="285"/>
      <c r="BVL57" s="285"/>
      <c r="BVM57" s="285"/>
      <c r="BVN57" s="285"/>
      <c r="BVO57" s="285"/>
      <c r="BVP57" s="285"/>
      <c r="BVQ57" s="285"/>
      <c r="BVR57" s="285"/>
      <c r="BVS57" s="285"/>
      <c r="BVT57" s="285"/>
      <c r="BVU57" s="285"/>
      <c r="BVV57" s="285"/>
      <c r="BVW57" s="285"/>
      <c r="BVX57" s="285"/>
      <c r="BVY57" s="285"/>
      <c r="BVZ57" s="285"/>
      <c r="BWA57" s="285"/>
      <c r="BWB57" s="285"/>
      <c r="BWC57" s="285"/>
      <c r="BWD57" s="285"/>
      <c r="BWE57" s="285"/>
      <c r="BWF57" s="285"/>
      <c r="BWG57" s="285"/>
      <c r="BWH57" s="285"/>
      <c r="BWI57" s="285"/>
      <c r="BWJ57" s="285"/>
      <c r="BWK57" s="285"/>
      <c r="BWL57" s="285"/>
      <c r="BWM57" s="285"/>
      <c r="BWN57" s="285"/>
      <c r="BWO57" s="285"/>
      <c r="BWP57" s="285"/>
      <c r="BWQ57" s="285"/>
      <c r="BWR57" s="285"/>
      <c r="BWS57" s="285"/>
      <c r="BWT57" s="285"/>
      <c r="BWU57" s="285"/>
      <c r="BWV57" s="285"/>
      <c r="BWW57" s="285"/>
      <c r="BWX57" s="285"/>
      <c r="BWY57" s="285"/>
      <c r="BWZ57" s="285"/>
      <c r="BXA57" s="285"/>
      <c r="BXB57" s="285"/>
      <c r="BXC57" s="285"/>
      <c r="BXD57" s="285"/>
      <c r="BXE57" s="285"/>
      <c r="BXF57" s="285"/>
      <c r="BXG57" s="285"/>
      <c r="BXH57" s="285"/>
      <c r="BXI57" s="285"/>
      <c r="BXJ57" s="285"/>
      <c r="BXK57" s="285"/>
      <c r="BXL57" s="285"/>
      <c r="BXM57" s="285"/>
      <c r="BXN57" s="285"/>
      <c r="BXO57" s="285"/>
      <c r="BXP57" s="285"/>
      <c r="BXQ57" s="285"/>
      <c r="BXR57" s="285"/>
      <c r="BXS57" s="285"/>
      <c r="BXT57" s="285"/>
      <c r="BXU57" s="285"/>
      <c r="BXV57" s="285"/>
      <c r="BXW57" s="285"/>
      <c r="BXX57" s="285"/>
      <c r="BXY57" s="285"/>
      <c r="BXZ57" s="285"/>
      <c r="BYA57" s="285"/>
      <c r="BYB57" s="285"/>
      <c r="BYC57" s="285"/>
      <c r="BYD57" s="285"/>
      <c r="BYE57" s="285"/>
      <c r="BYF57" s="285"/>
      <c r="BYG57" s="285"/>
      <c r="BYH57" s="285"/>
      <c r="BYI57" s="285"/>
      <c r="BYJ57" s="285"/>
      <c r="BYK57" s="285"/>
      <c r="BYL57" s="285"/>
      <c r="BYM57" s="285"/>
      <c r="BYN57" s="285"/>
      <c r="BYO57" s="285"/>
      <c r="BYP57" s="285"/>
      <c r="BYQ57" s="285"/>
      <c r="BYR57" s="285"/>
      <c r="BYS57" s="285"/>
      <c r="BYT57" s="285"/>
      <c r="BYU57" s="285"/>
      <c r="BYV57" s="285"/>
      <c r="BYW57" s="285"/>
      <c r="BYX57" s="285"/>
      <c r="BYY57" s="285"/>
      <c r="BYZ57" s="285"/>
      <c r="BZA57" s="285"/>
      <c r="BZB57" s="285"/>
      <c r="BZC57" s="285"/>
      <c r="BZD57" s="285"/>
      <c r="BZE57" s="285"/>
      <c r="BZF57" s="285"/>
      <c r="BZG57" s="285"/>
      <c r="BZH57" s="285"/>
      <c r="BZI57" s="285"/>
      <c r="BZJ57" s="285"/>
      <c r="BZK57" s="285"/>
      <c r="BZL57" s="285"/>
      <c r="BZM57" s="285"/>
      <c r="BZN57" s="285"/>
      <c r="BZO57" s="285"/>
      <c r="BZP57" s="285"/>
      <c r="BZQ57" s="285"/>
      <c r="BZR57" s="285"/>
      <c r="BZS57" s="285"/>
      <c r="BZT57" s="285"/>
      <c r="BZU57" s="285"/>
      <c r="BZV57" s="285"/>
      <c r="BZW57" s="285"/>
      <c r="BZX57" s="285"/>
      <c r="BZY57" s="285"/>
      <c r="BZZ57" s="285"/>
      <c r="CAA57" s="285"/>
      <c r="CAB57" s="285"/>
      <c r="CAC57" s="285"/>
      <c r="CAD57" s="285"/>
      <c r="CAE57" s="285"/>
      <c r="CAF57" s="285"/>
      <c r="CAG57" s="285"/>
      <c r="CAH57" s="285"/>
      <c r="CAI57" s="285"/>
      <c r="CAJ57" s="285"/>
      <c r="CAK57" s="285"/>
      <c r="CAL57" s="285"/>
      <c r="CAM57" s="285"/>
      <c r="CAN57" s="285"/>
      <c r="CAO57" s="285"/>
      <c r="CAP57" s="285"/>
      <c r="CAQ57" s="285"/>
      <c r="CAR57" s="285"/>
      <c r="CAS57" s="285"/>
      <c r="CAT57" s="285"/>
      <c r="CAU57" s="285"/>
      <c r="CAV57" s="285"/>
      <c r="CAW57" s="285"/>
      <c r="CAX57" s="285"/>
      <c r="CAY57" s="285"/>
      <c r="CAZ57" s="285"/>
      <c r="CBA57" s="285"/>
      <c r="CBB57" s="285"/>
      <c r="CBC57" s="285"/>
      <c r="CBD57" s="285"/>
      <c r="CBE57" s="285"/>
      <c r="CBF57" s="285"/>
      <c r="CBG57" s="285"/>
      <c r="CBH57" s="285"/>
      <c r="CBI57" s="285"/>
      <c r="CBJ57" s="285"/>
      <c r="CBK57" s="285"/>
      <c r="CBL57" s="285"/>
      <c r="CBM57" s="285"/>
      <c r="CBN57" s="285"/>
      <c r="CBO57" s="285"/>
      <c r="CBP57" s="285"/>
      <c r="CBQ57" s="285"/>
      <c r="CBR57" s="285"/>
      <c r="CBS57" s="285"/>
      <c r="CBT57" s="285"/>
      <c r="CBU57" s="285"/>
      <c r="CBV57" s="285"/>
      <c r="CBW57" s="285"/>
      <c r="CBX57" s="285"/>
      <c r="CBY57" s="285"/>
      <c r="CBZ57" s="285"/>
      <c r="CCA57" s="285"/>
      <c r="CCB57" s="285"/>
      <c r="CCC57" s="285"/>
      <c r="CCD57" s="285"/>
      <c r="CCE57" s="285"/>
      <c r="CCF57" s="285"/>
      <c r="CCG57" s="285"/>
      <c r="CCH57" s="285"/>
      <c r="CCI57" s="285"/>
      <c r="CCJ57" s="285"/>
      <c r="CCK57" s="285"/>
      <c r="CCL57" s="285"/>
      <c r="CCM57" s="285"/>
      <c r="CCN57" s="285"/>
      <c r="CCO57" s="285"/>
      <c r="CCP57" s="285"/>
      <c r="CCQ57" s="285"/>
      <c r="CCR57" s="285"/>
      <c r="CCS57" s="285"/>
      <c r="CCT57" s="285"/>
      <c r="CCU57" s="285"/>
      <c r="CCV57" s="285"/>
      <c r="CCW57" s="285"/>
      <c r="CCX57" s="285"/>
      <c r="CCY57" s="285"/>
      <c r="CCZ57" s="285"/>
      <c r="CDA57" s="285"/>
      <c r="CDB57" s="285"/>
      <c r="CDC57" s="285"/>
      <c r="CDD57" s="285"/>
      <c r="CDE57" s="285"/>
      <c r="CDF57" s="285"/>
      <c r="CDG57" s="285"/>
      <c r="CDH57" s="285"/>
      <c r="CDI57" s="285"/>
      <c r="CDJ57" s="285"/>
      <c r="CDK57" s="285"/>
      <c r="CDL57" s="285"/>
      <c r="CDM57" s="285"/>
      <c r="CDN57" s="285"/>
      <c r="CDO57" s="285"/>
      <c r="CDP57" s="285"/>
      <c r="CDQ57" s="285"/>
      <c r="CDR57" s="285"/>
      <c r="CDS57" s="285"/>
      <c r="CDT57" s="285"/>
      <c r="CDU57" s="285"/>
      <c r="CDV57" s="285"/>
      <c r="CDW57" s="285"/>
      <c r="CDX57" s="285"/>
      <c r="CDY57" s="285"/>
      <c r="CDZ57" s="285"/>
      <c r="CEA57" s="285"/>
      <c r="CEB57" s="285"/>
      <c r="CEC57" s="285"/>
      <c r="CED57" s="285"/>
      <c r="CEE57" s="285"/>
      <c r="CEF57" s="285"/>
      <c r="CEG57" s="285"/>
      <c r="CEH57" s="285"/>
      <c r="CEI57" s="285"/>
      <c r="CEJ57" s="285"/>
      <c r="CEK57" s="285"/>
      <c r="CEL57" s="285"/>
      <c r="CEM57" s="285"/>
      <c r="CEN57" s="285"/>
      <c r="CEO57" s="285"/>
      <c r="CEP57" s="285"/>
      <c r="CEQ57" s="285"/>
      <c r="CER57" s="285"/>
      <c r="CES57" s="285"/>
      <c r="CET57" s="285"/>
      <c r="CEU57" s="285"/>
      <c r="CEV57" s="285"/>
      <c r="CEW57" s="285"/>
      <c r="CEX57" s="285"/>
      <c r="CEY57" s="285"/>
      <c r="CEZ57" s="285"/>
      <c r="CFA57" s="285"/>
      <c r="CFB57" s="285"/>
      <c r="CFC57" s="285"/>
      <c r="CFD57" s="285"/>
      <c r="CFE57" s="285"/>
      <c r="CFF57" s="285"/>
      <c r="CFG57" s="285"/>
      <c r="CFH57" s="285"/>
      <c r="CFI57" s="285"/>
      <c r="CFJ57" s="285"/>
      <c r="CFK57" s="285"/>
      <c r="CFL57" s="285"/>
      <c r="CFM57" s="285"/>
      <c r="CFN57" s="285"/>
      <c r="CFO57" s="285"/>
      <c r="CFP57" s="285"/>
      <c r="CFQ57" s="285"/>
      <c r="CFR57" s="285"/>
      <c r="CFS57" s="285"/>
      <c r="CFT57" s="285"/>
      <c r="CFU57" s="285"/>
      <c r="CFV57" s="285"/>
      <c r="CFW57" s="285"/>
      <c r="CFX57" s="285"/>
      <c r="CFY57" s="285"/>
      <c r="CFZ57" s="285"/>
      <c r="CGA57" s="285"/>
      <c r="CGB57" s="285"/>
      <c r="CGC57" s="285"/>
      <c r="CGD57" s="285"/>
      <c r="CGE57" s="285"/>
      <c r="CGF57" s="285"/>
      <c r="CGG57" s="285"/>
      <c r="CGH57" s="285"/>
      <c r="CGI57" s="285"/>
      <c r="CGJ57" s="285"/>
      <c r="CGK57" s="285"/>
      <c r="CGL57" s="285"/>
      <c r="CGM57" s="285"/>
      <c r="CGN57" s="285"/>
      <c r="CGO57" s="285"/>
      <c r="CGP57" s="285"/>
      <c r="CGQ57" s="285"/>
      <c r="CGR57" s="285"/>
      <c r="CGS57" s="285"/>
      <c r="CGT57" s="285"/>
      <c r="CGU57" s="285"/>
      <c r="CGV57" s="285"/>
      <c r="CGW57" s="285"/>
      <c r="CGX57" s="285"/>
      <c r="CGY57" s="285"/>
      <c r="CGZ57" s="285"/>
      <c r="CHA57" s="285"/>
      <c r="CHB57" s="285"/>
      <c r="CHC57" s="285"/>
      <c r="CHD57" s="285"/>
      <c r="CHE57" s="285"/>
      <c r="CHF57" s="285"/>
      <c r="CHG57" s="285"/>
      <c r="CHH57" s="285"/>
      <c r="CHI57" s="285"/>
      <c r="CHJ57" s="285"/>
      <c r="CHK57" s="285"/>
      <c r="CHL57" s="285"/>
      <c r="CHM57" s="285"/>
      <c r="CHN57" s="285"/>
      <c r="CHO57" s="285"/>
      <c r="CHP57" s="285"/>
      <c r="CHQ57" s="285"/>
      <c r="CHR57" s="285"/>
      <c r="CHS57" s="285"/>
      <c r="CHT57" s="285"/>
      <c r="CHU57" s="285"/>
      <c r="CHV57" s="285"/>
      <c r="CHW57" s="285"/>
      <c r="CHX57" s="285"/>
      <c r="CHY57" s="285"/>
      <c r="CHZ57" s="285"/>
      <c r="CIA57" s="285"/>
      <c r="CIB57" s="285"/>
      <c r="CIC57" s="285"/>
      <c r="CID57" s="285"/>
      <c r="CIE57" s="285"/>
      <c r="CIF57" s="285"/>
      <c r="CIG57" s="285"/>
      <c r="CIH57" s="285"/>
      <c r="CII57" s="285"/>
      <c r="CIJ57" s="285"/>
      <c r="CIK57" s="285"/>
      <c r="CIL57" s="285"/>
      <c r="CIM57" s="285"/>
      <c r="CIN57" s="285"/>
      <c r="CIO57" s="285"/>
      <c r="CIP57" s="285"/>
      <c r="CIQ57" s="285"/>
      <c r="CIR57" s="285"/>
      <c r="CIS57" s="285"/>
      <c r="CIT57" s="285"/>
      <c r="CIU57" s="285"/>
      <c r="CIV57" s="285"/>
      <c r="CIW57" s="285"/>
      <c r="CIX57" s="285"/>
      <c r="CIY57" s="285"/>
      <c r="CIZ57" s="285"/>
      <c r="CJA57" s="285"/>
      <c r="CJB57" s="285"/>
      <c r="CJC57" s="285"/>
      <c r="CJD57" s="285"/>
      <c r="CJE57" s="285"/>
      <c r="CJF57" s="285"/>
      <c r="CJG57" s="285"/>
      <c r="CJH57" s="285"/>
      <c r="CJI57" s="285"/>
      <c r="CJJ57" s="285"/>
      <c r="CJK57" s="285"/>
      <c r="CJL57" s="285"/>
      <c r="CJM57" s="285"/>
      <c r="CJN57" s="285"/>
      <c r="CJO57" s="285"/>
      <c r="CJP57" s="285"/>
      <c r="CJQ57" s="285"/>
      <c r="CJR57" s="285"/>
      <c r="CJS57" s="285"/>
      <c r="CJT57" s="285"/>
      <c r="CJU57" s="285"/>
      <c r="CJV57" s="285"/>
      <c r="CJW57" s="285"/>
      <c r="CJX57" s="285"/>
      <c r="CJY57" s="285"/>
      <c r="CJZ57" s="285"/>
      <c r="CKA57" s="285"/>
      <c r="CKB57" s="285"/>
      <c r="CKC57" s="285"/>
      <c r="CKD57" s="285"/>
      <c r="CKE57" s="285"/>
      <c r="CKF57" s="285"/>
      <c r="CKG57" s="285"/>
      <c r="CKH57" s="285"/>
      <c r="CKI57" s="285"/>
      <c r="CKJ57" s="285"/>
      <c r="CKK57" s="285"/>
      <c r="CKL57" s="285"/>
      <c r="CKM57" s="285"/>
      <c r="CKN57" s="285"/>
      <c r="CKO57" s="285"/>
      <c r="CKP57" s="285"/>
      <c r="CKQ57" s="285"/>
      <c r="CKR57" s="285"/>
      <c r="CKS57" s="285"/>
      <c r="CKT57" s="285"/>
      <c r="CKU57" s="285"/>
      <c r="CKV57" s="285"/>
      <c r="CKW57" s="285"/>
      <c r="CKX57" s="285"/>
      <c r="CKY57" s="285"/>
      <c r="CKZ57" s="285"/>
      <c r="CLA57" s="285"/>
      <c r="CLB57" s="285"/>
      <c r="CLC57" s="285"/>
      <c r="CLD57" s="285"/>
      <c r="CLE57" s="285"/>
      <c r="CLF57" s="285"/>
      <c r="CLG57" s="285"/>
      <c r="CLH57" s="285"/>
      <c r="CLI57" s="285"/>
      <c r="CLJ57" s="285"/>
      <c r="CLK57" s="285"/>
      <c r="CLL57" s="285"/>
      <c r="CLM57" s="285"/>
      <c r="CLN57" s="285"/>
      <c r="CLO57" s="285"/>
      <c r="CLP57" s="285"/>
      <c r="CLQ57" s="285"/>
      <c r="CLR57" s="285"/>
      <c r="CLS57" s="285"/>
      <c r="CLT57" s="285"/>
      <c r="CLU57" s="285"/>
      <c r="CLV57" s="285"/>
      <c r="CLW57" s="285"/>
      <c r="CLX57" s="285"/>
      <c r="CLY57" s="285"/>
      <c r="CLZ57" s="285"/>
      <c r="CMA57" s="285"/>
      <c r="CMB57" s="285"/>
      <c r="CMC57" s="285"/>
      <c r="CMD57" s="285"/>
      <c r="CME57" s="285"/>
      <c r="CMF57" s="285"/>
      <c r="CMG57" s="285"/>
      <c r="CMH57" s="285"/>
      <c r="CMI57" s="285"/>
      <c r="CMJ57" s="285"/>
      <c r="CMK57" s="285"/>
      <c r="CML57" s="285"/>
      <c r="CMM57" s="285"/>
      <c r="CMN57" s="285"/>
      <c r="CMO57" s="285"/>
      <c r="CMP57" s="285"/>
      <c r="CMQ57" s="285"/>
      <c r="CMR57" s="285"/>
      <c r="CMS57" s="285"/>
      <c r="CMT57" s="285"/>
      <c r="CMU57" s="285"/>
      <c r="CMV57" s="285"/>
      <c r="CMW57" s="285"/>
      <c r="CMX57" s="285"/>
      <c r="CMY57" s="285"/>
      <c r="CMZ57" s="285"/>
      <c r="CNA57" s="285"/>
      <c r="CNB57" s="285"/>
      <c r="CNC57" s="285"/>
      <c r="CND57" s="285"/>
      <c r="CNE57" s="285"/>
      <c r="CNF57" s="285"/>
      <c r="CNG57" s="285"/>
      <c r="CNH57" s="285"/>
      <c r="CNI57" s="285"/>
      <c r="CNJ57" s="285"/>
      <c r="CNK57" s="285"/>
      <c r="CNL57" s="285"/>
      <c r="CNM57" s="285"/>
      <c r="CNN57" s="285"/>
      <c r="CNO57" s="285"/>
      <c r="CNP57" s="285"/>
      <c r="CNQ57" s="285"/>
      <c r="CNR57" s="285"/>
      <c r="CNS57" s="285"/>
      <c r="CNT57" s="285"/>
      <c r="CNU57" s="285"/>
      <c r="CNV57" s="285"/>
      <c r="CNW57" s="285"/>
      <c r="CNX57" s="285"/>
      <c r="CNY57" s="285"/>
      <c r="CNZ57" s="285"/>
      <c r="COA57" s="285"/>
      <c r="COB57" s="285"/>
      <c r="COC57" s="285"/>
      <c r="COD57" s="285"/>
      <c r="COE57" s="285"/>
      <c r="COF57" s="285"/>
      <c r="COG57" s="285"/>
      <c r="COH57" s="285"/>
      <c r="COI57" s="285"/>
      <c r="COJ57" s="285"/>
      <c r="COK57" s="285"/>
      <c r="COL57" s="285"/>
      <c r="COM57" s="285"/>
      <c r="CON57" s="285"/>
      <c r="COO57" s="285"/>
      <c r="COP57" s="285"/>
      <c r="COQ57" s="285"/>
      <c r="COR57" s="285"/>
      <c r="COS57" s="285"/>
      <c r="COT57" s="285"/>
      <c r="COU57" s="285"/>
      <c r="COV57" s="285"/>
      <c r="COW57" s="285"/>
      <c r="COX57" s="285"/>
      <c r="COY57" s="285"/>
      <c r="COZ57" s="285"/>
      <c r="CPA57" s="285"/>
      <c r="CPB57" s="285"/>
      <c r="CPC57" s="285"/>
      <c r="CPD57" s="285"/>
      <c r="CPE57" s="285"/>
      <c r="CPF57" s="285"/>
      <c r="CPG57" s="285"/>
      <c r="CPH57" s="285"/>
      <c r="CPI57" s="285"/>
      <c r="CPJ57" s="285"/>
      <c r="CPK57" s="285"/>
      <c r="CPL57" s="285"/>
      <c r="CPM57" s="285"/>
      <c r="CPN57" s="285"/>
      <c r="CPO57" s="285"/>
      <c r="CPP57" s="285"/>
      <c r="CPQ57" s="285"/>
      <c r="CPR57" s="285"/>
      <c r="CPS57" s="285"/>
      <c r="CPT57" s="285"/>
      <c r="CPU57" s="285"/>
      <c r="CPV57" s="285"/>
      <c r="CPW57" s="285"/>
      <c r="CPX57" s="285"/>
      <c r="CPY57" s="285"/>
      <c r="CPZ57" s="285"/>
      <c r="CQA57" s="285"/>
      <c r="CQB57" s="285"/>
      <c r="CQC57" s="285"/>
      <c r="CQD57" s="285"/>
      <c r="CQE57" s="285"/>
      <c r="CQF57" s="285"/>
      <c r="CQG57" s="285"/>
      <c r="CQH57" s="285"/>
      <c r="CQI57" s="285"/>
      <c r="CQJ57" s="285"/>
      <c r="CQK57" s="285"/>
      <c r="CQL57" s="285"/>
      <c r="CQM57" s="285"/>
      <c r="CQN57" s="285"/>
      <c r="CQO57" s="285"/>
      <c r="CQP57" s="285"/>
      <c r="CQQ57" s="285"/>
      <c r="CQR57" s="285"/>
      <c r="CQS57" s="285"/>
      <c r="CQT57" s="285"/>
      <c r="CQU57" s="285"/>
      <c r="CQV57" s="285"/>
      <c r="CQW57" s="285"/>
      <c r="CQX57" s="285"/>
      <c r="CQY57" s="285"/>
      <c r="CQZ57" s="285"/>
      <c r="CRA57" s="285"/>
      <c r="CRB57" s="285"/>
      <c r="CRC57" s="285"/>
      <c r="CRD57" s="285"/>
      <c r="CRE57" s="285"/>
      <c r="CRF57" s="285"/>
      <c r="CRG57" s="285"/>
      <c r="CRH57" s="285"/>
      <c r="CRI57" s="285"/>
      <c r="CRJ57" s="285"/>
      <c r="CRK57" s="285"/>
      <c r="CRL57" s="285"/>
      <c r="CRM57" s="285"/>
      <c r="CRN57" s="285"/>
      <c r="CRO57" s="285"/>
      <c r="CRP57" s="285"/>
      <c r="CRQ57" s="285"/>
      <c r="CRR57" s="285"/>
      <c r="CRS57" s="285"/>
      <c r="CRT57" s="285"/>
      <c r="CRU57" s="285"/>
      <c r="CRV57" s="285"/>
      <c r="CRW57" s="285"/>
      <c r="CRX57" s="285"/>
      <c r="CRY57" s="285"/>
      <c r="CRZ57" s="285"/>
      <c r="CSA57" s="285"/>
      <c r="CSB57" s="285"/>
      <c r="CSC57" s="285"/>
      <c r="CSD57" s="285"/>
      <c r="CSE57" s="285"/>
      <c r="CSF57" s="285"/>
      <c r="CSG57" s="285"/>
      <c r="CSH57" s="285"/>
      <c r="CSI57" s="285"/>
      <c r="CSJ57" s="285"/>
      <c r="CSK57" s="285"/>
      <c r="CSL57" s="285"/>
      <c r="CSM57" s="285"/>
      <c r="CSN57" s="285"/>
      <c r="CSO57" s="285"/>
      <c r="CSP57" s="285"/>
      <c r="CSQ57" s="285"/>
      <c r="CSR57" s="285"/>
      <c r="CSS57" s="285"/>
      <c r="CST57" s="285"/>
      <c r="CSU57" s="285"/>
      <c r="CSV57" s="285"/>
      <c r="CSW57" s="285"/>
      <c r="CSX57" s="285"/>
      <c r="CSY57" s="285"/>
      <c r="CSZ57" s="285"/>
      <c r="CTA57" s="285"/>
      <c r="CTB57" s="285"/>
      <c r="CTC57" s="285"/>
      <c r="CTD57" s="285"/>
      <c r="CTE57" s="285"/>
      <c r="CTF57" s="285"/>
      <c r="CTG57" s="285"/>
      <c r="CTH57" s="285"/>
      <c r="CTI57" s="285"/>
      <c r="CTJ57" s="285"/>
      <c r="CTK57" s="285"/>
      <c r="CTL57" s="285"/>
      <c r="CTM57" s="285"/>
      <c r="CTN57" s="285"/>
      <c r="CTO57" s="285"/>
      <c r="CTP57" s="285"/>
      <c r="CTQ57" s="285"/>
      <c r="CTR57" s="285"/>
      <c r="CTS57" s="285"/>
      <c r="CTT57" s="285"/>
      <c r="CTU57" s="285"/>
      <c r="CTV57" s="285"/>
      <c r="CTW57" s="285"/>
      <c r="CTX57" s="285"/>
      <c r="CTY57" s="285"/>
      <c r="CTZ57" s="285"/>
      <c r="CUA57" s="285"/>
      <c r="CUB57" s="285"/>
      <c r="CUC57" s="285"/>
      <c r="CUD57" s="285"/>
      <c r="CUE57" s="285"/>
      <c r="CUF57" s="285"/>
      <c r="CUG57" s="285"/>
      <c r="CUH57" s="285"/>
      <c r="CUI57" s="285"/>
      <c r="CUJ57" s="285"/>
      <c r="CUK57" s="285"/>
      <c r="CUL57" s="285"/>
      <c r="CUM57" s="285"/>
      <c r="CUN57" s="285"/>
      <c r="CUO57" s="285"/>
      <c r="CUP57" s="285"/>
      <c r="CUQ57" s="285"/>
      <c r="CUR57" s="285"/>
      <c r="CUS57" s="285"/>
      <c r="CUT57" s="285"/>
      <c r="CUU57" s="285"/>
      <c r="CUV57" s="285"/>
      <c r="CUW57" s="285"/>
      <c r="CUX57" s="285"/>
      <c r="CUY57" s="285"/>
      <c r="CUZ57" s="285"/>
      <c r="CVA57" s="285"/>
      <c r="CVB57" s="285"/>
      <c r="CVC57" s="285"/>
      <c r="CVD57" s="285"/>
      <c r="CVE57" s="285"/>
      <c r="CVF57" s="285"/>
      <c r="CVG57" s="285"/>
      <c r="CVH57" s="285"/>
      <c r="CVI57" s="285"/>
      <c r="CVJ57" s="285"/>
      <c r="CVK57" s="285"/>
      <c r="CVL57" s="285"/>
      <c r="CVM57" s="285"/>
      <c r="CVN57" s="285"/>
      <c r="CVO57" s="285"/>
      <c r="CVP57" s="285"/>
      <c r="CVQ57" s="285"/>
      <c r="CVR57" s="285"/>
      <c r="CVS57" s="285"/>
      <c r="CVT57" s="285"/>
      <c r="CVU57" s="285"/>
      <c r="CVV57" s="285"/>
      <c r="CVW57" s="285"/>
      <c r="CVX57" s="285"/>
      <c r="CVY57" s="285"/>
      <c r="CVZ57" s="285"/>
      <c r="CWA57" s="285"/>
      <c r="CWB57" s="285"/>
      <c r="CWC57" s="285"/>
      <c r="CWD57" s="285"/>
      <c r="CWE57" s="285"/>
      <c r="CWF57" s="285"/>
      <c r="CWG57" s="285"/>
      <c r="CWH57" s="285"/>
      <c r="CWI57" s="285"/>
      <c r="CWJ57" s="285"/>
      <c r="CWK57" s="285"/>
      <c r="CWL57" s="285"/>
      <c r="CWM57" s="285"/>
      <c r="CWN57" s="285"/>
      <c r="CWO57" s="285"/>
      <c r="CWP57" s="285"/>
      <c r="CWQ57" s="285"/>
      <c r="CWR57" s="285"/>
      <c r="CWS57" s="285"/>
      <c r="CWT57" s="285"/>
      <c r="CWU57" s="285"/>
      <c r="CWV57" s="285"/>
      <c r="CWW57" s="285"/>
      <c r="CWX57" s="285"/>
      <c r="CWY57" s="285"/>
      <c r="CWZ57" s="285"/>
      <c r="CXA57" s="285"/>
      <c r="CXB57" s="285"/>
      <c r="CXC57" s="285"/>
      <c r="CXD57" s="285"/>
      <c r="CXE57" s="285"/>
      <c r="CXF57" s="285"/>
      <c r="CXG57" s="285"/>
      <c r="CXH57" s="285"/>
      <c r="CXI57" s="285"/>
      <c r="CXJ57" s="285"/>
      <c r="CXK57" s="285"/>
      <c r="CXL57" s="285"/>
      <c r="CXM57" s="285"/>
      <c r="CXN57" s="285"/>
      <c r="CXO57" s="285"/>
      <c r="CXP57" s="285"/>
      <c r="CXQ57" s="285"/>
      <c r="CXR57" s="285"/>
      <c r="CXS57" s="285"/>
      <c r="CXT57" s="285"/>
      <c r="CXU57" s="285"/>
      <c r="CXV57" s="285"/>
      <c r="CXW57" s="285"/>
      <c r="CXX57" s="285"/>
      <c r="CXY57" s="285"/>
      <c r="CXZ57" s="285"/>
      <c r="CYA57" s="285"/>
      <c r="CYB57" s="285"/>
      <c r="CYC57" s="285"/>
      <c r="CYD57" s="285"/>
      <c r="CYE57" s="285"/>
      <c r="CYF57" s="285"/>
      <c r="CYG57" s="285"/>
      <c r="CYH57" s="285"/>
      <c r="CYI57" s="285"/>
      <c r="CYJ57" s="285"/>
      <c r="CYK57" s="285"/>
      <c r="CYL57" s="285"/>
      <c r="CYM57" s="285"/>
      <c r="CYN57" s="285"/>
      <c r="CYO57" s="285"/>
      <c r="CYP57" s="285"/>
      <c r="CYQ57" s="285"/>
      <c r="CYR57" s="285"/>
      <c r="CYS57" s="285"/>
      <c r="CYT57" s="285"/>
      <c r="CYU57" s="285"/>
      <c r="CYV57" s="285"/>
      <c r="CYW57" s="285"/>
      <c r="CYX57" s="285"/>
      <c r="CYY57" s="285"/>
      <c r="CYZ57" s="285"/>
      <c r="CZA57" s="285"/>
      <c r="CZB57" s="285"/>
      <c r="CZC57" s="285"/>
      <c r="CZD57" s="285"/>
      <c r="CZE57" s="285"/>
      <c r="CZF57" s="285"/>
      <c r="CZG57" s="285"/>
      <c r="CZH57" s="285"/>
      <c r="CZI57" s="285"/>
      <c r="CZJ57" s="285"/>
      <c r="CZK57" s="285"/>
      <c r="CZL57" s="285"/>
      <c r="CZM57" s="285"/>
      <c r="CZN57" s="285"/>
      <c r="CZO57" s="285"/>
      <c r="CZP57" s="285"/>
      <c r="CZQ57" s="285"/>
      <c r="CZR57" s="285"/>
      <c r="CZS57" s="285"/>
      <c r="CZT57" s="285"/>
      <c r="CZU57" s="285"/>
      <c r="CZV57" s="285"/>
      <c r="CZW57" s="285"/>
      <c r="CZX57" s="285"/>
      <c r="CZY57" s="285"/>
      <c r="CZZ57" s="285"/>
      <c r="DAA57" s="285"/>
      <c r="DAB57" s="285"/>
      <c r="DAC57" s="285"/>
      <c r="DAD57" s="285"/>
      <c r="DAE57" s="285"/>
      <c r="DAF57" s="285"/>
      <c r="DAG57" s="285"/>
      <c r="DAH57" s="285"/>
      <c r="DAI57" s="285"/>
      <c r="DAJ57" s="285"/>
      <c r="DAK57" s="285"/>
      <c r="DAL57" s="285"/>
      <c r="DAM57" s="285"/>
      <c r="DAN57" s="285"/>
      <c r="DAO57" s="285"/>
      <c r="DAP57" s="285"/>
      <c r="DAQ57" s="285"/>
      <c r="DAR57" s="285"/>
      <c r="DAS57" s="285"/>
      <c r="DAT57" s="285"/>
      <c r="DAU57" s="285"/>
      <c r="DAV57" s="285"/>
      <c r="DAW57" s="285"/>
      <c r="DAX57" s="285"/>
      <c r="DAY57" s="285"/>
      <c r="DAZ57" s="285"/>
      <c r="DBA57" s="285"/>
      <c r="DBB57" s="285"/>
      <c r="DBC57" s="285"/>
      <c r="DBD57" s="285"/>
      <c r="DBE57" s="285"/>
      <c r="DBF57" s="285"/>
      <c r="DBG57" s="285"/>
      <c r="DBH57" s="285"/>
      <c r="DBI57" s="285"/>
      <c r="DBJ57" s="285"/>
      <c r="DBK57" s="285"/>
      <c r="DBL57" s="285"/>
      <c r="DBM57" s="285"/>
      <c r="DBN57" s="285"/>
      <c r="DBO57" s="285"/>
      <c r="DBP57" s="285"/>
      <c r="DBQ57" s="285"/>
      <c r="DBR57" s="285"/>
      <c r="DBS57" s="285"/>
      <c r="DBT57" s="285"/>
      <c r="DBU57" s="285"/>
      <c r="DBV57" s="285"/>
      <c r="DBW57" s="285"/>
      <c r="DBX57" s="285"/>
      <c r="DBY57" s="285"/>
      <c r="DBZ57" s="285"/>
      <c r="DCA57" s="285"/>
      <c r="DCB57" s="285"/>
      <c r="DCC57" s="285"/>
      <c r="DCD57" s="285"/>
      <c r="DCE57" s="285"/>
      <c r="DCF57" s="285"/>
      <c r="DCG57" s="285"/>
      <c r="DCH57" s="285"/>
      <c r="DCI57" s="285"/>
      <c r="DCJ57" s="285"/>
      <c r="DCK57" s="285"/>
      <c r="DCL57" s="285"/>
      <c r="DCM57" s="285"/>
      <c r="DCN57" s="285"/>
      <c r="DCO57" s="285"/>
      <c r="DCP57" s="285"/>
      <c r="DCQ57" s="285"/>
      <c r="DCR57" s="285"/>
      <c r="DCS57" s="285"/>
      <c r="DCT57" s="285"/>
      <c r="DCU57" s="285"/>
      <c r="DCV57" s="285"/>
      <c r="DCW57" s="285"/>
      <c r="DCX57" s="285"/>
      <c r="DCY57" s="285"/>
      <c r="DCZ57" s="285"/>
      <c r="DDA57" s="285"/>
      <c r="DDB57" s="285"/>
      <c r="DDC57" s="285"/>
      <c r="DDD57" s="285"/>
      <c r="DDE57" s="285"/>
      <c r="DDF57" s="285"/>
      <c r="DDG57" s="285"/>
      <c r="DDH57" s="285"/>
      <c r="DDI57" s="285"/>
      <c r="DDJ57" s="285"/>
      <c r="DDK57" s="285"/>
      <c r="DDL57" s="285"/>
      <c r="DDM57" s="285"/>
      <c r="DDN57" s="285"/>
      <c r="DDO57" s="285"/>
      <c r="DDP57" s="285"/>
      <c r="DDQ57" s="285"/>
      <c r="DDR57" s="285"/>
      <c r="DDS57" s="285"/>
      <c r="DDT57" s="285"/>
      <c r="DDU57" s="285"/>
      <c r="DDV57" s="285"/>
      <c r="DDW57" s="285"/>
      <c r="DDX57" s="285"/>
      <c r="DDY57" s="285"/>
      <c r="DDZ57" s="285"/>
      <c r="DEA57" s="285"/>
      <c r="DEB57" s="285"/>
      <c r="DEC57" s="285"/>
      <c r="DED57" s="285"/>
      <c r="DEE57" s="285"/>
      <c r="DEF57" s="285"/>
      <c r="DEG57" s="285"/>
      <c r="DEH57" s="285"/>
      <c r="DEI57" s="285"/>
      <c r="DEJ57" s="285"/>
      <c r="DEK57" s="285"/>
      <c r="DEL57" s="285"/>
      <c r="DEM57" s="285"/>
      <c r="DEN57" s="285"/>
      <c r="DEO57" s="285"/>
      <c r="DEP57" s="285"/>
      <c r="DEQ57" s="285"/>
      <c r="DER57" s="285"/>
      <c r="DES57" s="285"/>
      <c r="DET57" s="285"/>
      <c r="DEU57" s="285"/>
      <c r="DEV57" s="285"/>
      <c r="DEW57" s="285"/>
      <c r="DEX57" s="285"/>
      <c r="DEY57" s="285"/>
      <c r="DEZ57" s="285"/>
      <c r="DFA57" s="285"/>
      <c r="DFB57" s="285"/>
      <c r="DFC57" s="285"/>
      <c r="DFD57" s="285"/>
      <c r="DFE57" s="285"/>
      <c r="DFF57" s="285"/>
      <c r="DFG57" s="285"/>
      <c r="DFH57" s="285"/>
      <c r="DFI57" s="285"/>
      <c r="DFJ57" s="285"/>
      <c r="DFK57" s="285"/>
      <c r="DFL57" s="285"/>
      <c r="DFM57" s="285"/>
      <c r="DFN57" s="285"/>
      <c r="DFO57" s="285"/>
      <c r="DFP57" s="285"/>
      <c r="DFQ57" s="285"/>
      <c r="DFR57" s="285"/>
      <c r="DFS57" s="285"/>
      <c r="DFT57" s="285"/>
      <c r="DFU57" s="285"/>
      <c r="DFV57" s="285"/>
      <c r="DFW57" s="285"/>
      <c r="DFX57" s="285"/>
      <c r="DFY57" s="285"/>
      <c r="DFZ57" s="285"/>
      <c r="DGA57" s="285"/>
      <c r="DGB57" s="285"/>
      <c r="DGC57" s="285"/>
      <c r="DGD57" s="285"/>
      <c r="DGE57" s="285"/>
      <c r="DGF57" s="285"/>
      <c r="DGG57" s="285"/>
      <c r="DGH57" s="285"/>
      <c r="DGI57" s="285"/>
      <c r="DGJ57" s="285"/>
      <c r="DGK57" s="285"/>
      <c r="DGL57" s="285"/>
      <c r="DGM57" s="285"/>
      <c r="DGN57" s="285"/>
      <c r="DGO57" s="285"/>
      <c r="DGP57" s="285"/>
      <c r="DGQ57" s="285"/>
      <c r="DGR57" s="285"/>
      <c r="DGS57" s="285"/>
      <c r="DGT57" s="285"/>
      <c r="DGU57" s="285"/>
      <c r="DGV57" s="285"/>
      <c r="DGW57" s="285"/>
      <c r="DGX57" s="285"/>
      <c r="DGY57" s="285"/>
      <c r="DGZ57" s="285"/>
      <c r="DHA57" s="285"/>
      <c r="DHB57" s="285"/>
      <c r="DHC57" s="285"/>
      <c r="DHD57" s="285"/>
      <c r="DHE57" s="285"/>
      <c r="DHF57" s="285"/>
      <c r="DHG57" s="285"/>
      <c r="DHH57" s="285"/>
      <c r="DHI57" s="285"/>
      <c r="DHJ57" s="285"/>
      <c r="DHK57" s="285"/>
      <c r="DHL57" s="285"/>
      <c r="DHM57" s="285"/>
      <c r="DHN57" s="285"/>
      <c r="DHO57" s="285"/>
      <c r="DHP57" s="285"/>
      <c r="DHQ57" s="285"/>
      <c r="DHR57" s="285"/>
      <c r="DHS57" s="285"/>
      <c r="DHT57" s="285"/>
      <c r="DHU57" s="285"/>
      <c r="DHV57" s="285"/>
      <c r="DHW57" s="285"/>
      <c r="DHX57" s="285"/>
      <c r="DHY57" s="285"/>
      <c r="DHZ57" s="285"/>
      <c r="DIA57" s="285"/>
      <c r="DIB57" s="285"/>
      <c r="DIC57" s="285"/>
      <c r="DID57" s="285"/>
      <c r="DIE57" s="285"/>
      <c r="DIF57" s="285"/>
      <c r="DIG57" s="285"/>
      <c r="DIH57" s="285"/>
      <c r="DII57" s="285"/>
      <c r="DIJ57" s="285"/>
      <c r="DIK57" s="285"/>
      <c r="DIL57" s="285"/>
      <c r="DIM57" s="285"/>
      <c r="DIN57" s="285"/>
      <c r="DIO57" s="285"/>
      <c r="DIP57" s="285"/>
      <c r="DIQ57" s="285"/>
      <c r="DIR57" s="285"/>
      <c r="DIS57" s="285"/>
      <c r="DIT57" s="285"/>
      <c r="DIU57" s="285"/>
      <c r="DIV57" s="285"/>
      <c r="DIW57" s="285"/>
      <c r="DIX57" s="285"/>
      <c r="DIY57" s="285"/>
      <c r="DIZ57" s="285"/>
      <c r="DJA57" s="285"/>
      <c r="DJB57" s="285"/>
      <c r="DJC57" s="285"/>
      <c r="DJD57" s="285"/>
      <c r="DJE57" s="285"/>
      <c r="DJF57" s="285"/>
      <c r="DJG57" s="285"/>
      <c r="DJH57" s="285"/>
      <c r="DJI57" s="285"/>
      <c r="DJJ57" s="285"/>
      <c r="DJK57" s="285"/>
      <c r="DJL57" s="285"/>
      <c r="DJM57" s="285"/>
      <c r="DJN57" s="285"/>
      <c r="DJO57" s="285"/>
      <c r="DJP57" s="285"/>
      <c r="DJQ57" s="285"/>
      <c r="DJR57" s="285"/>
      <c r="DJS57" s="285"/>
      <c r="DJT57" s="285"/>
      <c r="DJU57" s="285"/>
      <c r="DJV57" s="285"/>
      <c r="DJW57" s="285"/>
      <c r="DJX57" s="285"/>
      <c r="DJY57" s="285"/>
      <c r="DJZ57" s="285"/>
      <c r="DKA57" s="285"/>
      <c r="DKB57" s="285"/>
      <c r="DKC57" s="285"/>
      <c r="DKD57" s="285"/>
      <c r="DKE57" s="285"/>
      <c r="DKF57" s="285"/>
      <c r="DKG57" s="285"/>
      <c r="DKH57" s="285"/>
      <c r="DKI57" s="285"/>
      <c r="DKJ57" s="285"/>
      <c r="DKK57" s="285"/>
      <c r="DKL57" s="285"/>
      <c r="DKM57" s="285"/>
      <c r="DKN57" s="285"/>
      <c r="DKO57" s="285"/>
      <c r="DKP57" s="285"/>
      <c r="DKQ57" s="285"/>
      <c r="DKR57" s="285"/>
      <c r="DKS57" s="285"/>
      <c r="DKT57" s="285"/>
      <c r="DKU57" s="285"/>
      <c r="DKV57" s="285"/>
      <c r="DKW57" s="285"/>
      <c r="DKX57" s="285"/>
      <c r="DKY57" s="285"/>
      <c r="DKZ57" s="285"/>
      <c r="DLA57" s="285"/>
      <c r="DLB57" s="285"/>
      <c r="DLC57" s="285"/>
      <c r="DLD57" s="285"/>
      <c r="DLE57" s="285"/>
      <c r="DLF57" s="285"/>
      <c r="DLG57" s="285"/>
      <c r="DLH57" s="285"/>
      <c r="DLI57" s="285"/>
      <c r="DLJ57" s="285"/>
      <c r="DLK57" s="285"/>
      <c r="DLL57" s="285"/>
      <c r="DLM57" s="285"/>
      <c r="DLN57" s="285"/>
      <c r="DLO57" s="285"/>
      <c r="DLP57" s="285"/>
      <c r="DLQ57" s="285"/>
      <c r="DLR57" s="285"/>
      <c r="DLS57" s="285"/>
      <c r="DLT57" s="285"/>
      <c r="DLU57" s="285"/>
      <c r="DLV57" s="285"/>
      <c r="DLW57" s="285"/>
      <c r="DLX57" s="285"/>
      <c r="DLY57" s="285"/>
      <c r="DLZ57" s="285"/>
      <c r="DMA57" s="285"/>
      <c r="DMB57" s="285"/>
      <c r="DMC57" s="285"/>
      <c r="DMD57" s="285"/>
      <c r="DME57" s="285"/>
      <c r="DMF57" s="285"/>
      <c r="DMG57" s="285"/>
      <c r="DMH57" s="285"/>
      <c r="DMI57" s="285"/>
      <c r="DMJ57" s="285"/>
      <c r="DMK57" s="285"/>
      <c r="DML57" s="285"/>
      <c r="DMM57" s="285"/>
      <c r="DMN57" s="285"/>
      <c r="DMO57" s="285"/>
      <c r="DMP57" s="285"/>
      <c r="DMQ57" s="285"/>
      <c r="DMR57" s="285"/>
      <c r="DMS57" s="285"/>
      <c r="DMT57" s="285"/>
      <c r="DMU57" s="285"/>
      <c r="DMV57" s="285"/>
      <c r="DMW57" s="285"/>
      <c r="DMX57" s="285"/>
      <c r="DMY57" s="285"/>
      <c r="DMZ57" s="285"/>
      <c r="DNA57" s="285"/>
      <c r="DNB57" s="285"/>
      <c r="DNC57" s="285"/>
      <c r="DND57" s="285"/>
      <c r="DNE57" s="285"/>
      <c r="DNF57" s="285"/>
      <c r="DNG57" s="285"/>
      <c r="DNH57" s="285"/>
      <c r="DNI57" s="285"/>
      <c r="DNJ57" s="285"/>
      <c r="DNK57" s="285"/>
      <c r="DNL57" s="285"/>
      <c r="DNM57" s="285"/>
      <c r="DNN57" s="285"/>
      <c r="DNO57" s="285"/>
      <c r="DNP57" s="285"/>
      <c r="DNQ57" s="285"/>
      <c r="DNR57" s="285"/>
      <c r="DNS57" s="285"/>
      <c r="DNT57" s="285"/>
      <c r="DNU57" s="285"/>
      <c r="DNV57" s="285"/>
      <c r="DNW57" s="285"/>
      <c r="DNX57" s="285"/>
      <c r="DNY57" s="285"/>
      <c r="DNZ57" s="285"/>
      <c r="DOA57" s="285"/>
      <c r="DOB57" s="285"/>
      <c r="DOC57" s="285"/>
      <c r="DOD57" s="285"/>
      <c r="DOE57" s="285"/>
      <c r="DOF57" s="285"/>
      <c r="DOG57" s="285"/>
      <c r="DOH57" s="285"/>
      <c r="DOI57" s="285"/>
      <c r="DOJ57" s="285"/>
      <c r="DOK57" s="285"/>
      <c r="DOL57" s="285"/>
      <c r="DOM57" s="285"/>
      <c r="DON57" s="285"/>
      <c r="DOO57" s="285"/>
      <c r="DOP57" s="285"/>
      <c r="DOQ57" s="285"/>
      <c r="DOR57" s="285"/>
      <c r="DOS57" s="285"/>
      <c r="DOT57" s="285"/>
      <c r="DOU57" s="285"/>
      <c r="DOV57" s="285"/>
      <c r="DOW57" s="285"/>
      <c r="DOX57" s="285"/>
      <c r="DOY57" s="285"/>
      <c r="DOZ57" s="285"/>
      <c r="DPA57" s="285"/>
      <c r="DPB57" s="285"/>
      <c r="DPC57" s="285"/>
      <c r="DPD57" s="285"/>
      <c r="DPE57" s="285"/>
      <c r="DPF57" s="285"/>
      <c r="DPG57" s="285"/>
      <c r="DPH57" s="285"/>
      <c r="DPI57" s="285"/>
      <c r="DPJ57" s="285"/>
      <c r="DPK57" s="285"/>
      <c r="DPL57" s="285"/>
      <c r="DPM57" s="285"/>
      <c r="DPN57" s="285"/>
      <c r="DPO57" s="285"/>
      <c r="DPP57" s="285"/>
      <c r="DPQ57" s="285"/>
      <c r="DPR57" s="285"/>
      <c r="DPS57" s="285"/>
      <c r="DPT57" s="285"/>
      <c r="DPU57" s="285"/>
      <c r="DPV57" s="285"/>
      <c r="DPW57" s="285"/>
      <c r="DPX57" s="285"/>
      <c r="DPY57" s="285"/>
      <c r="DPZ57" s="285"/>
      <c r="DQA57" s="285"/>
      <c r="DQB57" s="285"/>
      <c r="DQC57" s="285"/>
      <c r="DQD57" s="285"/>
      <c r="DQE57" s="285"/>
      <c r="DQF57" s="285"/>
      <c r="DQG57" s="285"/>
      <c r="DQH57" s="285"/>
      <c r="DQI57" s="285"/>
      <c r="DQJ57" s="285"/>
      <c r="DQK57" s="285"/>
      <c r="DQL57" s="285"/>
      <c r="DQM57" s="285"/>
      <c r="DQN57" s="285"/>
      <c r="DQO57" s="285"/>
      <c r="DQP57" s="285"/>
      <c r="DQQ57" s="285"/>
      <c r="DQR57" s="285"/>
      <c r="DQS57" s="285"/>
      <c r="DQT57" s="285"/>
      <c r="DQU57" s="285"/>
      <c r="DQV57" s="285"/>
      <c r="DQW57" s="285"/>
      <c r="DQX57" s="285"/>
      <c r="DQY57" s="285"/>
      <c r="DQZ57" s="285"/>
      <c r="DRA57" s="285"/>
      <c r="DRB57" s="285"/>
      <c r="DRC57" s="285"/>
      <c r="DRD57" s="285"/>
      <c r="DRE57" s="285"/>
      <c r="DRF57" s="285"/>
      <c r="DRG57" s="285"/>
      <c r="DRH57" s="285"/>
      <c r="DRI57" s="285"/>
      <c r="DRJ57" s="285"/>
      <c r="DRK57" s="285"/>
      <c r="DRL57" s="285"/>
      <c r="DRM57" s="285"/>
      <c r="DRN57" s="285"/>
      <c r="DRO57" s="285"/>
      <c r="DRP57" s="285"/>
      <c r="DRQ57" s="285"/>
      <c r="DRR57" s="285"/>
      <c r="DRS57" s="285"/>
      <c r="DRT57" s="285"/>
      <c r="DRU57" s="285"/>
      <c r="DRV57" s="285"/>
      <c r="DRW57" s="285"/>
      <c r="DRX57" s="285"/>
      <c r="DRY57" s="285"/>
      <c r="DRZ57" s="285"/>
      <c r="DSA57" s="285"/>
      <c r="DSB57" s="285"/>
      <c r="DSC57" s="285"/>
      <c r="DSD57" s="285"/>
      <c r="DSE57" s="285"/>
      <c r="DSF57" s="285"/>
      <c r="DSG57" s="285"/>
      <c r="DSH57" s="285"/>
      <c r="DSI57" s="285"/>
      <c r="DSJ57" s="285"/>
      <c r="DSK57" s="285"/>
      <c r="DSL57" s="285"/>
      <c r="DSM57" s="285"/>
      <c r="DSN57" s="285"/>
      <c r="DSO57" s="285"/>
      <c r="DSP57" s="285"/>
      <c r="DSQ57" s="285"/>
      <c r="DSR57" s="285"/>
      <c r="DSS57" s="285"/>
      <c r="DST57" s="285"/>
      <c r="DSU57" s="285"/>
      <c r="DSV57" s="285"/>
      <c r="DSW57" s="285"/>
      <c r="DSX57" s="285"/>
      <c r="DSY57" s="285"/>
      <c r="DSZ57" s="285"/>
      <c r="DTA57" s="285"/>
      <c r="DTB57" s="285"/>
      <c r="DTC57" s="285"/>
      <c r="DTD57" s="285"/>
      <c r="DTE57" s="285"/>
      <c r="DTF57" s="285"/>
      <c r="DTG57" s="285"/>
      <c r="DTH57" s="285"/>
      <c r="DTI57" s="285"/>
      <c r="DTJ57" s="285"/>
      <c r="DTK57" s="285"/>
      <c r="DTL57" s="285"/>
      <c r="DTM57" s="285"/>
      <c r="DTN57" s="285"/>
      <c r="DTO57" s="285"/>
      <c r="DTP57" s="285"/>
      <c r="DTQ57" s="285"/>
      <c r="DTR57" s="285"/>
      <c r="DTS57" s="285"/>
      <c r="DTT57" s="285"/>
      <c r="DTU57" s="285"/>
      <c r="DTV57" s="285"/>
      <c r="DTW57" s="285"/>
      <c r="DTX57" s="285"/>
      <c r="DTY57" s="285"/>
      <c r="DTZ57" s="285"/>
      <c r="DUA57" s="285"/>
      <c r="DUB57" s="285"/>
      <c r="DUC57" s="285"/>
      <c r="DUD57" s="285"/>
      <c r="DUE57" s="285"/>
      <c r="DUF57" s="285"/>
      <c r="DUG57" s="285"/>
      <c r="DUH57" s="285"/>
      <c r="DUI57" s="285"/>
      <c r="DUJ57" s="285"/>
      <c r="DUK57" s="285"/>
      <c r="DUL57" s="285"/>
      <c r="DUM57" s="285"/>
      <c r="DUN57" s="285"/>
      <c r="DUO57" s="285"/>
      <c r="DUP57" s="285"/>
      <c r="DUQ57" s="285"/>
      <c r="DUR57" s="285"/>
      <c r="DUS57" s="285"/>
      <c r="DUT57" s="285"/>
      <c r="DUU57" s="285"/>
      <c r="DUV57" s="285"/>
      <c r="DUW57" s="285"/>
      <c r="DUX57" s="285"/>
      <c r="DUY57" s="285"/>
      <c r="DUZ57" s="285"/>
      <c r="DVA57" s="285"/>
      <c r="DVB57" s="285"/>
      <c r="DVC57" s="285"/>
      <c r="DVD57" s="285"/>
      <c r="DVE57" s="285"/>
      <c r="DVF57" s="285"/>
      <c r="DVG57" s="285"/>
      <c r="DVH57" s="285"/>
      <c r="DVI57" s="285"/>
      <c r="DVJ57" s="285"/>
      <c r="DVK57" s="285"/>
      <c r="DVL57" s="285"/>
      <c r="DVM57" s="285"/>
      <c r="DVN57" s="285"/>
      <c r="DVO57" s="285"/>
      <c r="DVP57" s="285"/>
      <c r="DVQ57" s="285"/>
      <c r="DVR57" s="285"/>
      <c r="DVS57" s="285"/>
      <c r="DVT57" s="285"/>
      <c r="DVU57" s="285"/>
      <c r="DVV57" s="285"/>
      <c r="DVW57" s="285"/>
      <c r="DVX57" s="285"/>
      <c r="DVY57" s="285"/>
      <c r="DVZ57" s="285"/>
      <c r="DWA57" s="285"/>
      <c r="DWB57" s="285"/>
      <c r="DWC57" s="285"/>
      <c r="DWD57" s="285"/>
      <c r="DWE57" s="285"/>
      <c r="DWF57" s="285"/>
      <c r="DWG57" s="285"/>
      <c r="DWH57" s="285"/>
      <c r="DWI57" s="285"/>
      <c r="DWJ57" s="285"/>
      <c r="DWK57" s="285"/>
      <c r="DWL57" s="285"/>
      <c r="DWM57" s="285"/>
      <c r="DWN57" s="285"/>
      <c r="DWO57" s="285"/>
      <c r="DWP57" s="285"/>
      <c r="DWQ57" s="285"/>
      <c r="DWR57" s="285"/>
      <c r="DWS57" s="285"/>
      <c r="DWT57" s="285"/>
      <c r="DWU57" s="285"/>
      <c r="DWV57" s="285"/>
      <c r="DWW57" s="285"/>
      <c r="DWX57" s="285"/>
      <c r="DWY57" s="285"/>
      <c r="DWZ57" s="285"/>
      <c r="DXA57" s="285"/>
      <c r="DXB57" s="285"/>
      <c r="DXC57" s="285"/>
      <c r="DXD57" s="285"/>
      <c r="DXE57" s="285"/>
      <c r="DXF57" s="285"/>
      <c r="DXG57" s="285"/>
      <c r="DXH57" s="285"/>
      <c r="DXI57" s="285"/>
      <c r="DXJ57" s="285"/>
      <c r="DXK57" s="285"/>
      <c r="DXL57" s="285"/>
      <c r="DXM57" s="285"/>
      <c r="DXN57" s="285"/>
      <c r="DXO57" s="285"/>
      <c r="DXP57" s="285"/>
      <c r="DXQ57" s="285"/>
      <c r="DXR57" s="285"/>
      <c r="DXS57" s="285"/>
      <c r="DXT57" s="285"/>
      <c r="DXU57" s="285"/>
      <c r="DXV57" s="285"/>
      <c r="DXW57" s="285"/>
      <c r="DXX57" s="285"/>
      <c r="DXY57" s="285"/>
      <c r="DXZ57" s="285"/>
      <c r="DYA57" s="285"/>
      <c r="DYB57" s="285"/>
      <c r="DYC57" s="285"/>
      <c r="DYD57" s="285"/>
      <c r="DYE57" s="285"/>
      <c r="DYF57" s="285"/>
      <c r="DYG57" s="285"/>
      <c r="DYH57" s="285"/>
      <c r="DYI57" s="285"/>
      <c r="DYJ57" s="285"/>
      <c r="DYK57" s="285"/>
      <c r="DYL57" s="285"/>
      <c r="DYM57" s="285"/>
      <c r="DYN57" s="285"/>
      <c r="DYO57" s="285"/>
      <c r="DYP57" s="285"/>
      <c r="DYQ57" s="285"/>
      <c r="DYR57" s="285"/>
      <c r="DYS57" s="285"/>
      <c r="DYT57" s="285"/>
      <c r="DYU57" s="285"/>
      <c r="DYV57" s="285"/>
      <c r="DYW57" s="285"/>
      <c r="DYX57" s="285"/>
      <c r="DYY57" s="285"/>
      <c r="DYZ57" s="285"/>
      <c r="DZA57" s="285"/>
      <c r="DZB57" s="285"/>
      <c r="DZC57" s="285"/>
      <c r="DZD57" s="285"/>
      <c r="DZE57" s="285"/>
      <c r="DZF57" s="285"/>
      <c r="DZG57" s="285"/>
      <c r="DZH57" s="285"/>
      <c r="DZI57" s="285"/>
      <c r="DZJ57" s="285"/>
      <c r="DZK57" s="285"/>
      <c r="DZL57" s="285"/>
      <c r="DZM57" s="285"/>
      <c r="DZN57" s="285"/>
      <c r="DZO57" s="285"/>
      <c r="DZP57" s="285"/>
      <c r="DZQ57" s="285"/>
      <c r="DZR57" s="285"/>
      <c r="DZS57" s="285"/>
      <c r="DZT57" s="285"/>
      <c r="DZU57" s="285"/>
      <c r="DZV57" s="285"/>
      <c r="DZW57" s="285"/>
      <c r="DZX57" s="285"/>
      <c r="DZY57" s="285"/>
      <c r="DZZ57" s="285"/>
      <c r="EAA57" s="285"/>
      <c r="EAB57" s="285"/>
      <c r="EAC57" s="285"/>
      <c r="EAD57" s="285"/>
      <c r="EAE57" s="285"/>
      <c r="EAF57" s="285"/>
      <c r="EAG57" s="285"/>
      <c r="EAH57" s="285"/>
      <c r="EAI57" s="285"/>
      <c r="EAJ57" s="285"/>
      <c r="EAK57" s="285"/>
      <c r="EAL57" s="285"/>
      <c r="EAM57" s="285"/>
      <c r="EAN57" s="285"/>
      <c r="EAO57" s="285"/>
      <c r="EAP57" s="285"/>
      <c r="EAQ57" s="285"/>
      <c r="EAR57" s="285"/>
      <c r="EAS57" s="285"/>
      <c r="EAT57" s="285"/>
      <c r="EAU57" s="285"/>
      <c r="EAV57" s="285"/>
      <c r="EAW57" s="285"/>
      <c r="EAX57" s="285"/>
      <c r="EAY57" s="285"/>
      <c r="EAZ57" s="285"/>
      <c r="EBA57" s="285"/>
      <c r="EBB57" s="285"/>
      <c r="EBC57" s="285"/>
      <c r="EBD57" s="285"/>
      <c r="EBE57" s="285"/>
      <c r="EBF57" s="285"/>
      <c r="EBG57" s="285"/>
      <c r="EBH57" s="285"/>
      <c r="EBI57" s="285"/>
      <c r="EBJ57" s="285"/>
      <c r="EBK57" s="285"/>
      <c r="EBL57" s="285"/>
      <c r="EBM57" s="285"/>
      <c r="EBN57" s="285"/>
      <c r="EBO57" s="285"/>
      <c r="EBP57" s="285"/>
      <c r="EBQ57" s="285"/>
      <c r="EBR57" s="285"/>
      <c r="EBS57" s="285"/>
      <c r="EBT57" s="285"/>
      <c r="EBU57" s="285"/>
      <c r="EBV57" s="285"/>
      <c r="EBW57" s="285"/>
      <c r="EBX57" s="285"/>
      <c r="EBY57" s="285"/>
      <c r="EBZ57" s="285"/>
      <c r="ECA57" s="285"/>
      <c r="ECB57" s="285"/>
      <c r="ECC57" s="285"/>
      <c r="ECD57" s="285"/>
      <c r="ECE57" s="285"/>
      <c r="ECF57" s="285"/>
      <c r="ECG57" s="285"/>
      <c r="ECH57" s="285"/>
      <c r="ECI57" s="285"/>
      <c r="ECJ57" s="285"/>
      <c r="ECK57" s="285"/>
      <c r="ECL57" s="285"/>
      <c r="ECM57" s="285"/>
      <c r="ECN57" s="285"/>
      <c r="ECO57" s="285"/>
      <c r="ECP57" s="285"/>
      <c r="ECQ57" s="285"/>
      <c r="ECR57" s="285"/>
      <c r="ECS57" s="285"/>
      <c r="ECT57" s="285"/>
      <c r="ECU57" s="285"/>
      <c r="ECV57" s="285"/>
      <c r="ECW57" s="285"/>
      <c r="ECX57" s="285"/>
      <c r="ECY57" s="285"/>
      <c r="ECZ57" s="285"/>
      <c r="EDA57" s="285"/>
      <c r="EDB57" s="285"/>
      <c r="EDC57" s="285"/>
      <c r="EDD57" s="285"/>
      <c r="EDE57" s="285"/>
      <c r="EDF57" s="285"/>
      <c r="EDG57" s="285"/>
      <c r="EDH57" s="285"/>
      <c r="EDI57" s="285"/>
      <c r="EDJ57" s="285"/>
      <c r="EDK57" s="285"/>
      <c r="EDL57" s="285"/>
      <c r="EDM57" s="285"/>
      <c r="EDN57" s="285"/>
      <c r="EDO57" s="285"/>
      <c r="EDP57" s="285"/>
      <c r="EDQ57" s="285"/>
      <c r="EDR57" s="285"/>
      <c r="EDS57" s="285"/>
      <c r="EDT57" s="285"/>
      <c r="EDU57" s="285"/>
      <c r="EDV57" s="285"/>
      <c r="EDW57" s="285"/>
      <c r="EDX57" s="285"/>
      <c r="EDY57" s="285"/>
      <c r="EDZ57" s="285"/>
      <c r="EEA57" s="285"/>
      <c r="EEB57" s="285"/>
      <c r="EEC57" s="285"/>
      <c r="EED57" s="285"/>
      <c r="EEE57" s="285"/>
      <c r="EEF57" s="285"/>
      <c r="EEG57" s="285"/>
      <c r="EEH57" s="285"/>
      <c r="EEI57" s="285"/>
      <c r="EEJ57" s="285"/>
      <c r="EEK57" s="285"/>
      <c r="EEL57" s="285"/>
      <c r="EEM57" s="285"/>
      <c r="EEN57" s="285"/>
      <c r="EEO57" s="285"/>
      <c r="EEP57" s="285"/>
      <c r="EEQ57" s="285"/>
      <c r="EER57" s="285"/>
      <c r="EES57" s="285"/>
      <c r="EET57" s="285"/>
      <c r="EEU57" s="285"/>
      <c r="EEV57" s="285"/>
      <c r="EEW57" s="285"/>
      <c r="EEX57" s="285"/>
      <c r="EEY57" s="285"/>
      <c r="EEZ57" s="285"/>
      <c r="EFA57" s="285"/>
      <c r="EFB57" s="285"/>
      <c r="EFC57" s="285"/>
      <c r="EFD57" s="285"/>
      <c r="EFE57" s="285"/>
      <c r="EFF57" s="285"/>
      <c r="EFG57" s="285"/>
      <c r="EFH57" s="285"/>
      <c r="EFI57" s="285"/>
      <c r="EFJ57" s="285"/>
      <c r="EFK57" s="285"/>
      <c r="EFL57" s="285"/>
      <c r="EFM57" s="285"/>
      <c r="EFN57" s="285"/>
      <c r="EFO57" s="285"/>
      <c r="EFP57" s="285"/>
      <c r="EFQ57" s="285"/>
      <c r="EFR57" s="285"/>
      <c r="EFS57" s="285"/>
      <c r="EFT57" s="285"/>
      <c r="EFU57" s="285"/>
      <c r="EFV57" s="285"/>
      <c r="EFW57" s="285"/>
      <c r="EFX57" s="285"/>
      <c r="EFY57" s="285"/>
      <c r="EFZ57" s="285"/>
      <c r="EGA57" s="285"/>
      <c r="EGB57" s="285"/>
      <c r="EGC57" s="285"/>
      <c r="EGD57" s="285"/>
      <c r="EGE57" s="285"/>
      <c r="EGF57" s="285"/>
      <c r="EGG57" s="285"/>
      <c r="EGH57" s="285"/>
      <c r="EGI57" s="285"/>
      <c r="EGJ57" s="285"/>
      <c r="EGK57" s="285"/>
      <c r="EGL57" s="285"/>
      <c r="EGM57" s="285"/>
      <c r="EGN57" s="285"/>
      <c r="EGO57" s="285"/>
      <c r="EGP57" s="285"/>
      <c r="EGQ57" s="285"/>
      <c r="EGR57" s="285"/>
      <c r="EGS57" s="285"/>
      <c r="EGT57" s="285"/>
      <c r="EGU57" s="285"/>
      <c r="EGV57" s="285"/>
      <c r="EGW57" s="285"/>
      <c r="EGX57" s="285"/>
      <c r="EGY57" s="285"/>
      <c r="EGZ57" s="285"/>
      <c r="EHA57" s="285"/>
      <c r="EHB57" s="285"/>
      <c r="EHC57" s="285"/>
      <c r="EHD57" s="285"/>
      <c r="EHE57" s="285"/>
      <c r="EHF57" s="285"/>
      <c r="EHG57" s="285"/>
      <c r="EHH57" s="285"/>
      <c r="EHI57" s="285"/>
      <c r="EHJ57" s="285"/>
      <c r="EHK57" s="285"/>
      <c r="EHL57" s="285"/>
      <c r="EHM57" s="285"/>
      <c r="EHN57" s="285"/>
      <c r="EHO57" s="285"/>
      <c r="EHP57" s="285"/>
      <c r="EHQ57" s="285"/>
      <c r="EHR57" s="285"/>
      <c r="EHS57" s="285"/>
      <c r="EHT57" s="285"/>
      <c r="EHU57" s="285"/>
      <c r="EHV57" s="285"/>
      <c r="EHW57" s="285"/>
      <c r="EHX57" s="285"/>
      <c r="EHY57" s="285"/>
      <c r="EHZ57" s="285"/>
      <c r="EIA57" s="285"/>
      <c r="EIB57" s="285"/>
      <c r="EIC57" s="285"/>
      <c r="EID57" s="285"/>
      <c r="EIE57" s="285"/>
      <c r="EIF57" s="285"/>
      <c r="EIG57" s="285"/>
      <c r="EIH57" s="285"/>
      <c r="EII57" s="285"/>
      <c r="EIJ57" s="285"/>
      <c r="EIK57" s="285"/>
      <c r="EIL57" s="285"/>
      <c r="EIM57" s="285"/>
      <c r="EIN57" s="285"/>
      <c r="EIO57" s="285"/>
      <c r="EIP57" s="285"/>
      <c r="EIQ57" s="285"/>
      <c r="EIR57" s="285"/>
      <c r="EIS57" s="285"/>
      <c r="EIT57" s="285"/>
      <c r="EIU57" s="285"/>
      <c r="EIV57" s="285"/>
      <c r="EIW57" s="285"/>
      <c r="EIX57" s="285"/>
      <c r="EIY57" s="285"/>
      <c r="EIZ57" s="285"/>
      <c r="EJA57" s="285"/>
      <c r="EJB57" s="285"/>
      <c r="EJC57" s="285"/>
      <c r="EJD57" s="285"/>
      <c r="EJE57" s="285"/>
      <c r="EJF57" s="285"/>
      <c r="EJG57" s="285"/>
      <c r="EJH57" s="285"/>
      <c r="EJI57" s="285"/>
      <c r="EJJ57" s="285"/>
      <c r="EJK57" s="285"/>
      <c r="EJL57" s="285"/>
      <c r="EJM57" s="285"/>
      <c r="EJN57" s="285"/>
      <c r="EJO57" s="285"/>
      <c r="EJP57" s="285"/>
      <c r="EJQ57" s="285"/>
      <c r="EJR57" s="285"/>
      <c r="EJS57" s="285"/>
      <c r="EJT57" s="285"/>
      <c r="EJU57" s="285"/>
      <c r="EJV57" s="285"/>
      <c r="EJW57" s="285"/>
      <c r="EJX57" s="285"/>
      <c r="EJY57" s="285"/>
      <c r="EJZ57" s="285"/>
      <c r="EKA57" s="285"/>
      <c r="EKB57" s="285"/>
      <c r="EKC57" s="285"/>
      <c r="EKD57" s="285"/>
      <c r="EKE57" s="285"/>
      <c r="EKF57" s="285"/>
      <c r="EKG57" s="285"/>
      <c r="EKH57" s="285"/>
      <c r="EKI57" s="285"/>
      <c r="EKJ57" s="285"/>
      <c r="EKK57" s="285"/>
      <c r="EKL57" s="285"/>
      <c r="EKM57" s="285"/>
      <c r="EKN57" s="285"/>
      <c r="EKO57" s="285"/>
      <c r="EKP57" s="285"/>
      <c r="EKQ57" s="285"/>
      <c r="EKR57" s="285"/>
      <c r="EKS57" s="285"/>
      <c r="EKT57" s="285"/>
      <c r="EKU57" s="285"/>
      <c r="EKV57" s="285"/>
      <c r="EKW57" s="285"/>
      <c r="EKX57" s="285"/>
      <c r="EKY57" s="285"/>
      <c r="EKZ57" s="285"/>
      <c r="ELA57" s="285"/>
      <c r="ELB57" s="285"/>
      <c r="ELC57" s="285"/>
      <c r="ELD57" s="285"/>
      <c r="ELE57" s="285"/>
      <c r="ELF57" s="285"/>
      <c r="ELG57" s="285"/>
      <c r="ELH57" s="285"/>
      <c r="ELI57" s="285"/>
      <c r="ELJ57" s="285"/>
      <c r="ELK57" s="285"/>
      <c r="ELL57" s="285"/>
      <c r="ELM57" s="285"/>
      <c r="ELN57" s="285"/>
      <c r="ELO57" s="285"/>
      <c r="ELP57" s="285"/>
      <c r="ELQ57" s="285"/>
      <c r="ELR57" s="285"/>
      <c r="ELS57" s="285"/>
      <c r="ELT57" s="285"/>
      <c r="ELU57" s="285"/>
      <c r="ELV57" s="285"/>
      <c r="ELW57" s="285"/>
      <c r="ELX57" s="285"/>
      <c r="ELY57" s="285"/>
      <c r="ELZ57" s="285"/>
      <c r="EMA57" s="285"/>
      <c r="EMB57" s="285"/>
      <c r="EMC57" s="285"/>
      <c r="EMD57" s="285"/>
      <c r="EME57" s="285"/>
      <c r="EMF57" s="285"/>
      <c r="EMG57" s="285"/>
      <c r="EMH57" s="285"/>
      <c r="EMI57" s="285"/>
      <c r="EMJ57" s="285"/>
      <c r="EMK57" s="285"/>
      <c r="EML57" s="285"/>
      <c r="EMM57" s="285"/>
      <c r="EMN57" s="285"/>
      <c r="EMO57" s="285"/>
      <c r="EMP57" s="285"/>
      <c r="EMQ57" s="285"/>
      <c r="EMR57" s="285"/>
      <c r="EMS57" s="285"/>
      <c r="EMT57" s="285"/>
      <c r="EMU57" s="285"/>
      <c r="EMV57" s="285"/>
      <c r="EMW57" s="285"/>
      <c r="EMX57" s="285"/>
      <c r="EMY57" s="285"/>
      <c r="EMZ57" s="285"/>
      <c r="ENA57" s="285"/>
      <c r="ENB57" s="285"/>
      <c r="ENC57" s="285"/>
      <c r="END57" s="285"/>
      <c r="ENE57" s="285"/>
      <c r="ENF57" s="285"/>
      <c r="ENG57" s="285"/>
      <c r="ENH57" s="285"/>
      <c r="ENI57" s="285"/>
      <c r="ENJ57" s="285"/>
      <c r="ENK57" s="285"/>
      <c r="ENL57" s="285"/>
      <c r="ENM57" s="285"/>
      <c r="ENN57" s="285"/>
      <c r="ENO57" s="285"/>
      <c r="ENP57" s="285"/>
      <c r="ENQ57" s="285"/>
      <c r="ENR57" s="285"/>
      <c r="ENS57" s="285"/>
      <c r="ENT57" s="285"/>
      <c r="ENU57" s="285"/>
      <c r="ENV57" s="285"/>
      <c r="ENW57" s="285"/>
      <c r="ENX57" s="285"/>
      <c r="ENY57" s="285"/>
      <c r="ENZ57" s="285"/>
      <c r="EOA57" s="285"/>
      <c r="EOB57" s="285"/>
      <c r="EOC57" s="285"/>
      <c r="EOD57" s="285"/>
      <c r="EOE57" s="285"/>
      <c r="EOF57" s="285"/>
      <c r="EOG57" s="285"/>
      <c r="EOH57" s="285"/>
      <c r="EOI57" s="285"/>
      <c r="EOJ57" s="285"/>
      <c r="EOK57" s="285"/>
      <c r="EOL57" s="285"/>
      <c r="EOM57" s="285"/>
      <c r="EON57" s="285"/>
      <c r="EOO57" s="285"/>
      <c r="EOP57" s="285"/>
      <c r="EOQ57" s="285"/>
      <c r="EOR57" s="285"/>
      <c r="EOS57" s="285"/>
      <c r="EOT57" s="285"/>
      <c r="EOU57" s="285"/>
      <c r="EOV57" s="285"/>
      <c r="EOW57" s="285"/>
      <c r="EOX57" s="285"/>
      <c r="EOY57" s="285"/>
      <c r="EOZ57" s="285"/>
      <c r="EPA57" s="285"/>
      <c r="EPB57" s="285"/>
      <c r="EPC57" s="285"/>
      <c r="EPD57" s="285"/>
      <c r="EPE57" s="285"/>
      <c r="EPF57" s="285"/>
      <c r="EPG57" s="285"/>
      <c r="EPH57" s="285"/>
      <c r="EPI57" s="285"/>
      <c r="EPJ57" s="285"/>
      <c r="EPK57" s="285"/>
      <c r="EPL57" s="285"/>
      <c r="EPM57" s="285"/>
      <c r="EPN57" s="285"/>
      <c r="EPO57" s="285"/>
      <c r="EPP57" s="285"/>
      <c r="EPQ57" s="285"/>
      <c r="EPR57" s="285"/>
      <c r="EPS57" s="285"/>
      <c r="EPT57" s="285"/>
      <c r="EPU57" s="285"/>
      <c r="EPV57" s="285"/>
      <c r="EPW57" s="285"/>
      <c r="EPX57" s="285"/>
      <c r="EPY57" s="285"/>
      <c r="EPZ57" s="285"/>
      <c r="EQA57" s="285"/>
      <c r="EQB57" s="285"/>
      <c r="EQC57" s="285"/>
      <c r="EQD57" s="285"/>
      <c r="EQE57" s="285"/>
      <c r="EQF57" s="285"/>
      <c r="EQG57" s="285"/>
      <c r="EQH57" s="285"/>
      <c r="EQI57" s="285"/>
      <c r="EQJ57" s="285"/>
      <c r="EQK57" s="285"/>
      <c r="EQL57" s="285"/>
      <c r="EQM57" s="285"/>
      <c r="EQN57" s="285"/>
      <c r="EQO57" s="285"/>
      <c r="EQP57" s="285"/>
      <c r="EQQ57" s="285"/>
      <c r="EQR57" s="285"/>
      <c r="EQS57" s="285"/>
      <c r="EQT57" s="285"/>
      <c r="EQU57" s="285"/>
      <c r="EQV57" s="285"/>
      <c r="EQW57" s="285"/>
      <c r="EQX57" s="285"/>
      <c r="EQY57" s="285"/>
      <c r="EQZ57" s="285"/>
      <c r="ERA57" s="285"/>
      <c r="ERB57" s="285"/>
      <c r="ERC57" s="285"/>
      <c r="ERD57" s="285"/>
      <c r="ERE57" s="285"/>
      <c r="ERF57" s="285"/>
      <c r="ERG57" s="285"/>
      <c r="ERH57" s="285"/>
      <c r="ERI57" s="285"/>
      <c r="ERJ57" s="285"/>
      <c r="ERK57" s="285"/>
      <c r="ERL57" s="285"/>
      <c r="ERM57" s="285"/>
      <c r="ERN57" s="285"/>
      <c r="ERO57" s="285"/>
      <c r="ERP57" s="285"/>
      <c r="ERQ57" s="285"/>
      <c r="ERR57" s="285"/>
      <c r="ERS57" s="285"/>
      <c r="ERT57" s="285"/>
      <c r="ERU57" s="285"/>
      <c r="ERV57" s="285"/>
      <c r="ERW57" s="285"/>
      <c r="ERX57" s="285"/>
      <c r="ERY57" s="285"/>
      <c r="ERZ57" s="285"/>
      <c r="ESA57" s="285"/>
      <c r="ESB57" s="285"/>
      <c r="ESC57" s="285"/>
      <c r="ESD57" s="285"/>
      <c r="ESE57" s="285"/>
      <c r="ESF57" s="285"/>
      <c r="ESG57" s="285"/>
      <c r="ESH57" s="285"/>
      <c r="ESI57" s="285"/>
      <c r="ESJ57" s="285"/>
      <c r="ESK57" s="285"/>
      <c r="ESL57" s="285"/>
      <c r="ESM57" s="285"/>
      <c r="ESN57" s="285"/>
      <c r="ESO57" s="285"/>
      <c r="ESP57" s="285"/>
      <c r="ESQ57" s="285"/>
      <c r="ESR57" s="285"/>
      <c r="ESS57" s="285"/>
      <c r="EST57" s="285"/>
      <c r="ESU57" s="285"/>
      <c r="ESV57" s="285"/>
      <c r="ESW57" s="285"/>
      <c r="ESX57" s="285"/>
      <c r="ESY57" s="285"/>
      <c r="ESZ57" s="285"/>
      <c r="ETA57" s="285"/>
      <c r="ETB57" s="285"/>
      <c r="ETC57" s="285"/>
      <c r="ETD57" s="285"/>
      <c r="ETE57" s="285"/>
      <c r="ETF57" s="285"/>
      <c r="ETG57" s="285"/>
      <c r="ETH57" s="285"/>
      <c r="ETI57" s="285"/>
      <c r="ETJ57" s="285"/>
      <c r="ETK57" s="285"/>
      <c r="ETL57" s="285"/>
      <c r="ETM57" s="285"/>
      <c r="ETN57" s="285"/>
      <c r="ETO57" s="285"/>
      <c r="ETP57" s="285"/>
      <c r="ETQ57" s="285"/>
      <c r="ETR57" s="285"/>
      <c r="ETS57" s="285"/>
      <c r="ETT57" s="285"/>
      <c r="ETU57" s="285"/>
      <c r="ETV57" s="285"/>
      <c r="ETW57" s="285"/>
      <c r="ETX57" s="285"/>
      <c r="ETY57" s="285"/>
      <c r="ETZ57" s="285"/>
      <c r="EUA57" s="285"/>
      <c r="EUB57" s="285"/>
      <c r="EUC57" s="285"/>
      <c r="EUD57" s="285"/>
      <c r="EUE57" s="285"/>
      <c r="EUF57" s="285"/>
      <c r="EUG57" s="285"/>
      <c r="EUH57" s="285"/>
      <c r="EUI57" s="285"/>
      <c r="EUJ57" s="285"/>
      <c r="EUK57" s="285"/>
      <c r="EUL57" s="285"/>
      <c r="EUM57" s="285"/>
      <c r="EUN57" s="285"/>
      <c r="EUO57" s="285"/>
      <c r="EUP57" s="285"/>
      <c r="EUQ57" s="285"/>
      <c r="EUR57" s="285"/>
      <c r="EUS57" s="285"/>
      <c r="EUT57" s="285"/>
      <c r="EUU57" s="285"/>
      <c r="EUV57" s="285"/>
      <c r="EUW57" s="285"/>
      <c r="EUX57" s="285"/>
      <c r="EUY57" s="285"/>
      <c r="EUZ57" s="285"/>
      <c r="EVA57" s="285"/>
      <c r="EVB57" s="285"/>
      <c r="EVC57" s="285"/>
      <c r="EVD57" s="285"/>
      <c r="EVE57" s="285"/>
      <c r="EVF57" s="285"/>
      <c r="EVG57" s="285"/>
      <c r="EVH57" s="285"/>
      <c r="EVI57" s="285"/>
      <c r="EVJ57" s="285"/>
      <c r="EVK57" s="285"/>
      <c r="EVL57" s="285"/>
      <c r="EVM57" s="285"/>
      <c r="EVN57" s="285"/>
      <c r="EVO57" s="285"/>
      <c r="EVP57" s="285"/>
      <c r="EVQ57" s="285"/>
      <c r="EVR57" s="285"/>
      <c r="EVS57" s="285"/>
      <c r="EVT57" s="285"/>
      <c r="EVU57" s="285"/>
      <c r="EVV57" s="285"/>
      <c r="EVW57" s="285"/>
      <c r="EVX57" s="285"/>
      <c r="EVY57" s="285"/>
      <c r="EVZ57" s="285"/>
      <c r="EWA57" s="285"/>
      <c r="EWB57" s="285"/>
      <c r="EWC57" s="285"/>
      <c r="EWD57" s="285"/>
      <c r="EWE57" s="285"/>
      <c r="EWF57" s="285"/>
      <c r="EWG57" s="285"/>
      <c r="EWH57" s="285"/>
      <c r="EWI57" s="285"/>
      <c r="EWJ57" s="285"/>
      <c r="EWK57" s="285"/>
      <c r="EWL57" s="285"/>
      <c r="EWM57" s="285"/>
      <c r="EWN57" s="285"/>
      <c r="EWO57" s="285"/>
      <c r="EWP57" s="285"/>
      <c r="EWQ57" s="285"/>
      <c r="EWR57" s="285"/>
      <c r="EWS57" s="285"/>
      <c r="EWT57" s="285"/>
      <c r="EWU57" s="285"/>
      <c r="EWV57" s="285"/>
      <c r="EWW57" s="285"/>
      <c r="EWX57" s="285"/>
      <c r="EWY57" s="285"/>
      <c r="EWZ57" s="285"/>
      <c r="EXA57" s="285"/>
      <c r="EXB57" s="285"/>
      <c r="EXC57" s="285"/>
      <c r="EXD57" s="285"/>
      <c r="EXE57" s="285"/>
      <c r="EXF57" s="285"/>
      <c r="EXG57" s="285"/>
      <c r="EXH57" s="285"/>
      <c r="EXI57" s="285"/>
      <c r="EXJ57" s="285"/>
      <c r="EXK57" s="285"/>
      <c r="EXL57" s="285"/>
      <c r="EXM57" s="285"/>
      <c r="EXN57" s="285"/>
      <c r="EXO57" s="285"/>
      <c r="EXP57" s="285"/>
      <c r="EXQ57" s="285"/>
      <c r="EXR57" s="285"/>
      <c r="EXS57" s="285"/>
      <c r="EXT57" s="285"/>
      <c r="EXU57" s="285"/>
      <c r="EXV57" s="285"/>
      <c r="EXW57" s="285"/>
      <c r="EXX57" s="285"/>
      <c r="EXY57" s="285"/>
      <c r="EXZ57" s="285"/>
      <c r="EYA57" s="285"/>
      <c r="EYB57" s="285"/>
      <c r="EYC57" s="285"/>
      <c r="EYD57" s="285"/>
      <c r="EYE57" s="285"/>
      <c r="EYF57" s="285"/>
      <c r="EYG57" s="285"/>
      <c r="EYH57" s="285"/>
      <c r="EYI57" s="285"/>
      <c r="EYJ57" s="285"/>
      <c r="EYK57" s="285"/>
      <c r="EYL57" s="285"/>
      <c r="EYM57" s="285"/>
      <c r="EYN57" s="285"/>
      <c r="EYO57" s="285"/>
      <c r="EYP57" s="285"/>
      <c r="EYQ57" s="285"/>
      <c r="EYR57" s="285"/>
      <c r="EYS57" s="285"/>
      <c r="EYT57" s="285"/>
      <c r="EYU57" s="285"/>
      <c r="EYV57" s="285"/>
      <c r="EYW57" s="285"/>
      <c r="EYX57" s="285"/>
      <c r="EYY57" s="285"/>
      <c r="EYZ57" s="285"/>
      <c r="EZA57" s="285"/>
      <c r="EZB57" s="285"/>
      <c r="EZC57" s="285"/>
      <c r="EZD57" s="285"/>
      <c r="EZE57" s="285"/>
      <c r="EZF57" s="285"/>
      <c r="EZG57" s="285"/>
      <c r="EZH57" s="285"/>
      <c r="EZI57" s="285"/>
      <c r="EZJ57" s="285"/>
      <c r="EZK57" s="285"/>
      <c r="EZL57" s="285"/>
      <c r="EZM57" s="285"/>
      <c r="EZN57" s="285"/>
      <c r="EZO57" s="285"/>
      <c r="EZP57" s="285"/>
      <c r="EZQ57" s="285"/>
      <c r="EZR57" s="285"/>
      <c r="EZS57" s="285"/>
      <c r="EZT57" s="285"/>
      <c r="EZU57" s="285"/>
      <c r="EZV57" s="285"/>
      <c r="EZW57" s="285"/>
      <c r="EZX57" s="285"/>
      <c r="EZY57" s="285"/>
      <c r="EZZ57" s="285"/>
      <c r="FAA57" s="285"/>
      <c r="FAB57" s="285"/>
      <c r="FAC57" s="285"/>
      <c r="FAD57" s="285"/>
      <c r="FAE57" s="285"/>
      <c r="FAF57" s="285"/>
      <c r="FAG57" s="285"/>
      <c r="FAH57" s="285"/>
      <c r="FAI57" s="285"/>
      <c r="FAJ57" s="285"/>
      <c r="FAK57" s="285"/>
      <c r="FAL57" s="285"/>
      <c r="FAM57" s="285"/>
      <c r="FAN57" s="285"/>
      <c r="FAO57" s="285"/>
      <c r="FAP57" s="285"/>
      <c r="FAQ57" s="285"/>
      <c r="FAR57" s="285"/>
      <c r="FAS57" s="285"/>
      <c r="FAT57" s="285"/>
      <c r="FAU57" s="285"/>
      <c r="FAV57" s="285"/>
      <c r="FAW57" s="285"/>
      <c r="FAX57" s="285"/>
      <c r="FAY57" s="285"/>
      <c r="FAZ57" s="285"/>
      <c r="FBA57" s="285"/>
      <c r="FBB57" s="285"/>
      <c r="FBC57" s="285"/>
      <c r="FBD57" s="285"/>
      <c r="FBE57" s="285"/>
      <c r="FBF57" s="285"/>
      <c r="FBG57" s="285"/>
      <c r="FBH57" s="285"/>
      <c r="FBI57" s="285"/>
      <c r="FBJ57" s="285"/>
      <c r="FBK57" s="285"/>
      <c r="FBL57" s="285"/>
      <c r="FBM57" s="285"/>
      <c r="FBN57" s="285"/>
      <c r="FBO57" s="285"/>
      <c r="FBP57" s="285"/>
      <c r="FBQ57" s="285"/>
      <c r="FBR57" s="285"/>
      <c r="FBS57" s="285"/>
      <c r="FBT57" s="285"/>
      <c r="FBU57" s="285"/>
      <c r="FBV57" s="285"/>
      <c r="FBW57" s="285"/>
      <c r="FBX57" s="285"/>
      <c r="FBY57" s="285"/>
      <c r="FBZ57" s="285"/>
      <c r="FCA57" s="285"/>
      <c r="FCB57" s="285"/>
      <c r="FCC57" s="285"/>
      <c r="FCD57" s="285"/>
      <c r="FCE57" s="285"/>
      <c r="FCF57" s="285"/>
      <c r="FCG57" s="285"/>
      <c r="FCH57" s="285"/>
      <c r="FCI57" s="285"/>
      <c r="FCJ57" s="285"/>
      <c r="FCK57" s="285"/>
      <c r="FCL57" s="285"/>
      <c r="FCM57" s="285"/>
      <c r="FCN57" s="285"/>
      <c r="FCO57" s="285"/>
      <c r="FCP57" s="285"/>
      <c r="FCQ57" s="285"/>
      <c r="FCR57" s="285"/>
      <c r="FCS57" s="285"/>
      <c r="FCT57" s="285"/>
      <c r="FCU57" s="285"/>
      <c r="FCV57" s="285"/>
      <c r="FCW57" s="285"/>
      <c r="FCX57" s="285"/>
      <c r="FCY57" s="285"/>
      <c r="FCZ57" s="285"/>
      <c r="FDA57" s="285"/>
      <c r="FDB57" s="285"/>
      <c r="FDC57" s="285"/>
      <c r="FDD57" s="285"/>
      <c r="FDE57" s="285"/>
      <c r="FDF57" s="285"/>
      <c r="FDG57" s="285"/>
      <c r="FDH57" s="285"/>
      <c r="FDI57" s="285"/>
      <c r="FDJ57" s="285"/>
      <c r="FDK57" s="285"/>
      <c r="FDL57" s="285"/>
      <c r="FDM57" s="285"/>
      <c r="FDN57" s="285"/>
      <c r="FDO57" s="285"/>
      <c r="FDP57" s="285"/>
      <c r="FDQ57" s="285"/>
      <c r="FDR57" s="285"/>
      <c r="FDS57" s="285"/>
      <c r="FDT57" s="285"/>
      <c r="FDU57" s="285"/>
      <c r="FDV57" s="285"/>
      <c r="FDW57" s="285"/>
      <c r="FDX57" s="285"/>
      <c r="FDY57" s="285"/>
      <c r="FDZ57" s="285"/>
      <c r="FEA57" s="285"/>
      <c r="FEB57" s="285"/>
      <c r="FEC57" s="285"/>
      <c r="FED57" s="285"/>
      <c r="FEE57" s="285"/>
      <c r="FEF57" s="285"/>
      <c r="FEG57" s="285"/>
      <c r="FEH57" s="285"/>
      <c r="FEI57" s="285"/>
      <c r="FEJ57" s="285"/>
      <c r="FEK57" s="285"/>
      <c r="FEL57" s="285"/>
      <c r="FEM57" s="285"/>
      <c r="FEN57" s="285"/>
      <c r="FEO57" s="285"/>
      <c r="FEP57" s="285"/>
      <c r="FEQ57" s="285"/>
      <c r="FER57" s="285"/>
      <c r="FES57" s="285"/>
      <c r="FET57" s="285"/>
      <c r="FEU57" s="285"/>
      <c r="FEV57" s="285"/>
      <c r="FEW57" s="285"/>
      <c r="FEX57" s="285"/>
      <c r="FEY57" s="285"/>
      <c r="FEZ57" s="285"/>
      <c r="FFA57" s="285"/>
      <c r="FFB57" s="285"/>
      <c r="FFC57" s="285"/>
      <c r="FFD57" s="285"/>
      <c r="FFE57" s="285"/>
      <c r="FFF57" s="285"/>
      <c r="FFG57" s="285"/>
      <c r="FFH57" s="285"/>
      <c r="FFI57" s="285"/>
      <c r="FFJ57" s="285"/>
      <c r="FFK57" s="285"/>
      <c r="FFL57" s="285"/>
      <c r="FFM57" s="285"/>
      <c r="FFN57" s="285"/>
      <c r="FFO57" s="285"/>
      <c r="FFP57" s="285"/>
      <c r="FFQ57" s="285"/>
      <c r="FFR57" s="285"/>
      <c r="FFS57" s="285"/>
      <c r="FFT57" s="285"/>
      <c r="FFU57" s="285"/>
      <c r="FFV57" s="285"/>
      <c r="FFW57" s="285"/>
      <c r="FFX57" s="285"/>
      <c r="FFY57" s="285"/>
      <c r="FFZ57" s="285"/>
      <c r="FGA57" s="285"/>
      <c r="FGB57" s="285"/>
      <c r="FGC57" s="285"/>
      <c r="FGD57" s="285"/>
      <c r="FGE57" s="285"/>
      <c r="FGF57" s="285"/>
      <c r="FGG57" s="285"/>
      <c r="FGH57" s="285"/>
      <c r="FGI57" s="285"/>
      <c r="FGJ57" s="285"/>
      <c r="FGK57" s="285"/>
      <c r="FGL57" s="285"/>
      <c r="FGM57" s="285"/>
      <c r="FGN57" s="285"/>
      <c r="FGO57" s="285"/>
      <c r="FGP57" s="285"/>
      <c r="FGQ57" s="285"/>
      <c r="FGR57" s="285"/>
      <c r="FGS57" s="285"/>
      <c r="FGT57" s="285"/>
      <c r="FGU57" s="285"/>
      <c r="FGV57" s="285"/>
      <c r="FGW57" s="285"/>
      <c r="FGX57" s="285"/>
      <c r="FGY57" s="285"/>
      <c r="FGZ57" s="285"/>
      <c r="FHA57" s="285"/>
      <c r="FHB57" s="285"/>
      <c r="FHC57" s="285"/>
      <c r="FHD57" s="285"/>
      <c r="FHE57" s="285"/>
      <c r="FHF57" s="285"/>
      <c r="FHG57" s="285"/>
      <c r="FHH57" s="285"/>
      <c r="FHI57" s="285"/>
      <c r="FHJ57" s="285"/>
      <c r="FHK57" s="285"/>
      <c r="FHL57" s="285"/>
      <c r="FHM57" s="285"/>
      <c r="FHN57" s="285"/>
      <c r="FHO57" s="285"/>
      <c r="FHP57" s="285"/>
      <c r="FHQ57" s="285"/>
      <c r="FHR57" s="285"/>
      <c r="FHS57" s="285"/>
      <c r="FHT57" s="285"/>
      <c r="FHU57" s="285"/>
      <c r="FHV57" s="285"/>
      <c r="FHW57" s="285"/>
      <c r="FHX57" s="285"/>
      <c r="FHY57" s="285"/>
      <c r="FHZ57" s="285"/>
      <c r="FIA57" s="285"/>
      <c r="FIB57" s="285"/>
      <c r="FIC57" s="285"/>
      <c r="FID57" s="285"/>
      <c r="FIE57" s="285"/>
      <c r="FIF57" s="285"/>
      <c r="FIG57" s="285"/>
      <c r="FIH57" s="285"/>
      <c r="FII57" s="285"/>
      <c r="FIJ57" s="285"/>
      <c r="FIK57" s="285"/>
      <c r="FIL57" s="285"/>
      <c r="FIM57" s="285"/>
      <c r="FIN57" s="285"/>
      <c r="FIO57" s="285"/>
      <c r="FIP57" s="285"/>
      <c r="FIQ57" s="285"/>
      <c r="FIR57" s="285"/>
      <c r="FIS57" s="285"/>
      <c r="FIT57" s="285"/>
      <c r="FIU57" s="285"/>
      <c r="FIV57" s="285"/>
      <c r="FIW57" s="285"/>
      <c r="FIX57" s="285"/>
      <c r="FIY57" s="285"/>
      <c r="FIZ57" s="285"/>
      <c r="FJA57" s="285"/>
      <c r="FJB57" s="285"/>
      <c r="FJC57" s="285"/>
      <c r="FJD57" s="285"/>
      <c r="FJE57" s="285"/>
      <c r="FJF57" s="285"/>
      <c r="FJG57" s="285"/>
      <c r="FJH57" s="285"/>
      <c r="FJI57" s="285"/>
      <c r="FJJ57" s="285"/>
      <c r="FJK57" s="285"/>
      <c r="FJL57" s="285"/>
      <c r="FJM57" s="285"/>
      <c r="FJN57" s="285"/>
      <c r="FJO57" s="285"/>
      <c r="FJP57" s="285"/>
      <c r="FJQ57" s="285"/>
      <c r="FJR57" s="285"/>
      <c r="FJS57" s="285"/>
      <c r="FJT57" s="285"/>
      <c r="FJU57" s="285"/>
      <c r="FJV57" s="285"/>
      <c r="FJW57" s="285"/>
      <c r="FJX57" s="285"/>
      <c r="FJY57" s="285"/>
      <c r="FJZ57" s="285"/>
      <c r="FKA57" s="285"/>
      <c r="FKB57" s="285"/>
      <c r="FKC57" s="285"/>
      <c r="FKD57" s="285"/>
      <c r="FKE57" s="285"/>
      <c r="FKF57" s="285"/>
      <c r="FKG57" s="285"/>
      <c r="FKH57" s="285"/>
      <c r="FKI57" s="285"/>
      <c r="FKJ57" s="285"/>
      <c r="FKK57" s="285"/>
      <c r="FKL57" s="285"/>
      <c r="FKM57" s="285"/>
      <c r="FKN57" s="285"/>
      <c r="FKO57" s="285"/>
      <c r="FKP57" s="285"/>
      <c r="FKQ57" s="285"/>
      <c r="FKR57" s="285"/>
      <c r="FKS57" s="285"/>
      <c r="FKT57" s="285"/>
      <c r="FKU57" s="285"/>
      <c r="FKV57" s="285"/>
      <c r="FKW57" s="285"/>
      <c r="FKX57" s="285"/>
      <c r="FKY57" s="285"/>
      <c r="FKZ57" s="285"/>
      <c r="FLA57" s="285"/>
      <c r="FLB57" s="285"/>
      <c r="FLC57" s="285"/>
      <c r="FLD57" s="285"/>
      <c r="FLE57" s="285"/>
      <c r="FLF57" s="285"/>
      <c r="FLG57" s="285"/>
      <c r="FLH57" s="285"/>
      <c r="FLI57" s="285"/>
      <c r="FLJ57" s="285"/>
      <c r="FLK57" s="285"/>
      <c r="FLL57" s="285"/>
      <c r="FLM57" s="285"/>
      <c r="FLN57" s="285"/>
      <c r="FLO57" s="285"/>
      <c r="FLP57" s="285"/>
      <c r="FLQ57" s="285"/>
      <c r="FLR57" s="285"/>
      <c r="FLS57" s="285"/>
      <c r="FLT57" s="285"/>
      <c r="FLU57" s="285"/>
      <c r="FLV57" s="285"/>
      <c r="FLW57" s="285"/>
      <c r="FLX57" s="285"/>
      <c r="FLY57" s="285"/>
      <c r="FLZ57" s="285"/>
      <c r="FMA57" s="285"/>
      <c r="FMB57" s="285"/>
      <c r="FMC57" s="285"/>
      <c r="FMD57" s="285"/>
      <c r="FME57" s="285"/>
      <c r="FMF57" s="285"/>
      <c r="FMG57" s="285"/>
      <c r="FMH57" s="285"/>
      <c r="FMI57" s="285"/>
      <c r="FMJ57" s="285"/>
      <c r="FMK57" s="285"/>
      <c r="FML57" s="285"/>
      <c r="FMM57" s="285"/>
      <c r="FMN57" s="285"/>
      <c r="FMO57" s="285"/>
      <c r="FMP57" s="285"/>
      <c r="FMQ57" s="285"/>
      <c r="FMR57" s="285"/>
      <c r="FMS57" s="285"/>
      <c r="FMT57" s="285"/>
      <c r="FMU57" s="285"/>
      <c r="FMV57" s="285"/>
      <c r="FMW57" s="285"/>
      <c r="FMX57" s="285"/>
      <c r="FMY57" s="285"/>
      <c r="FMZ57" s="285"/>
      <c r="FNA57" s="285"/>
      <c r="FNB57" s="285"/>
      <c r="FNC57" s="285"/>
      <c r="FND57" s="285"/>
      <c r="FNE57" s="285"/>
      <c r="FNF57" s="285"/>
      <c r="FNG57" s="285"/>
      <c r="FNH57" s="285"/>
      <c r="FNI57" s="285"/>
      <c r="FNJ57" s="285"/>
      <c r="FNK57" s="285"/>
      <c r="FNL57" s="285"/>
      <c r="FNM57" s="285"/>
      <c r="FNN57" s="285"/>
      <c r="FNO57" s="285"/>
      <c r="FNP57" s="285"/>
      <c r="FNQ57" s="285"/>
      <c r="FNR57" s="285"/>
      <c r="FNS57" s="285"/>
      <c r="FNT57" s="285"/>
      <c r="FNU57" s="285"/>
      <c r="FNV57" s="285"/>
      <c r="FNW57" s="285"/>
      <c r="FNX57" s="285"/>
      <c r="FNY57" s="285"/>
      <c r="FNZ57" s="285"/>
      <c r="FOA57" s="285"/>
      <c r="FOB57" s="285"/>
      <c r="FOC57" s="285"/>
      <c r="FOD57" s="285"/>
      <c r="FOE57" s="285"/>
      <c r="FOF57" s="285"/>
      <c r="FOG57" s="285"/>
      <c r="FOH57" s="285"/>
      <c r="FOI57" s="285"/>
      <c r="FOJ57" s="285"/>
      <c r="FOK57" s="285"/>
      <c r="FOL57" s="285"/>
      <c r="FOM57" s="285"/>
      <c r="FON57" s="285"/>
      <c r="FOO57" s="285"/>
      <c r="FOP57" s="285"/>
      <c r="FOQ57" s="285"/>
      <c r="FOR57" s="285"/>
      <c r="FOS57" s="285"/>
      <c r="FOT57" s="285"/>
      <c r="FOU57" s="285"/>
      <c r="FOV57" s="285"/>
      <c r="FOW57" s="285"/>
      <c r="FOX57" s="285"/>
      <c r="FOY57" s="285"/>
      <c r="FOZ57" s="285"/>
      <c r="FPA57" s="285"/>
      <c r="FPB57" s="285"/>
      <c r="FPC57" s="285"/>
      <c r="FPD57" s="285"/>
      <c r="FPE57" s="285"/>
      <c r="FPF57" s="285"/>
      <c r="FPG57" s="285"/>
      <c r="FPH57" s="285"/>
      <c r="FPI57" s="285"/>
      <c r="FPJ57" s="285"/>
      <c r="FPK57" s="285"/>
      <c r="FPL57" s="285"/>
      <c r="FPM57" s="285"/>
      <c r="FPN57" s="285"/>
      <c r="FPO57" s="285"/>
      <c r="FPP57" s="285"/>
      <c r="FPQ57" s="285"/>
      <c r="FPR57" s="285"/>
      <c r="FPS57" s="285"/>
      <c r="FPT57" s="285"/>
      <c r="FPU57" s="285"/>
      <c r="FPV57" s="285"/>
      <c r="FPW57" s="285"/>
      <c r="FPX57" s="285"/>
      <c r="FPY57" s="285"/>
      <c r="FPZ57" s="285"/>
      <c r="FQA57" s="285"/>
      <c r="FQB57" s="285"/>
      <c r="FQC57" s="285"/>
      <c r="FQD57" s="285"/>
      <c r="FQE57" s="285"/>
      <c r="FQF57" s="285"/>
      <c r="FQG57" s="285"/>
      <c r="FQH57" s="285"/>
      <c r="FQI57" s="285"/>
      <c r="FQJ57" s="285"/>
      <c r="FQK57" s="285"/>
      <c r="FQL57" s="285"/>
      <c r="FQM57" s="285"/>
      <c r="FQN57" s="285"/>
      <c r="FQO57" s="285"/>
      <c r="FQP57" s="285"/>
      <c r="FQQ57" s="285"/>
      <c r="FQR57" s="285"/>
      <c r="FQS57" s="285"/>
      <c r="FQT57" s="285"/>
      <c r="FQU57" s="285"/>
      <c r="FQV57" s="285"/>
      <c r="FQW57" s="285"/>
      <c r="FQX57" s="285"/>
      <c r="FQY57" s="285"/>
      <c r="FQZ57" s="285"/>
      <c r="FRA57" s="285"/>
      <c r="FRB57" s="285"/>
      <c r="FRC57" s="285"/>
      <c r="FRD57" s="285"/>
      <c r="FRE57" s="285"/>
      <c r="FRF57" s="285"/>
      <c r="FRG57" s="285"/>
      <c r="FRH57" s="285"/>
      <c r="FRI57" s="285"/>
      <c r="FRJ57" s="285"/>
      <c r="FRK57" s="285"/>
      <c r="FRL57" s="285"/>
      <c r="FRM57" s="285"/>
      <c r="FRN57" s="285"/>
      <c r="FRO57" s="285"/>
      <c r="FRP57" s="285"/>
      <c r="FRQ57" s="285"/>
      <c r="FRR57" s="285"/>
      <c r="FRS57" s="285"/>
      <c r="FRT57" s="285"/>
      <c r="FRU57" s="285"/>
      <c r="FRV57" s="285"/>
      <c r="FRW57" s="285"/>
      <c r="FRX57" s="285"/>
      <c r="FRY57" s="285"/>
      <c r="FRZ57" s="285"/>
      <c r="FSA57" s="285"/>
      <c r="FSB57" s="285"/>
      <c r="FSC57" s="285"/>
      <c r="FSD57" s="285"/>
      <c r="FSE57" s="285"/>
      <c r="FSF57" s="285"/>
      <c r="FSG57" s="285"/>
      <c r="FSH57" s="285"/>
      <c r="FSI57" s="285"/>
      <c r="FSJ57" s="285"/>
      <c r="FSK57" s="285"/>
      <c r="FSL57" s="285"/>
      <c r="FSM57" s="285"/>
      <c r="FSN57" s="285"/>
      <c r="FSO57" s="285"/>
      <c r="FSP57" s="285"/>
      <c r="FSQ57" s="285"/>
      <c r="FSR57" s="285"/>
      <c r="FSS57" s="285"/>
      <c r="FST57" s="285"/>
      <c r="FSU57" s="285"/>
      <c r="FSV57" s="285"/>
      <c r="FSW57" s="285"/>
      <c r="FSX57" s="285"/>
      <c r="FSY57" s="285"/>
      <c r="FSZ57" s="285"/>
      <c r="FTA57" s="285"/>
      <c r="FTB57" s="285"/>
      <c r="FTC57" s="285"/>
      <c r="FTD57" s="285"/>
      <c r="FTE57" s="285"/>
      <c r="FTF57" s="285"/>
      <c r="FTG57" s="285"/>
      <c r="FTH57" s="285"/>
      <c r="FTI57" s="285"/>
      <c r="FTJ57" s="285"/>
      <c r="FTK57" s="285"/>
      <c r="FTL57" s="285"/>
      <c r="FTM57" s="285"/>
      <c r="FTN57" s="285"/>
      <c r="FTO57" s="285"/>
      <c r="FTP57" s="285"/>
      <c r="FTQ57" s="285"/>
      <c r="FTR57" s="285"/>
      <c r="FTS57" s="285"/>
      <c r="FTT57" s="285"/>
      <c r="FTU57" s="285"/>
      <c r="FTV57" s="285"/>
      <c r="FTW57" s="285"/>
      <c r="FTX57" s="285"/>
      <c r="FTY57" s="285"/>
      <c r="FTZ57" s="285"/>
      <c r="FUA57" s="285"/>
      <c r="FUB57" s="285"/>
      <c r="FUC57" s="285"/>
      <c r="FUD57" s="285"/>
      <c r="FUE57" s="285"/>
      <c r="FUF57" s="285"/>
      <c r="FUG57" s="285"/>
      <c r="FUH57" s="285"/>
      <c r="FUI57" s="285"/>
      <c r="FUJ57" s="285"/>
      <c r="FUK57" s="285"/>
      <c r="FUL57" s="285"/>
      <c r="FUM57" s="285"/>
      <c r="FUN57" s="285"/>
      <c r="FUO57" s="285"/>
      <c r="FUP57" s="285"/>
      <c r="FUQ57" s="285"/>
      <c r="FUR57" s="285"/>
      <c r="FUS57" s="285"/>
      <c r="FUT57" s="285"/>
      <c r="FUU57" s="285"/>
      <c r="FUV57" s="285"/>
      <c r="FUW57" s="285"/>
      <c r="FUX57" s="285"/>
      <c r="FUY57" s="285"/>
      <c r="FUZ57" s="285"/>
      <c r="FVA57" s="285"/>
      <c r="FVB57" s="285"/>
      <c r="FVC57" s="285"/>
      <c r="FVD57" s="285"/>
      <c r="FVE57" s="285"/>
      <c r="FVF57" s="285"/>
      <c r="FVG57" s="285"/>
      <c r="FVH57" s="285"/>
      <c r="FVI57" s="285"/>
      <c r="FVJ57" s="285"/>
      <c r="FVK57" s="285"/>
      <c r="FVL57" s="285"/>
      <c r="FVM57" s="285"/>
      <c r="FVN57" s="285"/>
      <c r="FVO57" s="285"/>
      <c r="FVP57" s="285"/>
      <c r="FVQ57" s="285"/>
      <c r="FVR57" s="285"/>
      <c r="FVS57" s="285"/>
      <c r="FVT57" s="285"/>
      <c r="FVU57" s="285"/>
      <c r="FVV57" s="285"/>
      <c r="FVW57" s="285"/>
      <c r="FVX57" s="285"/>
      <c r="FVY57" s="285"/>
      <c r="FVZ57" s="285"/>
      <c r="FWA57" s="285"/>
      <c r="FWB57" s="285"/>
      <c r="FWC57" s="285"/>
      <c r="FWD57" s="285"/>
      <c r="FWE57" s="285"/>
      <c r="FWF57" s="285"/>
      <c r="FWG57" s="285"/>
      <c r="FWH57" s="285"/>
      <c r="FWI57" s="285"/>
      <c r="FWJ57" s="285"/>
      <c r="FWK57" s="285"/>
      <c r="FWL57" s="285"/>
      <c r="FWM57" s="285"/>
      <c r="FWN57" s="285"/>
      <c r="FWO57" s="285"/>
      <c r="FWP57" s="285"/>
      <c r="FWQ57" s="285"/>
      <c r="FWR57" s="285"/>
      <c r="FWS57" s="285"/>
      <c r="FWT57" s="285"/>
      <c r="FWU57" s="285"/>
      <c r="FWV57" s="285"/>
      <c r="FWW57" s="285"/>
      <c r="FWX57" s="285"/>
      <c r="FWY57" s="285"/>
      <c r="FWZ57" s="285"/>
      <c r="FXA57" s="285"/>
      <c r="FXB57" s="285"/>
      <c r="FXC57" s="285"/>
      <c r="FXD57" s="285"/>
      <c r="FXE57" s="285"/>
      <c r="FXF57" s="285"/>
      <c r="FXG57" s="285"/>
      <c r="FXH57" s="285"/>
      <c r="FXI57" s="285"/>
      <c r="FXJ57" s="285"/>
      <c r="FXK57" s="285"/>
      <c r="FXL57" s="285"/>
      <c r="FXM57" s="285"/>
      <c r="FXN57" s="285"/>
      <c r="FXO57" s="285"/>
      <c r="FXP57" s="285"/>
      <c r="FXQ57" s="285"/>
      <c r="FXR57" s="285"/>
      <c r="FXS57" s="285"/>
      <c r="FXT57" s="285"/>
      <c r="FXU57" s="285"/>
      <c r="FXV57" s="285"/>
      <c r="FXW57" s="285"/>
      <c r="FXX57" s="285"/>
      <c r="FXY57" s="285"/>
      <c r="FXZ57" s="285"/>
      <c r="FYA57" s="285"/>
      <c r="FYB57" s="285"/>
      <c r="FYC57" s="285"/>
      <c r="FYD57" s="285"/>
      <c r="FYE57" s="285"/>
      <c r="FYF57" s="285"/>
      <c r="FYG57" s="285"/>
      <c r="FYH57" s="285"/>
      <c r="FYI57" s="285"/>
      <c r="FYJ57" s="285"/>
      <c r="FYK57" s="285"/>
      <c r="FYL57" s="285"/>
      <c r="FYM57" s="285"/>
      <c r="FYN57" s="285"/>
      <c r="FYO57" s="285"/>
      <c r="FYP57" s="285"/>
      <c r="FYQ57" s="285"/>
      <c r="FYR57" s="285"/>
      <c r="FYS57" s="285"/>
      <c r="FYT57" s="285"/>
      <c r="FYU57" s="285"/>
      <c r="FYV57" s="285"/>
      <c r="FYW57" s="285"/>
      <c r="FYX57" s="285"/>
      <c r="FYY57" s="285"/>
      <c r="FYZ57" s="285"/>
      <c r="FZA57" s="285"/>
      <c r="FZB57" s="285"/>
      <c r="FZC57" s="285"/>
      <c r="FZD57" s="285"/>
      <c r="FZE57" s="285"/>
      <c r="FZF57" s="285"/>
      <c r="FZG57" s="285"/>
      <c r="FZH57" s="285"/>
      <c r="FZI57" s="285"/>
      <c r="FZJ57" s="285"/>
      <c r="FZK57" s="285"/>
      <c r="FZL57" s="285"/>
      <c r="FZM57" s="285"/>
      <c r="FZN57" s="285"/>
      <c r="FZO57" s="285"/>
      <c r="FZP57" s="285"/>
      <c r="FZQ57" s="285"/>
      <c r="FZR57" s="285"/>
      <c r="FZS57" s="285"/>
      <c r="FZT57" s="285"/>
      <c r="FZU57" s="285"/>
      <c r="FZV57" s="285"/>
      <c r="FZW57" s="285"/>
      <c r="FZX57" s="285"/>
      <c r="FZY57" s="285"/>
      <c r="FZZ57" s="285"/>
      <c r="GAA57" s="285"/>
      <c r="GAB57" s="285"/>
      <c r="GAC57" s="285"/>
      <c r="GAD57" s="285"/>
      <c r="GAE57" s="285"/>
      <c r="GAF57" s="285"/>
      <c r="GAG57" s="285"/>
      <c r="GAH57" s="285"/>
      <c r="GAI57" s="285"/>
      <c r="GAJ57" s="285"/>
      <c r="GAK57" s="285"/>
      <c r="GAL57" s="285"/>
      <c r="GAM57" s="285"/>
      <c r="GAN57" s="285"/>
      <c r="GAO57" s="285"/>
      <c r="GAP57" s="285"/>
      <c r="GAQ57" s="285"/>
      <c r="GAR57" s="285"/>
      <c r="GAS57" s="285"/>
      <c r="GAT57" s="285"/>
      <c r="GAU57" s="285"/>
      <c r="GAV57" s="285"/>
      <c r="GAW57" s="285"/>
      <c r="GAX57" s="285"/>
      <c r="GAY57" s="285"/>
      <c r="GAZ57" s="285"/>
      <c r="GBA57" s="285"/>
      <c r="GBB57" s="285"/>
      <c r="GBC57" s="285"/>
      <c r="GBD57" s="285"/>
      <c r="GBE57" s="285"/>
      <c r="GBF57" s="285"/>
      <c r="GBG57" s="285"/>
      <c r="GBH57" s="285"/>
      <c r="GBI57" s="285"/>
      <c r="GBJ57" s="285"/>
      <c r="GBK57" s="285"/>
      <c r="GBL57" s="285"/>
      <c r="GBM57" s="285"/>
      <c r="GBN57" s="285"/>
      <c r="GBO57" s="285"/>
      <c r="GBP57" s="285"/>
      <c r="GBQ57" s="285"/>
      <c r="GBR57" s="285"/>
      <c r="GBS57" s="285"/>
      <c r="GBT57" s="285"/>
      <c r="GBU57" s="285"/>
      <c r="GBV57" s="285"/>
      <c r="GBW57" s="285"/>
      <c r="GBX57" s="285"/>
      <c r="GBY57" s="285"/>
      <c r="GBZ57" s="285"/>
      <c r="GCA57" s="285"/>
      <c r="GCB57" s="285"/>
      <c r="GCC57" s="285"/>
      <c r="GCD57" s="285"/>
      <c r="GCE57" s="285"/>
      <c r="GCF57" s="285"/>
      <c r="GCG57" s="285"/>
      <c r="GCH57" s="285"/>
      <c r="GCI57" s="285"/>
      <c r="GCJ57" s="285"/>
      <c r="GCK57" s="285"/>
      <c r="GCL57" s="285"/>
      <c r="GCM57" s="285"/>
      <c r="GCN57" s="285"/>
      <c r="GCO57" s="285"/>
      <c r="GCP57" s="285"/>
      <c r="GCQ57" s="285"/>
      <c r="GCR57" s="285"/>
      <c r="GCS57" s="285"/>
      <c r="GCT57" s="285"/>
      <c r="GCU57" s="285"/>
      <c r="GCV57" s="285"/>
      <c r="GCW57" s="285"/>
      <c r="GCX57" s="285"/>
      <c r="GCY57" s="285"/>
      <c r="GCZ57" s="285"/>
      <c r="GDA57" s="285"/>
      <c r="GDB57" s="285"/>
      <c r="GDC57" s="285"/>
      <c r="GDD57" s="285"/>
      <c r="GDE57" s="285"/>
      <c r="GDF57" s="285"/>
      <c r="GDG57" s="285"/>
      <c r="GDH57" s="285"/>
      <c r="GDI57" s="285"/>
      <c r="GDJ57" s="285"/>
      <c r="GDK57" s="285"/>
      <c r="GDL57" s="285"/>
      <c r="GDM57" s="285"/>
      <c r="GDN57" s="285"/>
      <c r="GDO57" s="285"/>
      <c r="GDP57" s="285"/>
      <c r="GDQ57" s="285"/>
      <c r="GDR57" s="285"/>
      <c r="GDS57" s="285"/>
      <c r="GDT57" s="285"/>
      <c r="GDU57" s="285"/>
      <c r="GDV57" s="285"/>
      <c r="GDW57" s="285"/>
      <c r="GDX57" s="285"/>
      <c r="GDY57" s="285"/>
      <c r="GDZ57" s="285"/>
      <c r="GEA57" s="285"/>
      <c r="GEB57" s="285"/>
      <c r="GEC57" s="285"/>
      <c r="GED57" s="285"/>
      <c r="GEE57" s="285"/>
      <c r="GEF57" s="285"/>
      <c r="GEG57" s="285"/>
      <c r="GEH57" s="285"/>
      <c r="GEI57" s="285"/>
      <c r="GEJ57" s="285"/>
      <c r="GEK57" s="285"/>
      <c r="GEL57" s="285"/>
      <c r="GEM57" s="285"/>
      <c r="GEN57" s="285"/>
      <c r="GEO57" s="285"/>
      <c r="GEP57" s="285"/>
      <c r="GEQ57" s="285"/>
      <c r="GER57" s="285"/>
      <c r="GES57" s="285"/>
      <c r="GET57" s="285"/>
      <c r="GEU57" s="285"/>
      <c r="GEV57" s="285"/>
      <c r="GEW57" s="285"/>
      <c r="GEX57" s="285"/>
      <c r="GEY57" s="285"/>
      <c r="GEZ57" s="285"/>
      <c r="GFA57" s="285"/>
      <c r="GFB57" s="285"/>
      <c r="GFC57" s="285"/>
      <c r="GFD57" s="285"/>
      <c r="GFE57" s="285"/>
      <c r="GFF57" s="285"/>
      <c r="GFG57" s="285"/>
      <c r="GFH57" s="285"/>
      <c r="GFI57" s="285"/>
      <c r="GFJ57" s="285"/>
      <c r="GFK57" s="285"/>
      <c r="GFL57" s="285"/>
      <c r="GFM57" s="285"/>
      <c r="GFN57" s="285"/>
      <c r="GFO57" s="285"/>
      <c r="GFP57" s="285"/>
      <c r="GFQ57" s="285"/>
      <c r="GFR57" s="285"/>
      <c r="GFS57" s="285"/>
      <c r="GFT57" s="285"/>
      <c r="GFU57" s="285"/>
      <c r="GFV57" s="285"/>
      <c r="GFW57" s="285"/>
      <c r="GFX57" s="285"/>
      <c r="GFY57" s="285"/>
      <c r="GFZ57" s="285"/>
      <c r="GGA57" s="285"/>
      <c r="GGB57" s="285"/>
      <c r="GGC57" s="285"/>
      <c r="GGD57" s="285"/>
      <c r="GGE57" s="285"/>
      <c r="GGF57" s="285"/>
      <c r="GGG57" s="285"/>
      <c r="GGH57" s="285"/>
      <c r="GGI57" s="285"/>
      <c r="GGJ57" s="285"/>
      <c r="GGK57" s="285"/>
      <c r="GGL57" s="285"/>
      <c r="GGM57" s="285"/>
      <c r="GGN57" s="285"/>
      <c r="GGO57" s="285"/>
      <c r="GGP57" s="285"/>
      <c r="GGQ57" s="285"/>
      <c r="GGR57" s="285"/>
      <c r="GGS57" s="285"/>
      <c r="GGT57" s="285"/>
      <c r="GGU57" s="285"/>
      <c r="GGV57" s="285"/>
      <c r="GGW57" s="285"/>
      <c r="GGX57" s="285"/>
      <c r="GGY57" s="285"/>
      <c r="GGZ57" s="285"/>
      <c r="GHA57" s="285"/>
      <c r="GHB57" s="285"/>
      <c r="GHC57" s="285"/>
      <c r="GHD57" s="285"/>
      <c r="GHE57" s="285"/>
      <c r="GHF57" s="285"/>
      <c r="GHG57" s="285"/>
      <c r="GHH57" s="285"/>
      <c r="GHI57" s="285"/>
      <c r="GHJ57" s="285"/>
      <c r="GHK57" s="285"/>
      <c r="GHL57" s="285"/>
      <c r="GHM57" s="285"/>
      <c r="GHN57" s="285"/>
      <c r="GHO57" s="285"/>
      <c r="GHP57" s="285"/>
      <c r="GHQ57" s="285"/>
      <c r="GHR57" s="285"/>
      <c r="GHS57" s="285"/>
      <c r="GHT57" s="285"/>
      <c r="GHU57" s="285"/>
      <c r="GHV57" s="285"/>
      <c r="GHW57" s="285"/>
      <c r="GHX57" s="285"/>
      <c r="GHY57" s="285"/>
      <c r="GHZ57" s="285"/>
      <c r="GIA57" s="285"/>
      <c r="GIB57" s="285"/>
      <c r="GIC57" s="285"/>
      <c r="GID57" s="285"/>
      <c r="GIE57" s="285"/>
      <c r="GIF57" s="285"/>
      <c r="GIG57" s="285"/>
      <c r="GIH57" s="285"/>
      <c r="GII57" s="285"/>
      <c r="GIJ57" s="285"/>
      <c r="GIK57" s="285"/>
      <c r="GIL57" s="285"/>
      <c r="GIM57" s="285"/>
      <c r="GIN57" s="285"/>
      <c r="GIO57" s="285"/>
      <c r="GIP57" s="285"/>
      <c r="GIQ57" s="285"/>
      <c r="GIR57" s="285"/>
      <c r="GIS57" s="285"/>
      <c r="GIT57" s="285"/>
      <c r="GIU57" s="285"/>
      <c r="GIV57" s="285"/>
      <c r="GIW57" s="285"/>
      <c r="GIX57" s="285"/>
      <c r="GIY57" s="285"/>
      <c r="GIZ57" s="285"/>
      <c r="GJA57" s="285"/>
      <c r="GJB57" s="285"/>
      <c r="GJC57" s="285"/>
      <c r="GJD57" s="285"/>
      <c r="GJE57" s="285"/>
      <c r="GJF57" s="285"/>
      <c r="GJG57" s="285"/>
      <c r="GJH57" s="285"/>
      <c r="GJI57" s="285"/>
      <c r="GJJ57" s="285"/>
      <c r="GJK57" s="285"/>
      <c r="GJL57" s="285"/>
      <c r="GJM57" s="285"/>
      <c r="GJN57" s="285"/>
      <c r="GJO57" s="285"/>
      <c r="GJP57" s="285"/>
      <c r="GJQ57" s="285"/>
      <c r="GJR57" s="285"/>
      <c r="GJS57" s="285"/>
      <c r="GJT57" s="285"/>
      <c r="GJU57" s="285"/>
      <c r="GJV57" s="285"/>
      <c r="GJW57" s="285"/>
      <c r="GJX57" s="285"/>
      <c r="GJY57" s="285"/>
      <c r="GJZ57" s="285"/>
      <c r="GKA57" s="285"/>
      <c r="GKB57" s="285"/>
      <c r="GKC57" s="285"/>
      <c r="GKD57" s="285"/>
      <c r="GKE57" s="285"/>
      <c r="GKF57" s="285"/>
      <c r="GKG57" s="285"/>
      <c r="GKH57" s="285"/>
      <c r="GKI57" s="285"/>
      <c r="GKJ57" s="285"/>
      <c r="GKK57" s="285"/>
      <c r="GKL57" s="285"/>
      <c r="GKM57" s="285"/>
      <c r="GKN57" s="285"/>
      <c r="GKO57" s="285"/>
      <c r="GKP57" s="285"/>
      <c r="GKQ57" s="285"/>
      <c r="GKR57" s="285"/>
      <c r="GKS57" s="285"/>
      <c r="GKT57" s="285"/>
      <c r="GKU57" s="285"/>
      <c r="GKV57" s="285"/>
      <c r="GKW57" s="285"/>
      <c r="GKX57" s="285"/>
      <c r="GKY57" s="285"/>
      <c r="GKZ57" s="285"/>
      <c r="GLA57" s="285"/>
      <c r="GLB57" s="285"/>
      <c r="GLC57" s="285"/>
      <c r="GLD57" s="285"/>
      <c r="GLE57" s="285"/>
      <c r="GLF57" s="285"/>
      <c r="GLG57" s="285"/>
      <c r="GLH57" s="285"/>
      <c r="GLI57" s="285"/>
      <c r="GLJ57" s="285"/>
      <c r="GLK57" s="285"/>
      <c r="GLL57" s="285"/>
      <c r="GLM57" s="285"/>
      <c r="GLN57" s="285"/>
      <c r="GLO57" s="285"/>
      <c r="GLP57" s="285"/>
      <c r="GLQ57" s="285"/>
      <c r="GLR57" s="285"/>
      <c r="GLS57" s="285"/>
      <c r="GLT57" s="285"/>
      <c r="GLU57" s="285"/>
      <c r="GLV57" s="285"/>
      <c r="GLW57" s="285"/>
      <c r="GLX57" s="285"/>
      <c r="GLY57" s="285"/>
      <c r="GLZ57" s="285"/>
      <c r="GMA57" s="285"/>
      <c r="GMB57" s="285"/>
      <c r="GMC57" s="285"/>
      <c r="GMD57" s="285"/>
      <c r="GME57" s="285"/>
      <c r="GMF57" s="285"/>
      <c r="GMG57" s="285"/>
      <c r="GMH57" s="285"/>
      <c r="GMI57" s="285"/>
      <c r="GMJ57" s="285"/>
      <c r="GMK57" s="285"/>
      <c r="GML57" s="285"/>
      <c r="GMM57" s="285"/>
      <c r="GMN57" s="285"/>
      <c r="GMO57" s="285"/>
      <c r="GMP57" s="285"/>
      <c r="GMQ57" s="285"/>
      <c r="GMR57" s="285"/>
      <c r="GMS57" s="285"/>
      <c r="GMT57" s="285"/>
      <c r="GMU57" s="285"/>
      <c r="GMV57" s="285"/>
      <c r="GMW57" s="285"/>
      <c r="GMX57" s="285"/>
      <c r="GMY57" s="285"/>
      <c r="GMZ57" s="285"/>
      <c r="GNA57" s="285"/>
      <c r="GNB57" s="285"/>
      <c r="GNC57" s="285"/>
      <c r="GND57" s="285"/>
      <c r="GNE57" s="285"/>
      <c r="GNF57" s="285"/>
      <c r="GNG57" s="285"/>
      <c r="GNH57" s="285"/>
      <c r="GNI57" s="285"/>
      <c r="GNJ57" s="285"/>
      <c r="GNK57" s="285"/>
      <c r="GNL57" s="285"/>
      <c r="GNM57" s="285"/>
      <c r="GNN57" s="285"/>
      <c r="GNO57" s="285"/>
      <c r="GNP57" s="285"/>
      <c r="GNQ57" s="285"/>
      <c r="GNR57" s="285"/>
      <c r="GNS57" s="285"/>
      <c r="GNT57" s="285"/>
      <c r="GNU57" s="285"/>
      <c r="GNV57" s="285"/>
      <c r="GNW57" s="285"/>
      <c r="GNX57" s="285"/>
      <c r="GNY57" s="285"/>
      <c r="GNZ57" s="285"/>
      <c r="GOA57" s="285"/>
      <c r="GOB57" s="285"/>
      <c r="GOC57" s="285"/>
      <c r="GOD57" s="285"/>
      <c r="GOE57" s="285"/>
      <c r="GOF57" s="285"/>
      <c r="GOG57" s="285"/>
      <c r="GOH57" s="285"/>
      <c r="GOI57" s="285"/>
      <c r="GOJ57" s="285"/>
      <c r="GOK57" s="285"/>
      <c r="GOL57" s="285"/>
      <c r="GOM57" s="285"/>
      <c r="GON57" s="285"/>
      <c r="GOO57" s="285"/>
      <c r="GOP57" s="285"/>
      <c r="GOQ57" s="285"/>
      <c r="GOR57" s="285"/>
      <c r="GOS57" s="285"/>
      <c r="GOT57" s="285"/>
      <c r="GOU57" s="285"/>
      <c r="GOV57" s="285"/>
      <c r="GOW57" s="285"/>
      <c r="GOX57" s="285"/>
      <c r="GOY57" s="285"/>
      <c r="GOZ57" s="285"/>
      <c r="GPA57" s="285"/>
      <c r="GPB57" s="285"/>
      <c r="GPC57" s="285"/>
      <c r="GPD57" s="285"/>
      <c r="GPE57" s="285"/>
      <c r="GPF57" s="285"/>
      <c r="GPG57" s="285"/>
      <c r="GPH57" s="285"/>
      <c r="GPI57" s="285"/>
      <c r="GPJ57" s="285"/>
      <c r="GPK57" s="285"/>
      <c r="GPL57" s="285"/>
      <c r="GPM57" s="285"/>
      <c r="GPN57" s="285"/>
      <c r="GPO57" s="285"/>
      <c r="GPP57" s="285"/>
      <c r="GPQ57" s="285"/>
      <c r="GPR57" s="285"/>
      <c r="GPS57" s="285"/>
      <c r="GPT57" s="285"/>
      <c r="GPU57" s="285"/>
      <c r="GPV57" s="285"/>
      <c r="GPW57" s="285"/>
      <c r="GPX57" s="285"/>
      <c r="GPY57" s="285"/>
      <c r="GPZ57" s="285"/>
      <c r="GQA57" s="285"/>
      <c r="GQB57" s="285"/>
      <c r="GQC57" s="285"/>
      <c r="GQD57" s="285"/>
      <c r="GQE57" s="285"/>
      <c r="GQF57" s="285"/>
      <c r="GQG57" s="285"/>
      <c r="GQH57" s="285"/>
      <c r="GQI57" s="285"/>
      <c r="GQJ57" s="285"/>
      <c r="GQK57" s="285"/>
      <c r="GQL57" s="285"/>
      <c r="GQM57" s="285"/>
      <c r="GQN57" s="285"/>
      <c r="GQO57" s="285"/>
      <c r="GQP57" s="285"/>
      <c r="GQQ57" s="285"/>
      <c r="GQR57" s="285"/>
      <c r="GQS57" s="285"/>
      <c r="GQT57" s="285"/>
      <c r="GQU57" s="285"/>
      <c r="GQV57" s="285"/>
      <c r="GQW57" s="285"/>
      <c r="GQX57" s="285"/>
      <c r="GQY57" s="285"/>
      <c r="GQZ57" s="285"/>
      <c r="GRA57" s="285"/>
      <c r="GRB57" s="285"/>
      <c r="GRC57" s="285"/>
      <c r="GRD57" s="285"/>
      <c r="GRE57" s="285"/>
      <c r="GRF57" s="285"/>
      <c r="GRG57" s="285"/>
      <c r="GRH57" s="285"/>
      <c r="GRI57" s="285"/>
      <c r="GRJ57" s="285"/>
      <c r="GRK57" s="285"/>
      <c r="GRL57" s="285"/>
      <c r="GRM57" s="285"/>
      <c r="GRN57" s="285"/>
      <c r="GRO57" s="285"/>
      <c r="GRP57" s="285"/>
      <c r="GRQ57" s="285"/>
      <c r="GRR57" s="285"/>
      <c r="GRS57" s="285"/>
      <c r="GRT57" s="285"/>
      <c r="GRU57" s="285"/>
      <c r="GRV57" s="285"/>
      <c r="GRW57" s="285"/>
      <c r="GRX57" s="285"/>
      <c r="GRY57" s="285"/>
      <c r="GRZ57" s="285"/>
      <c r="GSA57" s="285"/>
      <c r="GSB57" s="285"/>
      <c r="GSC57" s="285"/>
      <c r="GSD57" s="285"/>
      <c r="GSE57" s="285"/>
      <c r="GSF57" s="285"/>
      <c r="GSG57" s="285"/>
      <c r="GSH57" s="285"/>
      <c r="GSI57" s="285"/>
      <c r="GSJ57" s="285"/>
      <c r="GSK57" s="285"/>
      <c r="GSL57" s="285"/>
      <c r="GSM57" s="285"/>
      <c r="GSN57" s="285"/>
      <c r="GSO57" s="285"/>
      <c r="GSP57" s="285"/>
      <c r="GSQ57" s="285"/>
      <c r="GSR57" s="285"/>
      <c r="GSS57" s="285"/>
      <c r="GST57" s="285"/>
      <c r="GSU57" s="285"/>
      <c r="GSV57" s="285"/>
      <c r="GSW57" s="285"/>
      <c r="GSX57" s="285"/>
      <c r="GSY57" s="285"/>
      <c r="GSZ57" s="285"/>
      <c r="GTA57" s="285"/>
      <c r="GTB57" s="285"/>
      <c r="GTC57" s="285"/>
      <c r="GTD57" s="285"/>
      <c r="GTE57" s="285"/>
      <c r="GTF57" s="285"/>
      <c r="GTG57" s="285"/>
      <c r="GTH57" s="285"/>
      <c r="GTI57" s="285"/>
      <c r="GTJ57" s="285"/>
      <c r="GTK57" s="285"/>
      <c r="GTL57" s="285"/>
      <c r="GTM57" s="285"/>
      <c r="GTN57" s="285"/>
      <c r="GTO57" s="285"/>
      <c r="GTP57" s="285"/>
      <c r="GTQ57" s="285"/>
      <c r="GTR57" s="285"/>
      <c r="GTS57" s="285"/>
      <c r="GTT57" s="285"/>
      <c r="GTU57" s="285"/>
      <c r="GTV57" s="285"/>
      <c r="GTW57" s="285"/>
      <c r="GTX57" s="285"/>
      <c r="GTY57" s="285"/>
      <c r="GTZ57" s="285"/>
      <c r="GUA57" s="285"/>
      <c r="GUB57" s="285"/>
      <c r="GUC57" s="285"/>
      <c r="GUD57" s="285"/>
      <c r="GUE57" s="285"/>
      <c r="GUF57" s="285"/>
      <c r="GUG57" s="285"/>
      <c r="GUH57" s="285"/>
      <c r="GUI57" s="285"/>
      <c r="GUJ57" s="285"/>
      <c r="GUK57" s="285"/>
      <c r="GUL57" s="285"/>
      <c r="GUM57" s="285"/>
      <c r="GUN57" s="285"/>
      <c r="GUO57" s="285"/>
      <c r="GUP57" s="285"/>
      <c r="GUQ57" s="285"/>
      <c r="GUR57" s="285"/>
      <c r="GUS57" s="285"/>
      <c r="GUT57" s="285"/>
      <c r="GUU57" s="285"/>
      <c r="GUV57" s="285"/>
      <c r="GUW57" s="285"/>
      <c r="GUX57" s="285"/>
      <c r="GUY57" s="285"/>
      <c r="GUZ57" s="285"/>
      <c r="GVA57" s="285"/>
      <c r="GVB57" s="285"/>
      <c r="GVC57" s="285"/>
      <c r="GVD57" s="285"/>
      <c r="GVE57" s="285"/>
      <c r="GVF57" s="285"/>
      <c r="GVG57" s="285"/>
      <c r="GVH57" s="285"/>
      <c r="GVI57" s="285"/>
      <c r="GVJ57" s="285"/>
      <c r="GVK57" s="285"/>
      <c r="GVL57" s="285"/>
      <c r="GVM57" s="285"/>
      <c r="GVN57" s="285"/>
      <c r="GVO57" s="285"/>
      <c r="GVP57" s="285"/>
      <c r="GVQ57" s="285"/>
      <c r="GVR57" s="285"/>
      <c r="GVS57" s="285"/>
      <c r="GVT57" s="285"/>
      <c r="GVU57" s="285"/>
      <c r="GVV57" s="285"/>
      <c r="GVW57" s="285"/>
      <c r="GVX57" s="285"/>
      <c r="GVY57" s="285"/>
      <c r="GVZ57" s="285"/>
      <c r="GWA57" s="285"/>
      <c r="GWB57" s="285"/>
      <c r="GWC57" s="285"/>
      <c r="GWD57" s="285"/>
      <c r="GWE57" s="285"/>
      <c r="GWF57" s="285"/>
      <c r="GWG57" s="285"/>
      <c r="GWH57" s="285"/>
      <c r="GWI57" s="285"/>
      <c r="GWJ57" s="285"/>
      <c r="GWK57" s="285"/>
      <c r="GWL57" s="285"/>
      <c r="GWM57" s="285"/>
      <c r="GWN57" s="285"/>
      <c r="GWO57" s="285"/>
      <c r="GWP57" s="285"/>
      <c r="GWQ57" s="285"/>
      <c r="GWR57" s="285"/>
      <c r="GWS57" s="285"/>
      <c r="GWT57" s="285"/>
      <c r="GWU57" s="285"/>
      <c r="GWV57" s="285"/>
      <c r="GWW57" s="285"/>
      <c r="GWX57" s="285"/>
      <c r="GWY57" s="285"/>
      <c r="GWZ57" s="285"/>
      <c r="GXA57" s="285"/>
      <c r="GXB57" s="285"/>
      <c r="GXC57" s="285"/>
      <c r="GXD57" s="285"/>
      <c r="GXE57" s="285"/>
      <c r="GXF57" s="285"/>
      <c r="GXG57" s="285"/>
      <c r="GXH57" s="285"/>
      <c r="GXI57" s="285"/>
      <c r="GXJ57" s="285"/>
      <c r="GXK57" s="285"/>
      <c r="GXL57" s="285"/>
      <c r="GXM57" s="285"/>
      <c r="GXN57" s="285"/>
      <c r="GXO57" s="285"/>
      <c r="GXP57" s="285"/>
      <c r="GXQ57" s="285"/>
      <c r="GXR57" s="285"/>
      <c r="GXS57" s="285"/>
      <c r="GXT57" s="285"/>
      <c r="GXU57" s="285"/>
      <c r="GXV57" s="285"/>
      <c r="GXW57" s="285"/>
      <c r="GXX57" s="285"/>
      <c r="GXY57" s="285"/>
      <c r="GXZ57" s="285"/>
      <c r="GYA57" s="285"/>
      <c r="GYB57" s="285"/>
      <c r="GYC57" s="285"/>
      <c r="GYD57" s="285"/>
      <c r="GYE57" s="285"/>
      <c r="GYF57" s="285"/>
      <c r="GYG57" s="285"/>
      <c r="GYH57" s="285"/>
      <c r="GYI57" s="285"/>
      <c r="GYJ57" s="285"/>
      <c r="GYK57" s="285"/>
      <c r="GYL57" s="285"/>
      <c r="GYM57" s="285"/>
      <c r="GYN57" s="285"/>
      <c r="GYO57" s="285"/>
      <c r="GYP57" s="285"/>
      <c r="GYQ57" s="285"/>
      <c r="GYR57" s="285"/>
      <c r="GYS57" s="285"/>
      <c r="GYT57" s="285"/>
      <c r="GYU57" s="285"/>
      <c r="GYV57" s="285"/>
      <c r="GYW57" s="285"/>
      <c r="GYX57" s="285"/>
      <c r="GYY57" s="285"/>
      <c r="GYZ57" s="285"/>
      <c r="GZA57" s="285"/>
      <c r="GZB57" s="285"/>
      <c r="GZC57" s="285"/>
      <c r="GZD57" s="285"/>
      <c r="GZE57" s="285"/>
      <c r="GZF57" s="285"/>
      <c r="GZG57" s="285"/>
      <c r="GZH57" s="285"/>
      <c r="GZI57" s="285"/>
      <c r="GZJ57" s="285"/>
      <c r="GZK57" s="285"/>
      <c r="GZL57" s="285"/>
      <c r="GZM57" s="285"/>
      <c r="GZN57" s="285"/>
      <c r="GZO57" s="285"/>
      <c r="GZP57" s="285"/>
      <c r="GZQ57" s="285"/>
      <c r="GZR57" s="285"/>
      <c r="GZS57" s="285"/>
      <c r="GZT57" s="285"/>
      <c r="GZU57" s="285"/>
      <c r="GZV57" s="285"/>
      <c r="GZW57" s="285"/>
      <c r="GZX57" s="285"/>
      <c r="GZY57" s="285"/>
      <c r="GZZ57" s="285"/>
      <c r="HAA57" s="285"/>
      <c r="HAB57" s="285"/>
      <c r="HAC57" s="285"/>
      <c r="HAD57" s="285"/>
      <c r="HAE57" s="285"/>
      <c r="HAF57" s="285"/>
      <c r="HAG57" s="285"/>
      <c r="HAH57" s="285"/>
      <c r="HAI57" s="285"/>
      <c r="HAJ57" s="285"/>
      <c r="HAK57" s="285"/>
      <c r="HAL57" s="285"/>
      <c r="HAM57" s="285"/>
      <c r="HAN57" s="285"/>
      <c r="HAO57" s="285"/>
      <c r="HAP57" s="285"/>
      <c r="HAQ57" s="285"/>
      <c r="HAR57" s="285"/>
      <c r="HAS57" s="285"/>
      <c r="HAT57" s="285"/>
      <c r="HAU57" s="285"/>
      <c r="HAV57" s="285"/>
      <c r="HAW57" s="285"/>
      <c r="HAX57" s="285"/>
      <c r="HAY57" s="285"/>
      <c r="HAZ57" s="285"/>
      <c r="HBA57" s="285"/>
      <c r="HBB57" s="285"/>
      <c r="HBC57" s="285"/>
      <c r="HBD57" s="285"/>
      <c r="HBE57" s="285"/>
      <c r="HBF57" s="285"/>
      <c r="HBG57" s="285"/>
      <c r="HBH57" s="285"/>
      <c r="HBI57" s="285"/>
      <c r="HBJ57" s="285"/>
      <c r="HBK57" s="285"/>
      <c r="HBL57" s="285"/>
      <c r="HBM57" s="285"/>
      <c r="HBN57" s="285"/>
      <c r="HBO57" s="285"/>
      <c r="HBP57" s="285"/>
      <c r="HBQ57" s="285"/>
      <c r="HBR57" s="285"/>
      <c r="HBS57" s="285"/>
      <c r="HBT57" s="285"/>
      <c r="HBU57" s="285"/>
      <c r="HBV57" s="285"/>
      <c r="HBW57" s="285"/>
      <c r="HBX57" s="285"/>
      <c r="HBY57" s="285"/>
      <c r="HBZ57" s="285"/>
      <c r="HCA57" s="285"/>
      <c r="HCB57" s="285"/>
      <c r="HCC57" s="285"/>
      <c r="HCD57" s="285"/>
      <c r="HCE57" s="285"/>
      <c r="HCF57" s="285"/>
      <c r="HCG57" s="285"/>
      <c r="HCH57" s="285"/>
      <c r="HCI57" s="285"/>
      <c r="HCJ57" s="285"/>
      <c r="HCK57" s="285"/>
      <c r="HCL57" s="285"/>
      <c r="HCM57" s="285"/>
      <c r="HCN57" s="285"/>
      <c r="HCO57" s="285"/>
      <c r="HCP57" s="285"/>
      <c r="HCQ57" s="285"/>
      <c r="HCR57" s="285"/>
      <c r="HCS57" s="285"/>
      <c r="HCT57" s="285"/>
      <c r="HCU57" s="285"/>
      <c r="HCV57" s="285"/>
      <c r="HCW57" s="285"/>
      <c r="HCX57" s="285"/>
      <c r="HCY57" s="285"/>
      <c r="HCZ57" s="285"/>
      <c r="HDA57" s="285"/>
      <c r="HDB57" s="285"/>
      <c r="HDC57" s="285"/>
      <c r="HDD57" s="285"/>
      <c r="HDE57" s="285"/>
      <c r="HDF57" s="285"/>
      <c r="HDG57" s="285"/>
      <c r="HDH57" s="285"/>
      <c r="HDI57" s="285"/>
      <c r="HDJ57" s="285"/>
      <c r="HDK57" s="285"/>
      <c r="HDL57" s="285"/>
      <c r="HDM57" s="285"/>
      <c r="HDN57" s="285"/>
      <c r="HDO57" s="285"/>
      <c r="HDP57" s="285"/>
      <c r="HDQ57" s="285"/>
      <c r="HDR57" s="285"/>
      <c r="HDS57" s="285"/>
      <c r="HDT57" s="285"/>
      <c r="HDU57" s="285"/>
      <c r="HDV57" s="285"/>
      <c r="HDW57" s="285"/>
      <c r="HDX57" s="285"/>
      <c r="HDY57" s="285"/>
      <c r="HDZ57" s="285"/>
      <c r="HEA57" s="285"/>
      <c r="HEB57" s="285"/>
      <c r="HEC57" s="285"/>
      <c r="HED57" s="285"/>
      <c r="HEE57" s="285"/>
      <c r="HEF57" s="285"/>
      <c r="HEG57" s="285"/>
      <c r="HEH57" s="285"/>
      <c r="HEI57" s="285"/>
      <c r="HEJ57" s="285"/>
      <c r="HEK57" s="285"/>
      <c r="HEL57" s="285"/>
      <c r="HEM57" s="285"/>
      <c r="HEN57" s="285"/>
      <c r="HEO57" s="285"/>
      <c r="HEP57" s="285"/>
      <c r="HEQ57" s="285"/>
      <c r="HER57" s="285"/>
      <c r="HES57" s="285"/>
      <c r="HET57" s="285"/>
      <c r="HEU57" s="285"/>
      <c r="HEV57" s="285"/>
      <c r="HEW57" s="285"/>
      <c r="HEX57" s="285"/>
      <c r="HEY57" s="285"/>
      <c r="HEZ57" s="285"/>
      <c r="HFA57" s="285"/>
      <c r="HFB57" s="285"/>
      <c r="HFC57" s="285"/>
      <c r="HFD57" s="285"/>
      <c r="HFE57" s="285"/>
      <c r="HFF57" s="285"/>
      <c r="HFG57" s="285"/>
      <c r="HFH57" s="285"/>
      <c r="HFI57" s="285"/>
      <c r="HFJ57" s="285"/>
      <c r="HFK57" s="285"/>
      <c r="HFL57" s="285"/>
      <c r="HFM57" s="285"/>
      <c r="HFN57" s="285"/>
      <c r="HFO57" s="285"/>
      <c r="HFP57" s="285"/>
      <c r="HFQ57" s="285"/>
      <c r="HFR57" s="285"/>
      <c r="HFS57" s="285"/>
      <c r="HFT57" s="285"/>
      <c r="HFU57" s="285"/>
      <c r="HFV57" s="285"/>
      <c r="HFW57" s="285"/>
      <c r="HFX57" s="285"/>
      <c r="HFY57" s="285"/>
      <c r="HFZ57" s="285"/>
      <c r="HGA57" s="285"/>
      <c r="HGB57" s="285"/>
      <c r="HGC57" s="285"/>
      <c r="HGD57" s="285"/>
      <c r="HGE57" s="285"/>
      <c r="HGF57" s="285"/>
      <c r="HGG57" s="285"/>
      <c r="HGH57" s="285"/>
      <c r="HGI57" s="285"/>
      <c r="HGJ57" s="285"/>
      <c r="HGK57" s="285"/>
      <c r="HGL57" s="285"/>
      <c r="HGM57" s="285"/>
      <c r="HGN57" s="285"/>
      <c r="HGO57" s="285"/>
      <c r="HGP57" s="285"/>
      <c r="HGQ57" s="285"/>
      <c r="HGR57" s="285"/>
      <c r="HGS57" s="285"/>
      <c r="HGT57" s="285"/>
      <c r="HGU57" s="285"/>
      <c r="HGV57" s="285"/>
      <c r="HGW57" s="285"/>
      <c r="HGX57" s="285"/>
      <c r="HGY57" s="285"/>
      <c r="HGZ57" s="285"/>
      <c r="HHA57" s="285"/>
      <c r="HHB57" s="285"/>
      <c r="HHC57" s="285"/>
      <c r="HHD57" s="285"/>
      <c r="HHE57" s="285"/>
      <c r="HHF57" s="285"/>
      <c r="HHG57" s="285"/>
      <c r="HHH57" s="285"/>
      <c r="HHI57" s="285"/>
      <c r="HHJ57" s="285"/>
      <c r="HHK57" s="285"/>
      <c r="HHL57" s="285"/>
      <c r="HHM57" s="285"/>
      <c r="HHN57" s="285"/>
      <c r="HHO57" s="285"/>
      <c r="HHP57" s="285"/>
      <c r="HHQ57" s="285"/>
      <c r="HHR57" s="285"/>
      <c r="HHS57" s="285"/>
      <c r="HHT57" s="285"/>
      <c r="HHU57" s="285"/>
      <c r="HHV57" s="285"/>
      <c r="HHW57" s="285"/>
      <c r="HHX57" s="285"/>
      <c r="HHY57" s="285"/>
      <c r="HHZ57" s="285"/>
      <c r="HIA57" s="285"/>
      <c r="HIB57" s="285"/>
      <c r="HIC57" s="285"/>
      <c r="HID57" s="285"/>
      <c r="HIE57" s="285"/>
      <c r="HIF57" s="285"/>
      <c r="HIG57" s="285"/>
      <c r="HIH57" s="285"/>
      <c r="HII57" s="285"/>
      <c r="HIJ57" s="285"/>
      <c r="HIK57" s="285"/>
      <c r="HIL57" s="285"/>
      <c r="HIM57" s="285"/>
      <c r="HIN57" s="285"/>
      <c r="HIO57" s="285"/>
      <c r="HIP57" s="285"/>
      <c r="HIQ57" s="285"/>
      <c r="HIR57" s="285"/>
      <c r="HIS57" s="285"/>
      <c r="HIT57" s="285"/>
      <c r="HIU57" s="285"/>
      <c r="HIV57" s="285"/>
      <c r="HIW57" s="285"/>
      <c r="HIX57" s="285"/>
      <c r="HIY57" s="285"/>
      <c r="HIZ57" s="285"/>
      <c r="HJA57" s="285"/>
      <c r="HJB57" s="285"/>
      <c r="HJC57" s="285"/>
      <c r="HJD57" s="285"/>
      <c r="HJE57" s="285"/>
      <c r="HJF57" s="285"/>
      <c r="HJG57" s="285"/>
      <c r="HJH57" s="285"/>
      <c r="HJI57" s="285"/>
      <c r="HJJ57" s="285"/>
      <c r="HJK57" s="285"/>
      <c r="HJL57" s="285"/>
      <c r="HJM57" s="285"/>
      <c r="HJN57" s="285"/>
      <c r="HJO57" s="285"/>
      <c r="HJP57" s="285"/>
      <c r="HJQ57" s="285"/>
      <c r="HJR57" s="285"/>
      <c r="HJS57" s="285"/>
      <c r="HJT57" s="285"/>
      <c r="HJU57" s="285"/>
      <c r="HJV57" s="285"/>
      <c r="HJW57" s="285"/>
      <c r="HJX57" s="285"/>
      <c r="HJY57" s="285"/>
      <c r="HJZ57" s="285"/>
      <c r="HKA57" s="285"/>
      <c r="HKB57" s="285"/>
      <c r="HKC57" s="285"/>
      <c r="HKD57" s="285"/>
      <c r="HKE57" s="285"/>
      <c r="HKF57" s="285"/>
      <c r="HKG57" s="285"/>
      <c r="HKH57" s="285"/>
      <c r="HKI57" s="285"/>
      <c r="HKJ57" s="285"/>
      <c r="HKK57" s="285"/>
      <c r="HKL57" s="285"/>
      <c r="HKM57" s="285"/>
      <c r="HKN57" s="285"/>
      <c r="HKO57" s="285"/>
      <c r="HKP57" s="285"/>
      <c r="HKQ57" s="285"/>
      <c r="HKR57" s="285"/>
      <c r="HKS57" s="285"/>
      <c r="HKT57" s="285"/>
      <c r="HKU57" s="285"/>
      <c r="HKV57" s="285"/>
      <c r="HKW57" s="285"/>
      <c r="HKX57" s="285"/>
      <c r="HKY57" s="285"/>
      <c r="HKZ57" s="285"/>
      <c r="HLA57" s="285"/>
      <c r="HLB57" s="285"/>
      <c r="HLC57" s="285"/>
      <c r="HLD57" s="285"/>
      <c r="HLE57" s="285"/>
      <c r="HLF57" s="285"/>
      <c r="HLG57" s="285"/>
      <c r="HLH57" s="285"/>
      <c r="HLI57" s="285"/>
      <c r="HLJ57" s="285"/>
      <c r="HLK57" s="285"/>
      <c r="HLL57" s="285"/>
      <c r="HLM57" s="285"/>
      <c r="HLN57" s="285"/>
      <c r="HLO57" s="285"/>
      <c r="HLP57" s="285"/>
      <c r="HLQ57" s="285"/>
      <c r="HLR57" s="285"/>
      <c r="HLS57" s="285"/>
      <c r="HLT57" s="285"/>
      <c r="HLU57" s="285"/>
      <c r="HLV57" s="285"/>
      <c r="HLW57" s="285"/>
      <c r="HLX57" s="285"/>
      <c r="HLY57" s="285"/>
      <c r="HLZ57" s="285"/>
      <c r="HMA57" s="285"/>
      <c r="HMB57" s="285"/>
      <c r="HMC57" s="285"/>
      <c r="HMD57" s="285"/>
      <c r="HME57" s="285"/>
      <c r="HMF57" s="285"/>
      <c r="HMG57" s="285"/>
      <c r="HMH57" s="285"/>
      <c r="HMI57" s="285"/>
      <c r="HMJ57" s="285"/>
      <c r="HMK57" s="285"/>
      <c r="HML57" s="285"/>
      <c r="HMM57" s="285"/>
      <c r="HMN57" s="285"/>
      <c r="HMO57" s="285"/>
      <c r="HMP57" s="285"/>
      <c r="HMQ57" s="285"/>
      <c r="HMR57" s="285"/>
      <c r="HMS57" s="285"/>
      <c r="HMT57" s="285"/>
      <c r="HMU57" s="285"/>
      <c r="HMV57" s="285"/>
      <c r="HMW57" s="285"/>
      <c r="HMX57" s="285"/>
      <c r="HMY57" s="285"/>
      <c r="HMZ57" s="285"/>
      <c r="HNA57" s="285"/>
      <c r="HNB57" s="285"/>
      <c r="HNC57" s="285"/>
      <c r="HND57" s="285"/>
      <c r="HNE57" s="285"/>
      <c r="HNF57" s="285"/>
      <c r="HNG57" s="285"/>
      <c r="HNH57" s="285"/>
      <c r="HNI57" s="285"/>
      <c r="HNJ57" s="285"/>
      <c r="HNK57" s="285"/>
      <c r="HNL57" s="285"/>
      <c r="HNM57" s="285"/>
      <c r="HNN57" s="285"/>
      <c r="HNO57" s="285"/>
      <c r="HNP57" s="285"/>
      <c r="HNQ57" s="285"/>
      <c r="HNR57" s="285"/>
      <c r="HNS57" s="285"/>
      <c r="HNT57" s="285"/>
      <c r="HNU57" s="285"/>
      <c r="HNV57" s="285"/>
      <c r="HNW57" s="285"/>
      <c r="HNX57" s="285"/>
      <c r="HNY57" s="285"/>
      <c r="HNZ57" s="285"/>
      <c r="HOA57" s="285"/>
      <c r="HOB57" s="285"/>
      <c r="HOC57" s="285"/>
      <c r="HOD57" s="285"/>
      <c r="HOE57" s="285"/>
      <c r="HOF57" s="285"/>
      <c r="HOG57" s="285"/>
      <c r="HOH57" s="285"/>
      <c r="HOI57" s="285"/>
      <c r="HOJ57" s="285"/>
      <c r="HOK57" s="285"/>
      <c r="HOL57" s="285"/>
      <c r="HOM57" s="285"/>
      <c r="HON57" s="285"/>
      <c r="HOO57" s="285"/>
      <c r="HOP57" s="285"/>
      <c r="HOQ57" s="285"/>
      <c r="HOR57" s="285"/>
      <c r="HOS57" s="285"/>
      <c r="HOT57" s="285"/>
      <c r="HOU57" s="285"/>
      <c r="HOV57" s="285"/>
      <c r="HOW57" s="285"/>
      <c r="HOX57" s="285"/>
      <c r="HOY57" s="285"/>
      <c r="HOZ57" s="285"/>
      <c r="HPA57" s="285"/>
      <c r="HPB57" s="285"/>
      <c r="HPC57" s="285"/>
      <c r="HPD57" s="285"/>
      <c r="HPE57" s="285"/>
      <c r="HPF57" s="285"/>
      <c r="HPG57" s="285"/>
      <c r="HPH57" s="285"/>
      <c r="HPI57" s="285"/>
      <c r="HPJ57" s="285"/>
      <c r="HPK57" s="285"/>
      <c r="HPL57" s="285"/>
      <c r="HPM57" s="285"/>
      <c r="HPN57" s="285"/>
      <c r="HPO57" s="285"/>
      <c r="HPP57" s="285"/>
      <c r="HPQ57" s="285"/>
      <c r="HPR57" s="285"/>
      <c r="HPS57" s="285"/>
      <c r="HPT57" s="285"/>
      <c r="HPU57" s="285"/>
      <c r="HPV57" s="285"/>
      <c r="HPW57" s="285"/>
      <c r="HPX57" s="285"/>
      <c r="HPY57" s="285"/>
      <c r="HPZ57" s="285"/>
      <c r="HQA57" s="285"/>
      <c r="HQB57" s="285"/>
      <c r="HQC57" s="285"/>
      <c r="HQD57" s="285"/>
      <c r="HQE57" s="285"/>
      <c r="HQF57" s="285"/>
      <c r="HQG57" s="285"/>
      <c r="HQH57" s="285"/>
      <c r="HQI57" s="285"/>
      <c r="HQJ57" s="285"/>
      <c r="HQK57" s="285"/>
      <c r="HQL57" s="285"/>
      <c r="HQM57" s="285"/>
      <c r="HQN57" s="285"/>
      <c r="HQO57" s="285"/>
      <c r="HQP57" s="285"/>
      <c r="HQQ57" s="285"/>
      <c r="HQR57" s="285"/>
      <c r="HQS57" s="285"/>
      <c r="HQT57" s="285"/>
      <c r="HQU57" s="285"/>
      <c r="HQV57" s="285"/>
      <c r="HQW57" s="285"/>
      <c r="HQX57" s="285"/>
      <c r="HQY57" s="285"/>
      <c r="HQZ57" s="285"/>
      <c r="HRA57" s="285"/>
      <c r="HRB57" s="285"/>
      <c r="HRC57" s="285"/>
      <c r="HRD57" s="285"/>
      <c r="HRE57" s="285"/>
      <c r="HRF57" s="285"/>
      <c r="HRG57" s="285"/>
      <c r="HRH57" s="285"/>
      <c r="HRI57" s="285"/>
      <c r="HRJ57" s="285"/>
      <c r="HRK57" s="285"/>
      <c r="HRL57" s="285"/>
      <c r="HRM57" s="285"/>
      <c r="HRN57" s="285"/>
      <c r="HRO57" s="285"/>
      <c r="HRP57" s="285"/>
      <c r="HRQ57" s="285"/>
      <c r="HRR57" s="285"/>
      <c r="HRS57" s="285"/>
      <c r="HRT57" s="285"/>
      <c r="HRU57" s="285"/>
      <c r="HRV57" s="285"/>
      <c r="HRW57" s="285"/>
      <c r="HRX57" s="285"/>
      <c r="HRY57" s="285"/>
      <c r="HRZ57" s="285"/>
      <c r="HSA57" s="285"/>
      <c r="HSB57" s="285"/>
      <c r="HSC57" s="285"/>
      <c r="HSD57" s="285"/>
      <c r="HSE57" s="285"/>
      <c r="HSF57" s="285"/>
      <c r="HSG57" s="285"/>
      <c r="HSH57" s="285"/>
      <c r="HSI57" s="285"/>
      <c r="HSJ57" s="285"/>
      <c r="HSK57" s="285"/>
      <c r="HSL57" s="285"/>
      <c r="HSM57" s="285"/>
      <c r="HSN57" s="285"/>
      <c r="HSO57" s="285"/>
      <c r="HSP57" s="285"/>
      <c r="HSQ57" s="285"/>
      <c r="HSR57" s="285"/>
      <c r="HSS57" s="285"/>
      <c r="HST57" s="285"/>
      <c r="HSU57" s="285"/>
      <c r="HSV57" s="285"/>
      <c r="HSW57" s="285"/>
      <c r="HSX57" s="285"/>
      <c r="HSY57" s="285"/>
      <c r="HSZ57" s="285"/>
      <c r="HTA57" s="285"/>
      <c r="HTB57" s="285"/>
      <c r="HTC57" s="285"/>
      <c r="HTD57" s="285"/>
      <c r="HTE57" s="285"/>
      <c r="HTF57" s="285"/>
      <c r="HTG57" s="285"/>
      <c r="HTH57" s="285"/>
      <c r="HTI57" s="285"/>
      <c r="HTJ57" s="285"/>
      <c r="HTK57" s="285"/>
      <c r="HTL57" s="285"/>
      <c r="HTM57" s="285"/>
      <c r="HTN57" s="285"/>
      <c r="HTO57" s="285"/>
      <c r="HTP57" s="285"/>
      <c r="HTQ57" s="285"/>
      <c r="HTR57" s="285"/>
      <c r="HTS57" s="285"/>
      <c r="HTT57" s="285"/>
      <c r="HTU57" s="285"/>
      <c r="HTV57" s="285"/>
      <c r="HTW57" s="285"/>
      <c r="HTX57" s="285"/>
      <c r="HTY57" s="285"/>
      <c r="HTZ57" s="285"/>
      <c r="HUA57" s="285"/>
      <c r="HUB57" s="285"/>
      <c r="HUC57" s="285"/>
      <c r="HUD57" s="285"/>
      <c r="HUE57" s="285"/>
      <c r="HUF57" s="285"/>
      <c r="HUG57" s="285"/>
      <c r="HUH57" s="285"/>
      <c r="HUI57" s="285"/>
      <c r="HUJ57" s="285"/>
      <c r="HUK57" s="285"/>
      <c r="HUL57" s="285"/>
      <c r="HUM57" s="285"/>
      <c r="HUN57" s="285"/>
      <c r="HUO57" s="285"/>
      <c r="HUP57" s="285"/>
      <c r="HUQ57" s="285"/>
      <c r="HUR57" s="285"/>
      <c r="HUS57" s="285"/>
      <c r="HUT57" s="285"/>
      <c r="HUU57" s="285"/>
      <c r="HUV57" s="285"/>
      <c r="HUW57" s="285"/>
      <c r="HUX57" s="285"/>
      <c r="HUY57" s="285"/>
      <c r="HUZ57" s="285"/>
      <c r="HVA57" s="285"/>
      <c r="HVB57" s="285"/>
      <c r="HVC57" s="285"/>
      <c r="HVD57" s="285"/>
      <c r="HVE57" s="285"/>
      <c r="HVF57" s="285"/>
      <c r="HVG57" s="285"/>
      <c r="HVH57" s="285"/>
      <c r="HVI57" s="285"/>
      <c r="HVJ57" s="285"/>
      <c r="HVK57" s="285"/>
      <c r="HVL57" s="285"/>
      <c r="HVM57" s="285"/>
      <c r="HVN57" s="285"/>
      <c r="HVO57" s="285"/>
      <c r="HVP57" s="285"/>
      <c r="HVQ57" s="285"/>
      <c r="HVR57" s="285"/>
      <c r="HVS57" s="285"/>
      <c r="HVT57" s="285"/>
      <c r="HVU57" s="285"/>
      <c r="HVV57" s="285"/>
      <c r="HVW57" s="285"/>
      <c r="HVX57" s="285"/>
      <c r="HVY57" s="285"/>
      <c r="HVZ57" s="285"/>
      <c r="HWA57" s="285"/>
      <c r="HWB57" s="285"/>
      <c r="HWC57" s="285"/>
      <c r="HWD57" s="285"/>
      <c r="HWE57" s="285"/>
      <c r="HWF57" s="285"/>
      <c r="HWG57" s="285"/>
      <c r="HWH57" s="285"/>
      <c r="HWI57" s="285"/>
      <c r="HWJ57" s="285"/>
      <c r="HWK57" s="285"/>
      <c r="HWL57" s="285"/>
      <c r="HWM57" s="285"/>
      <c r="HWN57" s="285"/>
      <c r="HWO57" s="285"/>
      <c r="HWP57" s="285"/>
      <c r="HWQ57" s="285"/>
      <c r="HWR57" s="285"/>
      <c r="HWS57" s="285"/>
      <c r="HWT57" s="285"/>
      <c r="HWU57" s="285"/>
      <c r="HWV57" s="285"/>
      <c r="HWW57" s="285"/>
      <c r="HWX57" s="285"/>
      <c r="HWY57" s="285"/>
      <c r="HWZ57" s="285"/>
      <c r="HXA57" s="285"/>
      <c r="HXB57" s="285"/>
      <c r="HXC57" s="285"/>
      <c r="HXD57" s="285"/>
      <c r="HXE57" s="285"/>
      <c r="HXF57" s="285"/>
      <c r="HXG57" s="285"/>
      <c r="HXH57" s="285"/>
      <c r="HXI57" s="285"/>
      <c r="HXJ57" s="285"/>
      <c r="HXK57" s="285"/>
      <c r="HXL57" s="285"/>
      <c r="HXM57" s="285"/>
      <c r="HXN57" s="285"/>
      <c r="HXO57" s="285"/>
      <c r="HXP57" s="285"/>
      <c r="HXQ57" s="285"/>
      <c r="HXR57" s="285"/>
      <c r="HXS57" s="285"/>
      <c r="HXT57" s="285"/>
      <c r="HXU57" s="285"/>
      <c r="HXV57" s="285"/>
      <c r="HXW57" s="285"/>
      <c r="HXX57" s="285"/>
      <c r="HXY57" s="285"/>
      <c r="HXZ57" s="285"/>
      <c r="HYA57" s="285"/>
      <c r="HYB57" s="285"/>
      <c r="HYC57" s="285"/>
      <c r="HYD57" s="285"/>
      <c r="HYE57" s="285"/>
      <c r="HYF57" s="285"/>
      <c r="HYG57" s="285"/>
      <c r="HYH57" s="285"/>
      <c r="HYI57" s="285"/>
      <c r="HYJ57" s="285"/>
      <c r="HYK57" s="285"/>
      <c r="HYL57" s="285"/>
      <c r="HYM57" s="285"/>
      <c r="HYN57" s="285"/>
      <c r="HYO57" s="285"/>
      <c r="HYP57" s="285"/>
      <c r="HYQ57" s="285"/>
      <c r="HYR57" s="285"/>
      <c r="HYS57" s="285"/>
      <c r="HYT57" s="285"/>
      <c r="HYU57" s="285"/>
      <c r="HYV57" s="285"/>
      <c r="HYW57" s="285"/>
      <c r="HYX57" s="285"/>
      <c r="HYY57" s="285"/>
      <c r="HYZ57" s="285"/>
      <c r="HZA57" s="285"/>
      <c r="HZB57" s="285"/>
      <c r="HZC57" s="285"/>
      <c r="HZD57" s="285"/>
      <c r="HZE57" s="285"/>
      <c r="HZF57" s="285"/>
      <c r="HZG57" s="285"/>
      <c r="HZH57" s="285"/>
      <c r="HZI57" s="285"/>
      <c r="HZJ57" s="285"/>
      <c r="HZK57" s="285"/>
      <c r="HZL57" s="285"/>
      <c r="HZM57" s="285"/>
      <c r="HZN57" s="285"/>
      <c r="HZO57" s="285"/>
      <c r="HZP57" s="285"/>
      <c r="HZQ57" s="285"/>
      <c r="HZR57" s="285"/>
      <c r="HZS57" s="285"/>
      <c r="HZT57" s="285"/>
      <c r="HZU57" s="285"/>
      <c r="HZV57" s="285"/>
      <c r="HZW57" s="285"/>
      <c r="HZX57" s="285"/>
      <c r="HZY57" s="285"/>
      <c r="HZZ57" s="285"/>
      <c r="IAA57" s="285"/>
      <c r="IAB57" s="285"/>
      <c r="IAC57" s="285"/>
      <c r="IAD57" s="285"/>
      <c r="IAE57" s="285"/>
      <c r="IAF57" s="285"/>
      <c r="IAG57" s="285"/>
      <c r="IAH57" s="285"/>
      <c r="IAI57" s="285"/>
      <c r="IAJ57" s="285"/>
      <c r="IAK57" s="285"/>
      <c r="IAL57" s="285"/>
      <c r="IAM57" s="285"/>
      <c r="IAN57" s="285"/>
      <c r="IAO57" s="285"/>
      <c r="IAP57" s="285"/>
      <c r="IAQ57" s="285"/>
      <c r="IAR57" s="285"/>
      <c r="IAS57" s="285"/>
      <c r="IAT57" s="285"/>
      <c r="IAU57" s="285"/>
      <c r="IAV57" s="285"/>
      <c r="IAW57" s="285"/>
      <c r="IAX57" s="285"/>
      <c r="IAY57" s="285"/>
      <c r="IAZ57" s="285"/>
      <c r="IBA57" s="285"/>
      <c r="IBB57" s="285"/>
      <c r="IBC57" s="285"/>
      <c r="IBD57" s="285"/>
      <c r="IBE57" s="285"/>
      <c r="IBF57" s="285"/>
      <c r="IBG57" s="285"/>
      <c r="IBH57" s="285"/>
      <c r="IBI57" s="285"/>
      <c r="IBJ57" s="285"/>
      <c r="IBK57" s="285"/>
      <c r="IBL57" s="285"/>
      <c r="IBM57" s="285"/>
      <c r="IBN57" s="285"/>
      <c r="IBO57" s="285"/>
      <c r="IBP57" s="285"/>
      <c r="IBQ57" s="285"/>
      <c r="IBR57" s="285"/>
      <c r="IBS57" s="285"/>
      <c r="IBT57" s="285"/>
      <c r="IBU57" s="285"/>
      <c r="IBV57" s="285"/>
      <c r="IBW57" s="285"/>
      <c r="IBX57" s="285"/>
      <c r="IBY57" s="285"/>
      <c r="IBZ57" s="285"/>
      <c r="ICA57" s="285"/>
      <c r="ICB57" s="285"/>
      <c r="ICC57" s="285"/>
      <c r="ICD57" s="285"/>
      <c r="ICE57" s="285"/>
      <c r="ICF57" s="285"/>
      <c r="ICG57" s="285"/>
      <c r="ICH57" s="285"/>
      <c r="ICI57" s="285"/>
      <c r="ICJ57" s="285"/>
      <c r="ICK57" s="285"/>
      <c r="ICL57" s="285"/>
      <c r="ICM57" s="285"/>
      <c r="ICN57" s="285"/>
      <c r="ICO57" s="285"/>
      <c r="ICP57" s="285"/>
      <c r="ICQ57" s="285"/>
      <c r="ICR57" s="285"/>
      <c r="ICS57" s="285"/>
      <c r="ICT57" s="285"/>
      <c r="ICU57" s="285"/>
      <c r="ICV57" s="285"/>
      <c r="ICW57" s="285"/>
      <c r="ICX57" s="285"/>
      <c r="ICY57" s="285"/>
      <c r="ICZ57" s="285"/>
      <c r="IDA57" s="285"/>
      <c r="IDB57" s="285"/>
      <c r="IDC57" s="285"/>
      <c r="IDD57" s="285"/>
      <c r="IDE57" s="285"/>
      <c r="IDF57" s="285"/>
      <c r="IDG57" s="285"/>
      <c r="IDH57" s="285"/>
      <c r="IDI57" s="285"/>
      <c r="IDJ57" s="285"/>
      <c r="IDK57" s="285"/>
      <c r="IDL57" s="285"/>
      <c r="IDM57" s="285"/>
      <c r="IDN57" s="285"/>
      <c r="IDO57" s="285"/>
      <c r="IDP57" s="285"/>
      <c r="IDQ57" s="285"/>
      <c r="IDR57" s="285"/>
      <c r="IDS57" s="285"/>
      <c r="IDT57" s="285"/>
      <c r="IDU57" s="285"/>
      <c r="IDV57" s="285"/>
      <c r="IDW57" s="285"/>
      <c r="IDX57" s="285"/>
      <c r="IDY57" s="285"/>
      <c r="IDZ57" s="285"/>
      <c r="IEA57" s="285"/>
      <c r="IEB57" s="285"/>
      <c r="IEC57" s="285"/>
      <c r="IED57" s="285"/>
      <c r="IEE57" s="285"/>
      <c r="IEF57" s="285"/>
      <c r="IEG57" s="285"/>
      <c r="IEH57" s="285"/>
      <c r="IEI57" s="285"/>
      <c r="IEJ57" s="285"/>
      <c r="IEK57" s="285"/>
      <c r="IEL57" s="285"/>
      <c r="IEM57" s="285"/>
      <c r="IEN57" s="285"/>
      <c r="IEO57" s="285"/>
      <c r="IEP57" s="285"/>
      <c r="IEQ57" s="285"/>
      <c r="IER57" s="285"/>
      <c r="IES57" s="285"/>
      <c r="IET57" s="285"/>
      <c r="IEU57" s="285"/>
      <c r="IEV57" s="285"/>
      <c r="IEW57" s="285"/>
      <c r="IEX57" s="285"/>
      <c r="IEY57" s="285"/>
      <c r="IEZ57" s="285"/>
      <c r="IFA57" s="285"/>
      <c r="IFB57" s="285"/>
      <c r="IFC57" s="285"/>
      <c r="IFD57" s="285"/>
      <c r="IFE57" s="285"/>
      <c r="IFF57" s="285"/>
      <c r="IFG57" s="285"/>
      <c r="IFH57" s="285"/>
      <c r="IFI57" s="285"/>
      <c r="IFJ57" s="285"/>
      <c r="IFK57" s="285"/>
      <c r="IFL57" s="285"/>
      <c r="IFM57" s="285"/>
      <c r="IFN57" s="285"/>
      <c r="IFO57" s="285"/>
      <c r="IFP57" s="285"/>
      <c r="IFQ57" s="285"/>
      <c r="IFR57" s="285"/>
      <c r="IFS57" s="285"/>
      <c r="IFT57" s="285"/>
      <c r="IFU57" s="285"/>
      <c r="IFV57" s="285"/>
      <c r="IFW57" s="285"/>
      <c r="IFX57" s="285"/>
      <c r="IFY57" s="285"/>
      <c r="IFZ57" s="285"/>
      <c r="IGA57" s="285"/>
      <c r="IGB57" s="285"/>
      <c r="IGC57" s="285"/>
      <c r="IGD57" s="285"/>
      <c r="IGE57" s="285"/>
      <c r="IGF57" s="285"/>
      <c r="IGG57" s="285"/>
      <c r="IGH57" s="285"/>
      <c r="IGI57" s="285"/>
      <c r="IGJ57" s="285"/>
      <c r="IGK57" s="285"/>
      <c r="IGL57" s="285"/>
      <c r="IGM57" s="285"/>
      <c r="IGN57" s="285"/>
      <c r="IGO57" s="285"/>
      <c r="IGP57" s="285"/>
      <c r="IGQ57" s="285"/>
      <c r="IGR57" s="285"/>
      <c r="IGS57" s="285"/>
      <c r="IGT57" s="285"/>
      <c r="IGU57" s="285"/>
      <c r="IGV57" s="285"/>
      <c r="IGW57" s="285"/>
      <c r="IGX57" s="285"/>
      <c r="IGY57" s="285"/>
      <c r="IGZ57" s="285"/>
      <c r="IHA57" s="285"/>
      <c r="IHB57" s="285"/>
      <c r="IHC57" s="285"/>
      <c r="IHD57" s="285"/>
      <c r="IHE57" s="285"/>
      <c r="IHF57" s="285"/>
      <c r="IHG57" s="285"/>
      <c r="IHH57" s="285"/>
      <c r="IHI57" s="285"/>
      <c r="IHJ57" s="285"/>
      <c r="IHK57" s="285"/>
      <c r="IHL57" s="285"/>
      <c r="IHM57" s="285"/>
      <c r="IHN57" s="285"/>
      <c r="IHO57" s="285"/>
      <c r="IHP57" s="285"/>
      <c r="IHQ57" s="285"/>
      <c r="IHR57" s="285"/>
      <c r="IHS57" s="285"/>
      <c r="IHT57" s="285"/>
      <c r="IHU57" s="285"/>
      <c r="IHV57" s="285"/>
      <c r="IHW57" s="285"/>
      <c r="IHX57" s="285"/>
      <c r="IHY57" s="285"/>
      <c r="IHZ57" s="285"/>
      <c r="IIA57" s="285"/>
      <c r="IIB57" s="285"/>
      <c r="IIC57" s="285"/>
      <c r="IID57" s="285"/>
      <c r="IIE57" s="285"/>
      <c r="IIF57" s="285"/>
      <c r="IIG57" s="285"/>
      <c r="IIH57" s="285"/>
      <c r="III57" s="285"/>
      <c r="IIJ57" s="285"/>
      <c r="IIK57" s="285"/>
      <c r="IIL57" s="285"/>
      <c r="IIM57" s="285"/>
      <c r="IIN57" s="285"/>
      <c r="IIO57" s="285"/>
      <c r="IIP57" s="285"/>
      <c r="IIQ57" s="285"/>
      <c r="IIR57" s="285"/>
      <c r="IIS57" s="285"/>
      <c r="IIT57" s="285"/>
      <c r="IIU57" s="285"/>
      <c r="IIV57" s="285"/>
      <c r="IIW57" s="285"/>
      <c r="IIX57" s="285"/>
      <c r="IIY57" s="285"/>
      <c r="IIZ57" s="285"/>
      <c r="IJA57" s="285"/>
      <c r="IJB57" s="285"/>
      <c r="IJC57" s="285"/>
      <c r="IJD57" s="285"/>
      <c r="IJE57" s="285"/>
      <c r="IJF57" s="285"/>
      <c r="IJG57" s="285"/>
      <c r="IJH57" s="285"/>
      <c r="IJI57" s="285"/>
      <c r="IJJ57" s="285"/>
      <c r="IJK57" s="285"/>
      <c r="IJL57" s="285"/>
      <c r="IJM57" s="285"/>
      <c r="IJN57" s="285"/>
      <c r="IJO57" s="285"/>
      <c r="IJP57" s="285"/>
      <c r="IJQ57" s="285"/>
      <c r="IJR57" s="285"/>
      <c r="IJS57" s="285"/>
      <c r="IJT57" s="285"/>
      <c r="IJU57" s="285"/>
      <c r="IJV57" s="285"/>
      <c r="IJW57" s="285"/>
      <c r="IJX57" s="285"/>
      <c r="IJY57" s="285"/>
      <c r="IJZ57" s="285"/>
      <c r="IKA57" s="285"/>
      <c r="IKB57" s="285"/>
      <c r="IKC57" s="285"/>
      <c r="IKD57" s="285"/>
      <c r="IKE57" s="285"/>
      <c r="IKF57" s="285"/>
      <c r="IKG57" s="285"/>
      <c r="IKH57" s="285"/>
      <c r="IKI57" s="285"/>
      <c r="IKJ57" s="285"/>
      <c r="IKK57" s="285"/>
      <c r="IKL57" s="285"/>
      <c r="IKM57" s="285"/>
      <c r="IKN57" s="285"/>
      <c r="IKO57" s="285"/>
      <c r="IKP57" s="285"/>
      <c r="IKQ57" s="285"/>
      <c r="IKR57" s="285"/>
      <c r="IKS57" s="285"/>
      <c r="IKT57" s="285"/>
      <c r="IKU57" s="285"/>
      <c r="IKV57" s="285"/>
      <c r="IKW57" s="285"/>
      <c r="IKX57" s="285"/>
      <c r="IKY57" s="285"/>
      <c r="IKZ57" s="285"/>
      <c r="ILA57" s="285"/>
      <c r="ILB57" s="285"/>
      <c r="ILC57" s="285"/>
      <c r="ILD57" s="285"/>
      <c r="ILE57" s="285"/>
      <c r="ILF57" s="285"/>
      <c r="ILG57" s="285"/>
      <c r="ILH57" s="285"/>
      <c r="ILI57" s="285"/>
      <c r="ILJ57" s="285"/>
      <c r="ILK57" s="285"/>
      <c r="ILL57" s="285"/>
      <c r="ILM57" s="285"/>
      <c r="ILN57" s="285"/>
      <c r="ILO57" s="285"/>
      <c r="ILP57" s="285"/>
      <c r="ILQ57" s="285"/>
      <c r="ILR57" s="285"/>
      <c r="ILS57" s="285"/>
      <c r="ILT57" s="285"/>
      <c r="ILU57" s="285"/>
      <c r="ILV57" s="285"/>
      <c r="ILW57" s="285"/>
      <c r="ILX57" s="285"/>
      <c r="ILY57" s="285"/>
      <c r="ILZ57" s="285"/>
      <c r="IMA57" s="285"/>
      <c r="IMB57" s="285"/>
      <c r="IMC57" s="285"/>
      <c r="IMD57" s="285"/>
      <c r="IME57" s="285"/>
      <c r="IMF57" s="285"/>
      <c r="IMG57" s="285"/>
      <c r="IMH57" s="285"/>
      <c r="IMI57" s="285"/>
      <c r="IMJ57" s="285"/>
      <c r="IMK57" s="285"/>
      <c r="IML57" s="285"/>
      <c r="IMM57" s="285"/>
      <c r="IMN57" s="285"/>
      <c r="IMO57" s="285"/>
      <c r="IMP57" s="285"/>
      <c r="IMQ57" s="285"/>
      <c r="IMR57" s="285"/>
      <c r="IMS57" s="285"/>
      <c r="IMT57" s="285"/>
      <c r="IMU57" s="285"/>
      <c r="IMV57" s="285"/>
      <c r="IMW57" s="285"/>
      <c r="IMX57" s="285"/>
      <c r="IMY57" s="285"/>
      <c r="IMZ57" s="285"/>
      <c r="INA57" s="285"/>
      <c r="INB57" s="285"/>
      <c r="INC57" s="285"/>
      <c r="IND57" s="285"/>
      <c r="INE57" s="285"/>
      <c r="INF57" s="285"/>
      <c r="ING57" s="285"/>
      <c r="INH57" s="285"/>
      <c r="INI57" s="285"/>
      <c r="INJ57" s="285"/>
      <c r="INK57" s="285"/>
      <c r="INL57" s="285"/>
      <c r="INM57" s="285"/>
      <c r="INN57" s="285"/>
      <c r="INO57" s="285"/>
      <c r="INP57" s="285"/>
      <c r="INQ57" s="285"/>
      <c r="INR57" s="285"/>
      <c r="INS57" s="285"/>
      <c r="INT57" s="285"/>
      <c r="INU57" s="285"/>
      <c r="INV57" s="285"/>
      <c r="INW57" s="285"/>
      <c r="INX57" s="285"/>
      <c r="INY57" s="285"/>
      <c r="INZ57" s="285"/>
      <c r="IOA57" s="285"/>
      <c r="IOB57" s="285"/>
      <c r="IOC57" s="285"/>
      <c r="IOD57" s="285"/>
      <c r="IOE57" s="285"/>
      <c r="IOF57" s="285"/>
      <c r="IOG57" s="285"/>
      <c r="IOH57" s="285"/>
      <c r="IOI57" s="285"/>
      <c r="IOJ57" s="285"/>
      <c r="IOK57" s="285"/>
      <c r="IOL57" s="285"/>
      <c r="IOM57" s="285"/>
      <c r="ION57" s="285"/>
      <c r="IOO57" s="285"/>
      <c r="IOP57" s="285"/>
      <c r="IOQ57" s="285"/>
      <c r="IOR57" s="285"/>
      <c r="IOS57" s="285"/>
      <c r="IOT57" s="285"/>
      <c r="IOU57" s="285"/>
      <c r="IOV57" s="285"/>
      <c r="IOW57" s="285"/>
      <c r="IOX57" s="285"/>
      <c r="IOY57" s="285"/>
      <c r="IOZ57" s="285"/>
      <c r="IPA57" s="285"/>
      <c r="IPB57" s="285"/>
      <c r="IPC57" s="285"/>
      <c r="IPD57" s="285"/>
      <c r="IPE57" s="285"/>
      <c r="IPF57" s="285"/>
      <c r="IPG57" s="285"/>
      <c r="IPH57" s="285"/>
      <c r="IPI57" s="285"/>
      <c r="IPJ57" s="285"/>
      <c r="IPK57" s="285"/>
      <c r="IPL57" s="285"/>
      <c r="IPM57" s="285"/>
      <c r="IPN57" s="285"/>
      <c r="IPO57" s="285"/>
      <c r="IPP57" s="285"/>
      <c r="IPQ57" s="285"/>
      <c r="IPR57" s="285"/>
      <c r="IPS57" s="285"/>
      <c r="IPT57" s="285"/>
      <c r="IPU57" s="285"/>
      <c r="IPV57" s="285"/>
      <c r="IPW57" s="285"/>
      <c r="IPX57" s="285"/>
      <c r="IPY57" s="285"/>
      <c r="IPZ57" s="285"/>
      <c r="IQA57" s="285"/>
      <c r="IQB57" s="285"/>
      <c r="IQC57" s="285"/>
      <c r="IQD57" s="285"/>
      <c r="IQE57" s="285"/>
      <c r="IQF57" s="285"/>
      <c r="IQG57" s="285"/>
      <c r="IQH57" s="285"/>
      <c r="IQI57" s="285"/>
      <c r="IQJ57" s="285"/>
      <c r="IQK57" s="285"/>
      <c r="IQL57" s="285"/>
      <c r="IQM57" s="285"/>
      <c r="IQN57" s="285"/>
      <c r="IQO57" s="285"/>
      <c r="IQP57" s="285"/>
      <c r="IQQ57" s="285"/>
      <c r="IQR57" s="285"/>
      <c r="IQS57" s="285"/>
      <c r="IQT57" s="285"/>
      <c r="IQU57" s="285"/>
      <c r="IQV57" s="285"/>
      <c r="IQW57" s="285"/>
      <c r="IQX57" s="285"/>
      <c r="IQY57" s="285"/>
      <c r="IQZ57" s="285"/>
      <c r="IRA57" s="285"/>
      <c r="IRB57" s="285"/>
      <c r="IRC57" s="285"/>
      <c r="IRD57" s="285"/>
      <c r="IRE57" s="285"/>
      <c r="IRF57" s="285"/>
      <c r="IRG57" s="285"/>
      <c r="IRH57" s="285"/>
      <c r="IRI57" s="285"/>
      <c r="IRJ57" s="285"/>
      <c r="IRK57" s="285"/>
      <c r="IRL57" s="285"/>
      <c r="IRM57" s="285"/>
      <c r="IRN57" s="285"/>
      <c r="IRO57" s="285"/>
      <c r="IRP57" s="285"/>
      <c r="IRQ57" s="285"/>
      <c r="IRR57" s="285"/>
      <c r="IRS57" s="285"/>
      <c r="IRT57" s="285"/>
      <c r="IRU57" s="285"/>
      <c r="IRV57" s="285"/>
      <c r="IRW57" s="285"/>
      <c r="IRX57" s="285"/>
      <c r="IRY57" s="285"/>
      <c r="IRZ57" s="285"/>
      <c r="ISA57" s="285"/>
      <c r="ISB57" s="285"/>
      <c r="ISC57" s="285"/>
      <c r="ISD57" s="285"/>
      <c r="ISE57" s="285"/>
      <c r="ISF57" s="285"/>
      <c r="ISG57" s="285"/>
      <c r="ISH57" s="285"/>
      <c r="ISI57" s="285"/>
      <c r="ISJ57" s="285"/>
      <c r="ISK57" s="285"/>
      <c r="ISL57" s="285"/>
      <c r="ISM57" s="285"/>
      <c r="ISN57" s="285"/>
      <c r="ISO57" s="285"/>
      <c r="ISP57" s="285"/>
      <c r="ISQ57" s="285"/>
      <c r="ISR57" s="285"/>
      <c r="ISS57" s="285"/>
      <c r="IST57" s="285"/>
      <c r="ISU57" s="285"/>
      <c r="ISV57" s="285"/>
      <c r="ISW57" s="285"/>
      <c r="ISX57" s="285"/>
      <c r="ISY57" s="285"/>
      <c r="ISZ57" s="285"/>
      <c r="ITA57" s="285"/>
      <c r="ITB57" s="285"/>
      <c r="ITC57" s="285"/>
      <c r="ITD57" s="285"/>
      <c r="ITE57" s="285"/>
      <c r="ITF57" s="285"/>
      <c r="ITG57" s="285"/>
      <c r="ITH57" s="285"/>
      <c r="ITI57" s="285"/>
      <c r="ITJ57" s="285"/>
      <c r="ITK57" s="285"/>
      <c r="ITL57" s="285"/>
      <c r="ITM57" s="285"/>
      <c r="ITN57" s="285"/>
      <c r="ITO57" s="285"/>
      <c r="ITP57" s="285"/>
      <c r="ITQ57" s="285"/>
      <c r="ITR57" s="285"/>
      <c r="ITS57" s="285"/>
      <c r="ITT57" s="285"/>
      <c r="ITU57" s="285"/>
      <c r="ITV57" s="285"/>
      <c r="ITW57" s="285"/>
      <c r="ITX57" s="285"/>
      <c r="ITY57" s="285"/>
      <c r="ITZ57" s="285"/>
      <c r="IUA57" s="285"/>
      <c r="IUB57" s="285"/>
      <c r="IUC57" s="285"/>
      <c r="IUD57" s="285"/>
      <c r="IUE57" s="285"/>
      <c r="IUF57" s="285"/>
      <c r="IUG57" s="285"/>
      <c r="IUH57" s="285"/>
      <c r="IUI57" s="285"/>
      <c r="IUJ57" s="285"/>
      <c r="IUK57" s="285"/>
      <c r="IUL57" s="285"/>
      <c r="IUM57" s="285"/>
      <c r="IUN57" s="285"/>
      <c r="IUO57" s="285"/>
      <c r="IUP57" s="285"/>
      <c r="IUQ57" s="285"/>
      <c r="IUR57" s="285"/>
      <c r="IUS57" s="285"/>
      <c r="IUT57" s="285"/>
      <c r="IUU57" s="285"/>
      <c r="IUV57" s="285"/>
      <c r="IUW57" s="285"/>
      <c r="IUX57" s="285"/>
      <c r="IUY57" s="285"/>
      <c r="IUZ57" s="285"/>
      <c r="IVA57" s="285"/>
      <c r="IVB57" s="285"/>
      <c r="IVC57" s="285"/>
      <c r="IVD57" s="285"/>
      <c r="IVE57" s="285"/>
      <c r="IVF57" s="285"/>
      <c r="IVG57" s="285"/>
      <c r="IVH57" s="285"/>
      <c r="IVI57" s="285"/>
      <c r="IVJ57" s="285"/>
      <c r="IVK57" s="285"/>
      <c r="IVL57" s="285"/>
      <c r="IVM57" s="285"/>
      <c r="IVN57" s="285"/>
      <c r="IVO57" s="285"/>
      <c r="IVP57" s="285"/>
      <c r="IVQ57" s="285"/>
      <c r="IVR57" s="285"/>
      <c r="IVS57" s="285"/>
      <c r="IVT57" s="285"/>
      <c r="IVU57" s="285"/>
      <c r="IVV57" s="285"/>
      <c r="IVW57" s="285"/>
      <c r="IVX57" s="285"/>
      <c r="IVY57" s="285"/>
      <c r="IVZ57" s="285"/>
      <c r="IWA57" s="285"/>
      <c r="IWB57" s="285"/>
      <c r="IWC57" s="285"/>
      <c r="IWD57" s="285"/>
      <c r="IWE57" s="285"/>
      <c r="IWF57" s="285"/>
      <c r="IWG57" s="285"/>
      <c r="IWH57" s="285"/>
      <c r="IWI57" s="285"/>
      <c r="IWJ57" s="285"/>
      <c r="IWK57" s="285"/>
      <c r="IWL57" s="285"/>
      <c r="IWM57" s="285"/>
      <c r="IWN57" s="285"/>
      <c r="IWO57" s="285"/>
      <c r="IWP57" s="285"/>
      <c r="IWQ57" s="285"/>
      <c r="IWR57" s="285"/>
      <c r="IWS57" s="285"/>
      <c r="IWT57" s="285"/>
      <c r="IWU57" s="285"/>
      <c r="IWV57" s="285"/>
      <c r="IWW57" s="285"/>
      <c r="IWX57" s="285"/>
      <c r="IWY57" s="285"/>
      <c r="IWZ57" s="285"/>
      <c r="IXA57" s="285"/>
      <c r="IXB57" s="285"/>
      <c r="IXC57" s="285"/>
      <c r="IXD57" s="285"/>
      <c r="IXE57" s="285"/>
      <c r="IXF57" s="285"/>
      <c r="IXG57" s="285"/>
      <c r="IXH57" s="285"/>
      <c r="IXI57" s="285"/>
      <c r="IXJ57" s="285"/>
      <c r="IXK57" s="285"/>
      <c r="IXL57" s="285"/>
      <c r="IXM57" s="285"/>
      <c r="IXN57" s="285"/>
      <c r="IXO57" s="285"/>
      <c r="IXP57" s="285"/>
      <c r="IXQ57" s="285"/>
      <c r="IXR57" s="285"/>
      <c r="IXS57" s="285"/>
      <c r="IXT57" s="285"/>
      <c r="IXU57" s="285"/>
      <c r="IXV57" s="285"/>
      <c r="IXW57" s="285"/>
      <c r="IXX57" s="285"/>
      <c r="IXY57" s="285"/>
      <c r="IXZ57" s="285"/>
      <c r="IYA57" s="285"/>
      <c r="IYB57" s="285"/>
      <c r="IYC57" s="285"/>
      <c r="IYD57" s="285"/>
      <c r="IYE57" s="285"/>
      <c r="IYF57" s="285"/>
      <c r="IYG57" s="285"/>
      <c r="IYH57" s="285"/>
      <c r="IYI57" s="285"/>
      <c r="IYJ57" s="285"/>
      <c r="IYK57" s="285"/>
      <c r="IYL57" s="285"/>
      <c r="IYM57" s="285"/>
      <c r="IYN57" s="285"/>
      <c r="IYO57" s="285"/>
      <c r="IYP57" s="285"/>
      <c r="IYQ57" s="285"/>
      <c r="IYR57" s="285"/>
      <c r="IYS57" s="285"/>
      <c r="IYT57" s="285"/>
      <c r="IYU57" s="285"/>
      <c r="IYV57" s="285"/>
      <c r="IYW57" s="285"/>
      <c r="IYX57" s="285"/>
      <c r="IYY57" s="285"/>
      <c r="IYZ57" s="285"/>
      <c r="IZA57" s="285"/>
      <c r="IZB57" s="285"/>
      <c r="IZC57" s="285"/>
      <c r="IZD57" s="285"/>
      <c r="IZE57" s="285"/>
      <c r="IZF57" s="285"/>
      <c r="IZG57" s="285"/>
      <c r="IZH57" s="285"/>
      <c r="IZI57" s="285"/>
      <c r="IZJ57" s="285"/>
      <c r="IZK57" s="285"/>
      <c r="IZL57" s="285"/>
      <c r="IZM57" s="285"/>
      <c r="IZN57" s="285"/>
      <c r="IZO57" s="285"/>
      <c r="IZP57" s="285"/>
      <c r="IZQ57" s="285"/>
      <c r="IZR57" s="285"/>
      <c r="IZS57" s="285"/>
      <c r="IZT57" s="285"/>
      <c r="IZU57" s="285"/>
      <c r="IZV57" s="285"/>
      <c r="IZW57" s="285"/>
      <c r="IZX57" s="285"/>
      <c r="IZY57" s="285"/>
      <c r="IZZ57" s="285"/>
      <c r="JAA57" s="285"/>
      <c r="JAB57" s="285"/>
      <c r="JAC57" s="285"/>
      <c r="JAD57" s="285"/>
      <c r="JAE57" s="285"/>
      <c r="JAF57" s="285"/>
      <c r="JAG57" s="285"/>
      <c r="JAH57" s="285"/>
      <c r="JAI57" s="285"/>
      <c r="JAJ57" s="285"/>
      <c r="JAK57" s="285"/>
      <c r="JAL57" s="285"/>
      <c r="JAM57" s="285"/>
      <c r="JAN57" s="285"/>
      <c r="JAO57" s="285"/>
      <c r="JAP57" s="285"/>
      <c r="JAQ57" s="285"/>
      <c r="JAR57" s="285"/>
      <c r="JAS57" s="285"/>
      <c r="JAT57" s="285"/>
      <c r="JAU57" s="285"/>
      <c r="JAV57" s="285"/>
      <c r="JAW57" s="285"/>
      <c r="JAX57" s="285"/>
      <c r="JAY57" s="285"/>
      <c r="JAZ57" s="285"/>
      <c r="JBA57" s="285"/>
      <c r="JBB57" s="285"/>
      <c r="JBC57" s="285"/>
      <c r="JBD57" s="285"/>
      <c r="JBE57" s="285"/>
      <c r="JBF57" s="285"/>
      <c r="JBG57" s="285"/>
      <c r="JBH57" s="285"/>
      <c r="JBI57" s="285"/>
      <c r="JBJ57" s="285"/>
      <c r="JBK57" s="285"/>
      <c r="JBL57" s="285"/>
      <c r="JBM57" s="285"/>
      <c r="JBN57" s="285"/>
      <c r="JBO57" s="285"/>
      <c r="JBP57" s="285"/>
      <c r="JBQ57" s="285"/>
      <c r="JBR57" s="285"/>
      <c r="JBS57" s="285"/>
      <c r="JBT57" s="285"/>
      <c r="JBU57" s="285"/>
      <c r="JBV57" s="285"/>
      <c r="JBW57" s="285"/>
      <c r="JBX57" s="285"/>
      <c r="JBY57" s="285"/>
      <c r="JBZ57" s="285"/>
      <c r="JCA57" s="285"/>
      <c r="JCB57" s="285"/>
      <c r="JCC57" s="285"/>
      <c r="JCD57" s="285"/>
      <c r="JCE57" s="285"/>
      <c r="JCF57" s="285"/>
      <c r="JCG57" s="285"/>
      <c r="JCH57" s="285"/>
      <c r="JCI57" s="285"/>
      <c r="JCJ57" s="285"/>
      <c r="JCK57" s="285"/>
      <c r="JCL57" s="285"/>
      <c r="JCM57" s="285"/>
      <c r="JCN57" s="285"/>
      <c r="JCO57" s="285"/>
      <c r="JCP57" s="285"/>
      <c r="JCQ57" s="285"/>
      <c r="JCR57" s="285"/>
      <c r="JCS57" s="285"/>
      <c r="JCT57" s="285"/>
      <c r="JCU57" s="285"/>
      <c r="JCV57" s="285"/>
      <c r="JCW57" s="285"/>
      <c r="JCX57" s="285"/>
      <c r="JCY57" s="285"/>
      <c r="JCZ57" s="285"/>
      <c r="JDA57" s="285"/>
      <c r="JDB57" s="285"/>
      <c r="JDC57" s="285"/>
      <c r="JDD57" s="285"/>
      <c r="JDE57" s="285"/>
      <c r="JDF57" s="285"/>
      <c r="JDG57" s="285"/>
      <c r="JDH57" s="285"/>
      <c r="JDI57" s="285"/>
      <c r="JDJ57" s="285"/>
      <c r="JDK57" s="285"/>
      <c r="JDL57" s="285"/>
      <c r="JDM57" s="285"/>
      <c r="JDN57" s="285"/>
      <c r="JDO57" s="285"/>
      <c r="JDP57" s="285"/>
      <c r="JDQ57" s="285"/>
      <c r="JDR57" s="285"/>
      <c r="JDS57" s="285"/>
      <c r="JDT57" s="285"/>
      <c r="JDU57" s="285"/>
      <c r="JDV57" s="285"/>
      <c r="JDW57" s="285"/>
      <c r="JDX57" s="285"/>
      <c r="JDY57" s="285"/>
      <c r="JDZ57" s="285"/>
      <c r="JEA57" s="285"/>
      <c r="JEB57" s="285"/>
      <c r="JEC57" s="285"/>
      <c r="JED57" s="285"/>
      <c r="JEE57" s="285"/>
      <c r="JEF57" s="285"/>
      <c r="JEG57" s="285"/>
      <c r="JEH57" s="285"/>
      <c r="JEI57" s="285"/>
      <c r="JEJ57" s="285"/>
      <c r="JEK57" s="285"/>
      <c r="JEL57" s="285"/>
      <c r="JEM57" s="285"/>
      <c r="JEN57" s="285"/>
      <c r="JEO57" s="285"/>
      <c r="JEP57" s="285"/>
      <c r="JEQ57" s="285"/>
      <c r="JER57" s="285"/>
      <c r="JES57" s="285"/>
      <c r="JET57" s="285"/>
      <c r="JEU57" s="285"/>
      <c r="JEV57" s="285"/>
      <c r="JEW57" s="285"/>
      <c r="JEX57" s="285"/>
      <c r="JEY57" s="285"/>
      <c r="JEZ57" s="285"/>
      <c r="JFA57" s="285"/>
      <c r="JFB57" s="285"/>
      <c r="JFC57" s="285"/>
      <c r="JFD57" s="285"/>
      <c r="JFE57" s="285"/>
      <c r="JFF57" s="285"/>
      <c r="JFG57" s="285"/>
      <c r="JFH57" s="285"/>
      <c r="JFI57" s="285"/>
      <c r="JFJ57" s="285"/>
      <c r="JFK57" s="285"/>
      <c r="JFL57" s="285"/>
      <c r="JFM57" s="285"/>
      <c r="JFN57" s="285"/>
      <c r="JFO57" s="285"/>
      <c r="JFP57" s="285"/>
      <c r="JFQ57" s="285"/>
      <c r="JFR57" s="285"/>
      <c r="JFS57" s="285"/>
      <c r="JFT57" s="285"/>
      <c r="JFU57" s="285"/>
      <c r="JFV57" s="285"/>
      <c r="JFW57" s="285"/>
      <c r="JFX57" s="285"/>
      <c r="JFY57" s="285"/>
      <c r="JFZ57" s="285"/>
      <c r="JGA57" s="285"/>
      <c r="JGB57" s="285"/>
      <c r="JGC57" s="285"/>
      <c r="JGD57" s="285"/>
      <c r="JGE57" s="285"/>
      <c r="JGF57" s="285"/>
      <c r="JGG57" s="285"/>
      <c r="JGH57" s="285"/>
      <c r="JGI57" s="285"/>
      <c r="JGJ57" s="285"/>
      <c r="JGK57" s="285"/>
      <c r="JGL57" s="285"/>
      <c r="JGM57" s="285"/>
      <c r="JGN57" s="285"/>
      <c r="JGO57" s="285"/>
      <c r="JGP57" s="285"/>
      <c r="JGQ57" s="285"/>
      <c r="JGR57" s="285"/>
      <c r="JGS57" s="285"/>
      <c r="JGT57" s="285"/>
      <c r="JGU57" s="285"/>
      <c r="JGV57" s="285"/>
      <c r="JGW57" s="285"/>
      <c r="JGX57" s="285"/>
      <c r="JGY57" s="285"/>
      <c r="JGZ57" s="285"/>
      <c r="JHA57" s="285"/>
      <c r="JHB57" s="285"/>
      <c r="JHC57" s="285"/>
      <c r="JHD57" s="285"/>
      <c r="JHE57" s="285"/>
      <c r="JHF57" s="285"/>
      <c r="JHG57" s="285"/>
      <c r="JHH57" s="285"/>
      <c r="JHI57" s="285"/>
      <c r="JHJ57" s="285"/>
      <c r="JHK57" s="285"/>
      <c r="JHL57" s="285"/>
      <c r="JHM57" s="285"/>
      <c r="JHN57" s="285"/>
      <c r="JHO57" s="285"/>
      <c r="JHP57" s="285"/>
      <c r="JHQ57" s="285"/>
      <c r="JHR57" s="285"/>
      <c r="JHS57" s="285"/>
      <c r="JHT57" s="285"/>
      <c r="JHU57" s="285"/>
      <c r="JHV57" s="285"/>
      <c r="JHW57" s="285"/>
      <c r="JHX57" s="285"/>
      <c r="JHY57" s="285"/>
      <c r="JHZ57" s="285"/>
      <c r="JIA57" s="285"/>
      <c r="JIB57" s="285"/>
      <c r="JIC57" s="285"/>
      <c r="JID57" s="285"/>
      <c r="JIE57" s="285"/>
      <c r="JIF57" s="285"/>
      <c r="JIG57" s="285"/>
      <c r="JIH57" s="285"/>
      <c r="JII57" s="285"/>
      <c r="JIJ57" s="285"/>
      <c r="JIK57" s="285"/>
      <c r="JIL57" s="285"/>
      <c r="JIM57" s="285"/>
      <c r="JIN57" s="285"/>
      <c r="JIO57" s="285"/>
      <c r="JIP57" s="285"/>
      <c r="JIQ57" s="285"/>
      <c r="JIR57" s="285"/>
      <c r="JIS57" s="285"/>
      <c r="JIT57" s="285"/>
      <c r="JIU57" s="285"/>
      <c r="JIV57" s="285"/>
      <c r="JIW57" s="285"/>
      <c r="JIX57" s="285"/>
      <c r="JIY57" s="285"/>
      <c r="JIZ57" s="285"/>
      <c r="JJA57" s="285"/>
      <c r="JJB57" s="285"/>
      <c r="JJC57" s="285"/>
      <c r="JJD57" s="285"/>
      <c r="JJE57" s="285"/>
      <c r="JJF57" s="285"/>
      <c r="JJG57" s="285"/>
      <c r="JJH57" s="285"/>
      <c r="JJI57" s="285"/>
      <c r="JJJ57" s="285"/>
      <c r="JJK57" s="285"/>
      <c r="JJL57" s="285"/>
      <c r="JJM57" s="285"/>
      <c r="JJN57" s="285"/>
      <c r="JJO57" s="285"/>
      <c r="JJP57" s="285"/>
      <c r="JJQ57" s="285"/>
      <c r="JJR57" s="285"/>
      <c r="JJS57" s="285"/>
      <c r="JJT57" s="285"/>
      <c r="JJU57" s="285"/>
      <c r="JJV57" s="285"/>
      <c r="JJW57" s="285"/>
      <c r="JJX57" s="285"/>
      <c r="JJY57" s="285"/>
      <c r="JJZ57" s="285"/>
      <c r="JKA57" s="285"/>
      <c r="JKB57" s="285"/>
      <c r="JKC57" s="285"/>
      <c r="JKD57" s="285"/>
      <c r="JKE57" s="285"/>
      <c r="JKF57" s="285"/>
      <c r="JKG57" s="285"/>
      <c r="JKH57" s="285"/>
      <c r="JKI57" s="285"/>
      <c r="JKJ57" s="285"/>
      <c r="JKK57" s="285"/>
      <c r="JKL57" s="285"/>
      <c r="JKM57" s="285"/>
      <c r="JKN57" s="285"/>
      <c r="JKO57" s="285"/>
      <c r="JKP57" s="285"/>
      <c r="JKQ57" s="285"/>
      <c r="JKR57" s="285"/>
      <c r="JKS57" s="285"/>
      <c r="JKT57" s="285"/>
      <c r="JKU57" s="285"/>
      <c r="JKV57" s="285"/>
      <c r="JKW57" s="285"/>
      <c r="JKX57" s="285"/>
      <c r="JKY57" s="285"/>
      <c r="JKZ57" s="285"/>
      <c r="JLA57" s="285"/>
      <c r="JLB57" s="285"/>
      <c r="JLC57" s="285"/>
      <c r="JLD57" s="285"/>
      <c r="JLE57" s="285"/>
      <c r="JLF57" s="285"/>
      <c r="JLG57" s="285"/>
      <c r="JLH57" s="285"/>
      <c r="JLI57" s="285"/>
      <c r="JLJ57" s="285"/>
      <c r="JLK57" s="285"/>
      <c r="JLL57" s="285"/>
      <c r="JLM57" s="285"/>
      <c r="JLN57" s="285"/>
      <c r="JLO57" s="285"/>
      <c r="JLP57" s="285"/>
      <c r="JLQ57" s="285"/>
      <c r="JLR57" s="285"/>
      <c r="JLS57" s="285"/>
      <c r="JLT57" s="285"/>
      <c r="JLU57" s="285"/>
      <c r="JLV57" s="285"/>
      <c r="JLW57" s="285"/>
      <c r="JLX57" s="285"/>
      <c r="JLY57" s="285"/>
      <c r="JLZ57" s="285"/>
      <c r="JMA57" s="285"/>
      <c r="JMB57" s="285"/>
      <c r="JMC57" s="285"/>
      <c r="JMD57" s="285"/>
      <c r="JME57" s="285"/>
      <c r="JMF57" s="285"/>
      <c r="JMG57" s="285"/>
      <c r="JMH57" s="285"/>
      <c r="JMI57" s="285"/>
      <c r="JMJ57" s="285"/>
      <c r="JMK57" s="285"/>
      <c r="JML57" s="285"/>
      <c r="JMM57" s="285"/>
      <c r="JMN57" s="285"/>
      <c r="JMO57" s="285"/>
      <c r="JMP57" s="285"/>
      <c r="JMQ57" s="285"/>
      <c r="JMR57" s="285"/>
      <c r="JMS57" s="285"/>
      <c r="JMT57" s="285"/>
      <c r="JMU57" s="285"/>
      <c r="JMV57" s="285"/>
      <c r="JMW57" s="285"/>
      <c r="JMX57" s="285"/>
      <c r="JMY57" s="285"/>
      <c r="JMZ57" s="285"/>
      <c r="JNA57" s="285"/>
      <c r="JNB57" s="285"/>
      <c r="JNC57" s="285"/>
      <c r="JND57" s="285"/>
      <c r="JNE57" s="285"/>
      <c r="JNF57" s="285"/>
      <c r="JNG57" s="285"/>
      <c r="JNH57" s="285"/>
      <c r="JNI57" s="285"/>
      <c r="JNJ57" s="285"/>
      <c r="JNK57" s="285"/>
      <c r="JNL57" s="285"/>
      <c r="JNM57" s="285"/>
      <c r="JNN57" s="285"/>
      <c r="JNO57" s="285"/>
      <c r="JNP57" s="285"/>
      <c r="JNQ57" s="285"/>
      <c r="JNR57" s="285"/>
      <c r="JNS57" s="285"/>
      <c r="JNT57" s="285"/>
      <c r="JNU57" s="285"/>
      <c r="JNV57" s="285"/>
      <c r="JNW57" s="285"/>
      <c r="JNX57" s="285"/>
      <c r="JNY57" s="285"/>
      <c r="JNZ57" s="285"/>
      <c r="JOA57" s="285"/>
      <c r="JOB57" s="285"/>
      <c r="JOC57" s="285"/>
      <c r="JOD57" s="285"/>
      <c r="JOE57" s="285"/>
      <c r="JOF57" s="285"/>
      <c r="JOG57" s="285"/>
      <c r="JOH57" s="285"/>
      <c r="JOI57" s="285"/>
      <c r="JOJ57" s="285"/>
      <c r="JOK57" s="285"/>
      <c r="JOL57" s="285"/>
      <c r="JOM57" s="285"/>
      <c r="JON57" s="285"/>
      <c r="JOO57" s="285"/>
      <c r="JOP57" s="285"/>
      <c r="JOQ57" s="285"/>
      <c r="JOR57" s="285"/>
      <c r="JOS57" s="285"/>
      <c r="JOT57" s="285"/>
      <c r="JOU57" s="285"/>
      <c r="JOV57" s="285"/>
      <c r="JOW57" s="285"/>
      <c r="JOX57" s="285"/>
      <c r="JOY57" s="285"/>
      <c r="JOZ57" s="285"/>
      <c r="JPA57" s="285"/>
      <c r="JPB57" s="285"/>
      <c r="JPC57" s="285"/>
      <c r="JPD57" s="285"/>
      <c r="JPE57" s="285"/>
      <c r="JPF57" s="285"/>
      <c r="JPG57" s="285"/>
      <c r="JPH57" s="285"/>
      <c r="JPI57" s="285"/>
      <c r="JPJ57" s="285"/>
      <c r="JPK57" s="285"/>
      <c r="JPL57" s="285"/>
      <c r="JPM57" s="285"/>
      <c r="JPN57" s="285"/>
      <c r="JPO57" s="285"/>
      <c r="JPP57" s="285"/>
      <c r="JPQ57" s="285"/>
      <c r="JPR57" s="285"/>
      <c r="JPS57" s="285"/>
      <c r="JPT57" s="285"/>
      <c r="JPU57" s="285"/>
      <c r="JPV57" s="285"/>
      <c r="JPW57" s="285"/>
      <c r="JPX57" s="285"/>
      <c r="JPY57" s="285"/>
      <c r="JPZ57" s="285"/>
      <c r="JQA57" s="285"/>
      <c r="JQB57" s="285"/>
      <c r="JQC57" s="285"/>
      <c r="JQD57" s="285"/>
      <c r="JQE57" s="285"/>
      <c r="JQF57" s="285"/>
      <c r="JQG57" s="285"/>
      <c r="JQH57" s="285"/>
      <c r="JQI57" s="285"/>
      <c r="JQJ57" s="285"/>
      <c r="JQK57" s="285"/>
      <c r="JQL57" s="285"/>
      <c r="JQM57" s="285"/>
      <c r="JQN57" s="285"/>
      <c r="JQO57" s="285"/>
      <c r="JQP57" s="285"/>
      <c r="JQQ57" s="285"/>
      <c r="JQR57" s="285"/>
      <c r="JQS57" s="285"/>
      <c r="JQT57" s="285"/>
      <c r="JQU57" s="285"/>
      <c r="JQV57" s="285"/>
      <c r="JQW57" s="285"/>
      <c r="JQX57" s="285"/>
      <c r="JQY57" s="285"/>
      <c r="JQZ57" s="285"/>
      <c r="JRA57" s="285"/>
      <c r="JRB57" s="285"/>
      <c r="JRC57" s="285"/>
      <c r="JRD57" s="285"/>
      <c r="JRE57" s="285"/>
      <c r="JRF57" s="285"/>
      <c r="JRG57" s="285"/>
      <c r="JRH57" s="285"/>
      <c r="JRI57" s="285"/>
      <c r="JRJ57" s="285"/>
      <c r="JRK57" s="285"/>
      <c r="JRL57" s="285"/>
      <c r="JRM57" s="285"/>
      <c r="JRN57" s="285"/>
      <c r="JRO57" s="285"/>
      <c r="JRP57" s="285"/>
      <c r="JRQ57" s="285"/>
      <c r="JRR57" s="285"/>
      <c r="JRS57" s="285"/>
      <c r="JRT57" s="285"/>
      <c r="JRU57" s="285"/>
      <c r="JRV57" s="285"/>
      <c r="JRW57" s="285"/>
      <c r="JRX57" s="285"/>
      <c r="JRY57" s="285"/>
      <c r="JRZ57" s="285"/>
      <c r="JSA57" s="285"/>
      <c r="JSB57" s="285"/>
      <c r="JSC57" s="285"/>
      <c r="JSD57" s="285"/>
      <c r="JSE57" s="285"/>
      <c r="JSF57" s="285"/>
      <c r="JSG57" s="285"/>
      <c r="JSH57" s="285"/>
      <c r="JSI57" s="285"/>
      <c r="JSJ57" s="285"/>
      <c r="JSK57" s="285"/>
      <c r="JSL57" s="285"/>
      <c r="JSM57" s="285"/>
      <c r="JSN57" s="285"/>
      <c r="JSO57" s="285"/>
      <c r="JSP57" s="285"/>
      <c r="JSQ57" s="285"/>
      <c r="JSR57" s="285"/>
      <c r="JSS57" s="285"/>
      <c r="JST57" s="285"/>
      <c r="JSU57" s="285"/>
      <c r="JSV57" s="285"/>
      <c r="JSW57" s="285"/>
      <c r="JSX57" s="285"/>
      <c r="JSY57" s="285"/>
      <c r="JSZ57" s="285"/>
      <c r="JTA57" s="285"/>
      <c r="JTB57" s="285"/>
      <c r="JTC57" s="285"/>
      <c r="JTD57" s="285"/>
      <c r="JTE57" s="285"/>
      <c r="JTF57" s="285"/>
      <c r="JTG57" s="285"/>
      <c r="JTH57" s="285"/>
      <c r="JTI57" s="285"/>
      <c r="JTJ57" s="285"/>
      <c r="JTK57" s="285"/>
      <c r="JTL57" s="285"/>
      <c r="JTM57" s="285"/>
      <c r="JTN57" s="285"/>
      <c r="JTO57" s="285"/>
      <c r="JTP57" s="285"/>
      <c r="JTQ57" s="285"/>
      <c r="JTR57" s="285"/>
      <c r="JTS57" s="285"/>
      <c r="JTT57" s="285"/>
      <c r="JTU57" s="285"/>
      <c r="JTV57" s="285"/>
      <c r="JTW57" s="285"/>
      <c r="JTX57" s="285"/>
      <c r="JTY57" s="285"/>
      <c r="JTZ57" s="285"/>
      <c r="JUA57" s="285"/>
      <c r="JUB57" s="285"/>
      <c r="JUC57" s="285"/>
      <c r="JUD57" s="285"/>
      <c r="JUE57" s="285"/>
      <c r="JUF57" s="285"/>
      <c r="JUG57" s="285"/>
      <c r="JUH57" s="285"/>
      <c r="JUI57" s="285"/>
      <c r="JUJ57" s="285"/>
      <c r="JUK57" s="285"/>
      <c r="JUL57" s="285"/>
      <c r="JUM57" s="285"/>
      <c r="JUN57" s="285"/>
      <c r="JUO57" s="285"/>
      <c r="JUP57" s="285"/>
      <c r="JUQ57" s="285"/>
      <c r="JUR57" s="285"/>
      <c r="JUS57" s="285"/>
      <c r="JUT57" s="285"/>
      <c r="JUU57" s="285"/>
      <c r="JUV57" s="285"/>
      <c r="JUW57" s="285"/>
      <c r="JUX57" s="285"/>
      <c r="JUY57" s="285"/>
      <c r="JUZ57" s="285"/>
      <c r="JVA57" s="285"/>
      <c r="JVB57" s="285"/>
      <c r="JVC57" s="285"/>
      <c r="JVD57" s="285"/>
      <c r="JVE57" s="285"/>
      <c r="JVF57" s="285"/>
      <c r="JVG57" s="285"/>
      <c r="JVH57" s="285"/>
      <c r="JVI57" s="285"/>
      <c r="JVJ57" s="285"/>
      <c r="JVK57" s="285"/>
      <c r="JVL57" s="285"/>
      <c r="JVM57" s="285"/>
      <c r="JVN57" s="285"/>
      <c r="JVO57" s="285"/>
      <c r="JVP57" s="285"/>
      <c r="JVQ57" s="285"/>
      <c r="JVR57" s="285"/>
      <c r="JVS57" s="285"/>
      <c r="JVT57" s="285"/>
      <c r="JVU57" s="285"/>
      <c r="JVV57" s="285"/>
      <c r="JVW57" s="285"/>
      <c r="JVX57" s="285"/>
      <c r="JVY57" s="285"/>
      <c r="JVZ57" s="285"/>
      <c r="JWA57" s="285"/>
      <c r="JWB57" s="285"/>
      <c r="JWC57" s="285"/>
      <c r="JWD57" s="285"/>
      <c r="JWE57" s="285"/>
      <c r="JWF57" s="285"/>
      <c r="JWG57" s="285"/>
      <c r="JWH57" s="285"/>
      <c r="JWI57" s="285"/>
      <c r="JWJ57" s="285"/>
      <c r="JWK57" s="285"/>
      <c r="JWL57" s="285"/>
      <c r="JWM57" s="285"/>
      <c r="JWN57" s="285"/>
      <c r="JWO57" s="285"/>
      <c r="JWP57" s="285"/>
      <c r="JWQ57" s="285"/>
      <c r="JWR57" s="285"/>
      <c r="JWS57" s="285"/>
      <c r="JWT57" s="285"/>
      <c r="JWU57" s="285"/>
      <c r="JWV57" s="285"/>
      <c r="JWW57" s="285"/>
      <c r="JWX57" s="285"/>
      <c r="JWY57" s="285"/>
      <c r="JWZ57" s="285"/>
      <c r="JXA57" s="285"/>
      <c r="JXB57" s="285"/>
      <c r="JXC57" s="285"/>
      <c r="JXD57" s="285"/>
      <c r="JXE57" s="285"/>
      <c r="JXF57" s="285"/>
      <c r="JXG57" s="285"/>
      <c r="JXH57" s="285"/>
      <c r="JXI57" s="285"/>
      <c r="JXJ57" s="285"/>
      <c r="JXK57" s="285"/>
      <c r="JXL57" s="285"/>
      <c r="JXM57" s="285"/>
      <c r="JXN57" s="285"/>
      <c r="JXO57" s="285"/>
      <c r="JXP57" s="285"/>
      <c r="JXQ57" s="285"/>
      <c r="JXR57" s="285"/>
      <c r="JXS57" s="285"/>
      <c r="JXT57" s="285"/>
      <c r="JXU57" s="285"/>
      <c r="JXV57" s="285"/>
      <c r="JXW57" s="285"/>
      <c r="JXX57" s="285"/>
      <c r="JXY57" s="285"/>
      <c r="JXZ57" s="285"/>
      <c r="JYA57" s="285"/>
      <c r="JYB57" s="285"/>
      <c r="JYC57" s="285"/>
      <c r="JYD57" s="285"/>
      <c r="JYE57" s="285"/>
      <c r="JYF57" s="285"/>
      <c r="JYG57" s="285"/>
      <c r="JYH57" s="285"/>
      <c r="JYI57" s="285"/>
      <c r="JYJ57" s="285"/>
      <c r="JYK57" s="285"/>
      <c r="JYL57" s="285"/>
      <c r="JYM57" s="285"/>
      <c r="JYN57" s="285"/>
      <c r="JYO57" s="285"/>
      <c r="JYP57" s="285"/>
      <c r="JYQ57" s="285"/>
      <c r="JYR57" s="285"/>
      <c r="JYS57" s="285"/>
      <c r="JYT57" s="285"/>
      <c r="JYU57" s="285"/>
      <c r="JYV57" s="285"/>
      <c r="JYW57" s="285"/>
      <c r="JYX57" s="285"/>
      <c r="JYY57" s="285"/>
      <c r="JYZ57" s="285"/>
      <c r="JZA57" s="285"/>
      <c r="JZB57" s="285"/>
      <c r="JZC57" s="285"/>
      <c r="JZD57" s="285"/>
      <c r="JZE57" s="285"/>
      <c r="JZF57" s="285"/>
      <c r="JZG57" s="285"/>
      <c r="JZH57" s="285"/>
      <c r="JZI57" s="285"/>
      <c r="JZJ57" s="285"/>
      <c r="JZK57" s="285"/>
      <c r="JZL57" s="285"/>
      <c r="JZM57" s="285"/>
      <c r="JZN57" s="285"/>
      <c r="JZO57" s="285"/>
      <c r="JZP57" s="285"/>
      <c r="JZQ57" s="285"/>
      <c r="JZR57" s="285"/>
      <c r="JZS57" s="285"/>
      <c r="JZT57" s="285"/>
      <c r="JZU57" s="285"/>
      <c r="JZV57" s="285"/>
      <c r="JZW57" s="285"/>
      <c r="JZX57" s="285"/>
      <c r="JZY57" s="285"/>
      <c r="JZZ57" s="285"/>
      <c r="KAA57" s="285"/>
      <c r="KAB57" s="285"/>
      <c r="KAC57" s="285"/>
      <c r="KAD57" s="285"/>
      <c r="KAE57" s="285"/>
      <c r="KAF57" s="285"/>
      <c r="KAG57" s="285"/>
      <c r="KAH57" s="285"/>
      <c r="KAI57" s="285"/>
      <c r="KAJ57" s="285"/>
      <c r="KAK57" s="285"/>
      <c r="KAL57" s="285"/>
      <c r="KAM57" s="285"/>
      <c r="KAN57" s="285"/>
      <c r="KAO57" s="285"/>
      <c r="KAP57" s="285"/>
      <c r="KAQ57" s="285"/>
      <c r="KAR57" s="285"/>
      <c r="KAS57" s="285"/>
      <c r="KAT57" s="285"/>
      <c r="KAU57" s="285"/>
      <c r="KAV57" s="285"/>
      <c r="KAW57" s="285"/>
      <c r="KAX57" s="285"/>
      <c r="KAY57" s="285"/>
      <c r="KAZ57" s="285"/>
      <c r="KBA57" s="285"/>
      <c r="KBB57" s="285"/>
      <c r="KBC57" s="285"/>
      <c r="KBD57" s="285"/>
      <c r="KBE57" s="285"/>
      <c r="KBF57" s="285"/>
      <c r="KBG57" s="285"/>
      <c r="KBH57" s="285"/>
      <c r="KBI57" s="285"/>
      <c r="KBJ57" s="285"/>
      <c r="KBK57" s="285"/>
      <c r="KBL57" s="285"/>
      <c r="KBM57" s="285"/>
      <c r="KBN57" s="285"/>
      <c r="KBO57" s="285"/>
      <c r="KBP57" s="285"/>
      <c r="KBQ57" s="285"/>
      <c r="KBR57" s="285"/>
      <c r="KBS57" s="285"/>
      <c r="KBT57" s="285"/>
      <c r="KBU57" s="285"/>
      <c r="KBV57" s="285"/>
      <c r="KBW57" s="285"/>
      <c r="KBX57" s="285"/>
      <c r="KBY57" s="285"/>
      <c r="KBZ57" s="285"/>
      <c r="KCA57" s="285"/>
      <c r="KCB57" s="285"/>
      <c r="KCC57" s="285"/>
      <c r="KCD57" s="285"/>
      <c r="KCE57" s="285"/>
      <c r="KCF57" s="285"/>
      <c r="KCG57" s="285"/>
      <c r="KCH57" s="285"/>
      <c r="KCI57" s="285"/>
      <c r="KCJ57" s="285"/>
      <c r="KCK57" s="285"/>
      <c r="KCL57" s="285"/>
      <c r="KCM57" s="285"/>
      <c r="KCN57" s="285"/>
      <c r="KCO57" s="285"/>
      <c r="KCP57" s="285"/>
      <c r="KCQ57" s="285"/>
      <c r="KCR57" s="285"/>
      <c r="KCS57" s="285"/>
      <c r="KCT57" s="285"/>
      <c r="KCU57" s="285"/>
      <c r="KCV57" s="285"/>
      <c r="KCW57" s="285"/>
      <c r="KCX57" s="285"/>
      <c r="KCY57" s="285"/>
      <c r="KCZ57" s="285"/>
      <c r="KDA57" s="285"/>
      <c r="KDB57" s="285"/>
      <c r="KDC57" s="285"/>
      <c r="KDD57" s="285"/>
      <c r="KDE57" s="285"/>
      <c r="KDF57" s="285"/>
      <c r="KDG57" s="285"/>
      <c r="KDH57" s="285"/>
      <c r="KDI57" s="285"/>
      <c r="KDJ57" s="285"/>
      <c r="KDK57" s="285"/>
      <c r="KDL57" s="285"/>
      <c r="KDM57" s="285"/>
      <c r="KDN57" s="285"/>
      <c r="KDO57" s="285"/>
      <c r="KDP57" s="285"/>
      <c r="KDQ57" s="285"/>
      <c r="KDR57" s="285"/>
      <c r="KDS57" s="285"/>
      <c r="KDT57" s="285"/>
      <c r="KDU57" s="285"/>
      <c r="KDV57" s="285"/>
      <c r="KDW57" s="285"/>
      <c r="KDX57" s="285"/>
      <c r="KDY57" s="285"/>
      <c r="KDZ57" s="285"/>
      <c r="KEA57" s="285"/>
      <c r="KEB57" s="285"/>
      <c r="KEC57" s="285"/>
      <c r="KED57" s="285"/>
      <c r="KEE57" s="285"/>
      <c r="KEF57" s="285"/>
      <c r="KEG57" s="285"/>
      <c r="KEH57" s="285"/>
      <c r="KEI57" s="285"/>
      <c r="KEJ57" s="285"/>
      <c r="KEK57" s="285"/>
      <c r="KEL57" s="285"/>
      <c r="KEM57" s="285"/>
      <c r="KEN57" s="285"/>
      <c r="KEO57" s="285"/>
      <c r="KEP57" s="285"/>
      <c r="KEQ57" s="285"/>
      <c r="KER57" s="285"/>
      <c r="KES57" s="285"/>
      <c r="KET57" s="285"/>
      <c r="KEU57" s="285"/>
      <c r="KEV57" s="285"/>
      <c r="KEW57" s="285"/>
      <c r="KEX57" s="285"/>
      <c r="KEY57" s="285"/>
      <c r="KEZ57" s="285"/>
      <c r="KFA57" s="285"/>
      <c r="KFB57" s="285"/>
      <c r="KFC57" s="285"/>
      <c r="KFD57" s="285"/>
      <c r="KFE57" s="285"/>
      <c r="KFF57" s="285"/>
      <c r="KFG57" s="285"/>
      <c r="KFH57" s="285"/>
      <c r="KFI57" s="285"/>
      <c r="KFJ57" s="285"/>
      <c r="KFK57" s="285"/>
      <c r="KFL57" s="285"/>
      <c r="KFM57" s="285"/>
      <c r="KFN57" s="285"/>
      <c r="KFO57" s="285"/>
      <c r="KFP57" s="285"/>
      <c r="KFQ57" s="285"/>
      <c r="KFR57" s="285"/>
      <c r="KFS57" s="285"/>
      <c r="KFT57" s="285"/>
      <c r="KFU57" s="285"/>
      <c r="KFV57" s="285"/>
      <c r="KFW57" s="285"/>
      <c r="KFX57" s="285"/>
      <c r="KFY57" s="285"/>
      <c r="KFZ57" s="285"/>
      <c r="KGA57" s="285"/>
      <c r="KGB57" s="285"/>
      <c r="KGC57" s="285"/>
      <c r="KGD57" s="285"/>
      <c r="KGE57" s="285"/>
      <c r="KGF57" s="285"/>
      <c r="KGG57" s="285"/>
      <c r="KGH57" s="285"/>
      <c r="KGI57" s="285"/>
      <c r="KGJ57" s="285"/>
      <c r="KGK57" s="285"/>
      <c r="KGL57" s="285"/>
      <c r="KGM57" s="285"/>
      <c r="KGN57" s="285"/>
      <c r="KGO57" s="285"/>
      <c r="KGP57" s="285"/>
      <c r="KGQ57" s="285"/>
      <c r="KGR57" s="285"/>
      <c r="KGS57" s="285"/>
      <c r="KGT57" s="285"/>
      <c r="KGU57" s="285"/>
      <c r="KGV57" s="285"/>
      <c r="KGW57" s="285"/>
      <c r="KGX57" s="285"/>
      <c r="KGY57" s="285"/>
      <c r="KGZ57" s="285"/>
      <c r="KHA57" s="285"/>
      <c r="KHB57" s="285"/>
      <c r="KHC57" s="285"/>
      <c r="KHD57" s="285"/>
      <c r="KHE57" s="285"/>
      <c r="KHF57" s="285"/>
      <c r="KHG57" s="285"/>
      <c r="KHH57" s="285"/>
      <c r="KHI57" s="285"/>
      <c r="KHJ57" s="285"/>
      <c r="KHK57" s="285"/>
      <c r="KHL57" s="285"/>
      <c r="KHM57" s="285"/>
      <c r="KHN57" s="285"/>
      <c r="KHO57" s="285"/>
      <c r="KHP57" s="285"/>
      <c r="KHQ57" s="285"/>
      <c r="KHR57" s="285"/>
      <c r="KHS57" s="285"/>
      <c r="KHT57" s="285"/>
      <c r="KHU57" s="285"/>
      <c r="KHV57" s="285"/>
      <c r="KHW57" s="285"/>
      <c r="KHX57" s="285"/>
      <c r="KHY57" s="285"/>
      <c r="KHZ57" s="285"/>
      <c r="KIA57" s="285"/>
      <c r="KIB57" s="285"/>
      <c r="KIC57" s="285"/>
      <c r="KID57" s="285"/>
      <c r="KIE57" s="285"/>
      <c r="KIF57" s="285"/>
      <c r="KIG57" s="285"/>
      <c r="KIH57" s="285"/>
      <c r="KII57" s="285"/>
      <c r="KIJ57" s="285"/>
      <c r="KIK57" s="285"/>
      <c r="KIL57" s="285"/>
      <c r="KIM57" s="285"/>
      <c r="KIN57" s="285"/>
      <c r="KIO57" s="285"/>
      <c r="KIP57" s="285"/>
      <c r="KIQ57" s="285"/>
      <c r="KIR57" s="285"/>
      <c r="KIS57" s="285"/>
      <c r="KIT57" s="285"/>
      <c r="KIU57" s="285"/>
      <c r="KIV57" s="285"/>
      <c r="KIW57" s="285"/>
      <c r="KIX57" s="285"/>
      <c r="KIY57" s="285"/>
      <c r="KIZ57" s="285"/>
      <c r="KJA57" s="285"/>
      <c r="KJB57" s="285"/>
      <c r="KJC57" s="285"/>
      <c r="KJD57" s="285"/>
      <c r="KJE57" s="285"/>
      <c r="KJF57" s="285"/>
      <c r="KJG57" s="285"/>
      <c r="KJH57" s="285"/>
      <c r="KJI57" s="285"/>
      <c r="KJJ57" s="285"/>
      <c r="KJK57" s="285"/>
      <c r="KJL57" s="285"/>
      <c r="KJM57" s="285"/>
      <c r="KJN57" s="285"/>
      <c r="KJO57" s="285"/>
      <c r="KJP57" s="285"/>
      <c r="KJQ57" s="285"/>
      <c r="KJR57" s="285"/>
      <c r="KJS57" s="285"/>
      <c r="KJT57" s="285"/>
      <c r="KJU57" s="285"/>
      <c r="KJV57" s="285"/>
      <c r="KJW57" s="285"/>
      <c r="KJX57" s="285"/>
      <c r="KJY57" s="285"/>
      <c r="KJZ57" s="285"/>
      <c r="KKA57" s="285"/>
      <c r="KKB57" s="285"/>
      <c r="KKC57" s="285"/>
      <c r="KKD57" s="285"/>
      <c r="KKE57" s="285"/>
      <c r="KKF57" s="285"/>
      <c r="KKG57" s="285"/>
      <c r="KKH57" s="285"/>
      <c r="KKI57" s="285"/>
      <c r="KKJ57" s="285"/>
      <c r="KKK57" s="285"/>
      <c r="KKL57" s="285"/>
      <c r="KKM57" s="285"/>
      <c r="KKN57" s="285"/>
      <c r="KKO57" s="285"/>
      <c r="KKP57" s="285"/>
      <c r="KKQ57" s="285"/>
      <c r="KKR57" s="285"/>
      <c r="KKS57" s="285"/>
      <c r="KKT57" s="285"/>
      <c r="KKU57" s="285"/>
      <c r="KKV57" s="285"/>
      <c r="KKW57" s="285"/>
      <c r="KKX57" s="285"/>
      <c r="KKY57" s="285"/>
      <c r="KKZ57" s="285"/>
      <c r="KLA57" s="285"/>
      <c r="KLB57" s="285"/>
      <c r="KLC57" s="285"/>
      <c r="KLD57" s="285"/>
      <c r="KLE57" s="285"/>
      <c r="KLF57" s="285"/>
      <c r="KLG57" s="285"/>
      <c r="KLH57" s="285"/>
      <c r="KLI57" s="285"/>
      <c r="KLJ57" s="285"/>
      <c r="KLK57" s="285"/>
      <c r="KLL57" s="285"/>
      <c r="KLM57" s="285"/>
      <c r="KLN57" s="285"/>
      <c r="KLO57" s="285"/>
      <c r="KLP57" s="285"/>
      <c r="KLQ57" s="285"/>
      <c r="KLR57" s="285"/>
      <c r="KLS57" s="285"/>
      <c r="KLT57" s="285"/>
      <c r="KLU57" s="285"/>
      <c r="KLV57" s="285"/>
      <c r="KLW57" s="285"/>
      <c r="KLX57" s="285"/>
      <c r="KLY57" s="285"/>
      <c r="KLZ57" s="285"/>
      <c r="KMA57" s="285"/>
      <c r="KMB57" s="285"/>
      <c r="KMC57" s="285"/>
      <c r="KMD57" s="285"/>
      <c r="KME57" s="285"/>
      <c r="KMF57" s="285"/>
      <c r="KMG57" s="285"/>
      <c r="KMH57" s="285"/>
      <c r="KMI57" s="285"/>
      <c r="KMJ57" s="285"/>
      <c r="KMK57" s="285"/>
      <c r="KML57" s="285"/>
      <c r="KMM57" s="285"/>
      <c r="KMN57" s="285"/>
      <c r="KMO57" s="285"/>
      <c r="KMP57" s="285"/>
      <c r="KMQ57" s="285"/>
      <c r="KMR57" s="285"/>
      <c r="KMS57" s="285"/>
      <c r="KMT57" s="285"/>
      <c r="KMU57" s="285"/>
      <c r="KMV57" s="285"/>
      <c r="KMW57" s="285"/>
      <c r="KMX57" s="285"/>
      <c r="KMY57" s="285"/>
      <c r="KMZ57" s="285"/>
      <c r="KNA57" s="285"/>
      <c r="KNB57" s="285"/>
      <c r="KNC57" s="285"/>
      <c r="KND57" s="285"/>
      <c r="KNE57" s="285"/>
      <c r="KNF57" s="285"/>
      <c r="KNG57" s="285"/>
      <c r="KNH57" s="285"/>
      <c r="KNI57" s="285"/>
      <c r="KNJ57" s="285"/>
      <c r="KNK57" s="285"/>
      <c r="KNL57" s="285"/>
      <c r="KNM57" s="285"/>
      <c r="KNN57" s="285"/>
      <c r="KNO57" s="285"/>
      <c r="KNP57" s="285"/>
      <c r="KNQ57" s="285"/>
      <c r="KNR57" s="285"/>
      <c r="KNS57" s="285"/>
      <c r="KNT57" s="285"/>
      <c r="KNU57" s="285"/>
      <c r="KNV57" s="285"/>
      <c r="KNW57" s="285"/>
      <c r="KNX57" s="285"/>
      <c r="KNY57" s="285"/>
      <c r="KNZ57" s="285"/>
      <c r="KOA57" s="285"/>
      <c r="KOB57" s="285"/>
      <c r="KOC57" s="285"/>
      <c r="KOD57" s="285"/>
      <c r="KOE57" s="285"/>
      <c r="KOF57" s="285"/>
      <c r="KOG57" s="285"/>
      <c r="KOH57" s="285"/>
      <c r="KOI57" s="285"/>
      <c r="KOJ57" s="285"/>
      <c r="KOK57" s="285"/>
      <c r="KOL57" s="285"/>
      <c r="KOM57" s="285"/>
      <c r="KON57" s="285"/>
      <c r="KOO57" s="285"/>
      <c r="KOP57" s="285"/>
      <c r="KOQ57" s="285"/>
      <c r="KOR57" s="285"/>
      <c r="KOS57" s="285"/>
      <c r="KOT57" s="285"/>
      <c r="KOU57" s="285"/>
      <c r="KOV57" s="285"/>
      <c r="KOW57" s="285"/>
      <c r="KOX57" s="285"/>
      <c r="KOY57" s="285"/>
      <c r="KOZ57" s="285"/>
      <c r="KPA57" s="285"/>
      <c r="KPB57" s="285"/>
      <c r="KPC57" s="285"/>
      <c r="KPD57" s="285"/>
      <c r="KPE57" s="285"/>
      <c r="KPF57" s="285"/>
      <c r="KPG57" s="285"/>
      <c r="KPH57" s="285"/>
      <c r="KPI57" s="285"/>
      <c r="KPJ57" s="285"/>
      <c r="KPK57" s="285"/>
      <c r="KPL57" s="285"/>
      <c r="KPM57" s="285"/>
      <c r="KPN57" s="285"/>
      <c r="KPO57" s="285"/>
      <c r="KPP57" s="285"/>
      <c r="KPQ57" s="285"/>
      <c r="KPR57" s="285"/>
      <c r="KPS57" s="285"/>
      <c r="KPT57" s="285"/>
      <c r="KPU57" s="285"/>
      <c r="KPV57" s="285"/>
      <c r="KPW57" s="285"/>
      <c r="KPX57" s="285"/>
      <c r="KPY57" s="285"/>
      <c r="KPZ57" s="285"/>
      <c r="KQA57" s="285"/>
      <c r="KQB57" s="285"/>
      <c r="KQC57" s="285"/>
      <c r="KQD57" s="285"/>
      <c r="KQE57" s="285"/>
      <c r="KQF57" s="285"/>
      <c r="KQG57" s="285"/>
      <c r="KQH57" s="285"/>
      <c r="KQI57" s="285"/>
      <c r="KQJ57" s="285"/>
      <c r="KQK57" s="285"/>
      <c r="KQL57" s="285"/>
      <c r="KQM57" s="285"/>
      <c r="KQN57" s="285"/>
      <c r="KQO57" s="285"/>
      <c r="KQP57" s="285"/>
      <c r="KQQ57" s="285"/>
      <c r="KQR57" s="285"/>
      <c r="KQS57" s="285"/>
      <c r="KQT57" s="285"/>
      <c r="KQU57" s="285"/>
      <c r="KQV57" s="285"/>
      <c r="KQW57" s="285"/>
      <c r="KQX57" s="285"/>
      <c r="KQY57" s="285"/>
      <c r="KQZ57" s="285"/>
      <c r="KRA57" s="285"/>
      <c r="KRB57" s="285"/>
      <c r="KRC57" s="285"/>
      <c r="KRD57" s="285"/>
      <c r="KRE57" s="285"/>
      <c r="KRF57" s="285"/>
      <c r="KRG57" s="285"/>
      <c r="KRH57" s="285"/>
      <c r="KRI57" s="285"/>
      <c r="KRJ57" s="285"/>
      <c r="KRK57" s="285"/>
      <c r="KRL57" s="285"/>
      <c r="KRM57" s="285"/>
      <c r="KRN57" s="285"/>
      <c r="KRO57" s="285"/>
      <c r="KRP57" s="285"/>
      <c r="KRQ57" s="285"/>
      <c r="KRR57" s="285"/>
      <c r="KRS57" s="285"/>
      <c r="KRT57" s="285"/>
      <c r="KRU57" s="285"/>
      <c r="KRV57" s="285"/>
      <c r="KRW57" s="285"/>
      <c r="KRX57" s="285"/>
      <c r="KRY57" s="285"/>
      <c r="KRZ57" s="285"/>
      <c r="KSA57" s="285"/>
      <c r="KSB57" s="285"/>
      <c r="KSC57" s="285"/>
      <c r="KSD57" s="285"/>
      <c r="KSE57" s="285"/>
      <c r="KSF57" s="285"/>
      <c r="KSG57" s="285"/>
      <c r="KSH57" s="285"/>
      <c r="KSI57" s="285"/>
      <c r="KSJ57" s="285"/>
      <c r="KSK57" s="285"/>
      <c r="KSL57" s="285"/>
      <c r="KSM57" s="285"/>
      <c r="KSN57" s="285"/>
      <c r="KSO57" s="285"/>
      <c r="KSP57" s="285"/>
      <c r="KSQ57" s="285"/>
      <c r="KSR57" s="285"/>
      <c r="KSS57" s="285"/>
      <c r="KST57" s="285"/>
      <c r="KSU57" s="285"/>
      <c r="KSV57" s="285"/>
      <c r="KSW57" s="285"/>
      <c r="KSX57" s="285"/>
      <c r="KSY57" s="285"/>
      <c r="KSZ57" s="285"/>
      <c r="KTA57" s="285"/>
      <c r="KTB57" s="285"/>
      <c r="KTC57" s="285"/>
      <c r="KTD57" s="285"/>
      <c r="KTE57" s="285"/>
      <c r="KTF57" s="285"/>
      <c r="KTG57" s="285"/>
      <c r="KTH57" s="285"/>
      <c r="KTI57" s="285"/>
      <c r="KTJ57" s="285"/>
      <c r="KTK57" s="285"/>
      <c r="KTL57" s="285"/>
      <c r="KTM57" s="285"/>
      <c r="KTN57" s="285"/>
      <c r="KTO57" s="285"/>
      <c r="KTP57" s="285"/>
      <c r="KTQ57" s="285"/>
      <c r="KTR57" s="285"/>
      <c r="KTS57" s="285"/>
      <c r="KTT57" s="285"/>
      <c r="KTU57" s="285"/>
      <c r="KTV57" s="285"/>
      <c r="KTW57" s="285"/>
      <c r="KTX57" s="285"/>
      <c r="KTY57" s="285"/>
      <c r="KTZ57" s="285"/>
      <c r="KUA57" s="285"/>
      <c r="KUB57" s="285"/>
      <c r="KUC57" s="285"/>
      <c r="KUD57" s="285"/>
      <c r="KUE57" s="285"/>
      <c r="KUF57" s="285"/>
      <c r="KUG57" s="285"/>
      <c r="KUH57" s="285"/>
      <c r="KUI57" s="285"/>
      <c r="KUJ57" s="285"/>
      <c r="KUK57" s="285"/>
      <c r="KUL57" s="285"/>
      <c r="KUM57" s="285"/>
      <c r="KUN57" s="285"/>
      <c r="KUO57" s="285"/>
      <c r="KUP57" s="285"/>
      <c r="KUQ57" s="285"/>
      <c r="KUR57" s="285"/>
      <c r="KUS57" s="285"/>
      <c r="KUT57" s="285"/>
      <c r="KUU57" s="285"/>
      <c r="KUV57" s="285"/>
      <c r="KUW57" s="285"/>
      <c r="KUX57" s="285"/>
      <c r="KUY57" s="285"/>
      <c r="KUZ57" s="285"/>
      <c r="KVA57" s="285"/>
      <c r="KVB57" s="285"/>
      <c r="KVC57" s="285"/>
      <c r="KVD57" s="285"/>
      <c r="KVE57" s="285"/>
      <c r="KVF57" s="285"/>
      <c r="KVG57" s="285"/>
      <c r="KVH57" s="285"/>
      <c r="KVI57" s="285"/>
      <c r="KVJ57" s="285"/>
      <c r="KVK57" s="285"/>
      <c r="KVL57" s="285"/>
      <c r="KVM57" s="285"/>
      <c r="KVN57" s="285"/>
      <c r="KVO57" s="285"/>
      <c r="KVP57" s="285"/>
      <c r="KVQ57" s="285"/>
      <c r="KVR57" s="285"/>
      <c r="KVS57" s="285"/>
      <c r="KVT57" s="285"/>
      <c r="KVU57" s="285"/>
      <c r="KVV57" s="285"/>
      <c r="KVW57" s="285"/>
      <c r="KVX57" s="285"/>
      <c r="KVY57" s="285"/>
      <c r="KVZ57" s="285"/>
      <c r="KWA57" s="285"/>
      <c r="KWB57" s="285"/>
      <c r="KWC57" s="285"/>
      <c r="KWD57" s="285"/>
      <c r="KWE57" s="285"/>
      <c r="KWF57" s="285"/>
      <c r="KWG57" s="285"/>
      <c r="KWH57" s="285"/>
      <c r="KWI57" s="285"/>
      <c r="KWJ57" s="285"/>
      <c r="KWK57" s="285"/>
      <c r="KWL57" s="285"/>
      <c r="KWM57" s="285"/>
      <c r="KWN57" s="285"/>
      <c r="KWO57" s="285"/>
      <c r="KWP57" s="285"/>
      <c r="KWQ57" s="285"/>
      <c r="KWR57" s="285"/>
      <c r="KWS57" s="285"/>
      <c r="KWT57" s="285"/>
      <c r="KWU57" s="285"/>
      <c r="KWV57" s="285"/>
      <c r="KWW57" s="285"/>
      <c r="KWX57" s="285"/>
      <c r="KWY57" s="285"/>
      <c r="KWZ57" s="285"/>
      <c r="KXA57" s="285"/>
      <c r="KXB57" s="285"/>
      <c r="KXC57" s="285"/>
      <c r="KXD57" s="285"/>
      <c r="KXE57" s="285"/>
      <c r="KXF57" s="285"/>
      <c r="KXG57" s="285"/>
      <c r="KXH57" s="285"/>
      <c r="KXI57" s="285"/>
      <c r="KXJ57" s="285"/>
      <c r="KXK57" s="285"/>
      <c r="KXL57" s="285"/>
      <c r="KXM57" s="285"/>
      <c r="KXN57" s="285"/>
      <c r="KXO57" s="285"/>
      <c r="KXP57" s="285"/>
      <c r="KXQ57" s="285"/>
      <c r="KXR57" s="285"/>
      <c r="KXS57" s="285"/>
      <c r="KXT57" s="285"/>
      <c r="KXU57" s="285"/>
      <c r="KXV57" s="285"/>
      <c r="KXW57" s="285"/>
      <c r="KXX57" s="285"/>
      <c r="KXY57" s="285"/>
      <c r="KXZ57" s="285"/>
      <c r="KYA57" s="285"/>
      <c r="KYB57" s="285"/>
      <c r="KYC57" s="285"/>
      <c r="KYD57" s="285"/>
      <c r="KYE57" s="285"/>
      <c r="KYF57" s="285"/>
      <c r="KYG57" s="285"/>
      <c r="KYH57" s="285"/>
      <c r="KYI57" s="285"/>
      <c r="KYJ57" s="285"/>
      <c r="KYK57" s="285"/>
      <c r="KYL57" s="285"/>
      <c r="KYM57" s="285"/>
      <c r="KYN57" s="285"/>
      <c r="KYO57" s="285"/>
      <c r="KYP57" s="285"/>
      <c r="KYQ57" s="285"/>
      <c r="KYR57" s="285"/>
      <c r="KYS57" s="285"/>
      <c r="KYT57" s="285"/>
      <c r="KYU57" s="285"/>
      <c r="KYV57" s="285"/>
      <c r="KYW57" s="285"/>
      <c r="KYX57" s="285"/>
      <c r="KYY57" s="285"/>
      <c r="KYZ57" s="285"/>
      <c r="KZA57" s="285"/>
      <c r="KZB57" s="285"/>
      <c r="KZC57" s="285"/>
      <c r="KZD57" s="285"/>
      <c r="KZE57" s="285"/>
      <c r="KZF57" s="285"/>
      <c r="KZG57" s="285"/>
      <c r="KZH57" s="285"/>
      <c r="KZI57" s="285"/>
      <c r="KZJ57" s="285"/>
      <c r="KZK57" s="285"/>
      <c r="KZL57" s="285"/>
      <c r="KZM57" s="285"/>
      <c r="KZN57" s="285"/>
      <c r="KZO57" s="285"/>
      <c r="KZP57" s="285"/>
      <c r="KZQ57" s="285"/>
      <c r="KZR57" s="285"/>
      <c r="KZS57" s="285"/>
      <c r="KZT57" s="285"/>
      <c r="KZU57" s="285"/>
      <c r="KZV57" s="285"/>
      <c r="KZW57" s="285"/>
      <c r="KZX57" s="285"/>
      <c r="KZY57" s="285"/>
      <c r="KZZ57" s="285"/>
      <c r="LAA57" s="285"/>
      <c r="LAB57" s="285"/>
      <c r="LAC57" s="285"/>
      <c r="LAD57" s="285"/>
      <c r="LAE57" s="285"/>
      <c r="LAF57" s="285"/>
      <c r="LAG57" s="285"/>
      <c r="LAH57" s="285"/>
      <c r="LAI57" s="285"/>
      <c r="LAJ57" s="285"/>
      <c r="LAK57" s="285"/>
      <c r="LAL57" s="285"/>
      <c r="LAM57" s="285"/>
      <c r="LAN57" s="285"/>
      <c r="LAO57" s="285"/>
      <c r="LAP57" s="285"/>
      <c r="LAQ57" s="285"/>
      <c r="LAR57" s="285"/>
      <c r="LAS57" s="285"/>
      <c r="LAT57" s="285"/>
      <c r="LAU57" s="285"/>
      <c r="LAV57" s="285"/>
      <c r="LAW57" s="285"/>
      <c r="LAX57" s="285"/>
      <c r="LAY57" s="285"/>
      <c r="LAZ57" s="285"/>
      <c r="LBA57" s="285"/>
      <c r="LBB57" s="285"/>
      <c r="LBC57" s="285"/>
      <c r="LBD57" s="285"/>
      <c r="LBE57" s="285"/>
      <c r="LBF57" s="285"/>
      <c r="LBG57" s="285"/>
      <c r="LBH57" s="285"/>
      <c r="LBI57" s="285"/>
      <c r="LBJ57" s="285"/>
      <c r="LBK57" s="285"/>
      <c r="LBL57" s="285"/>
      <c r="LBM57" s="285"/>
      <c r="LBN57" s="285"/>
      <c r="LBO57" s="285"/>
      <c r="LBP57" s="285"/>
      <c r="LBQ57" s="285"/>
      <c r="LBR57" s="285"/>
      <c r="LBS57" s="285"/>
      <c r="LBT57" s="285"/>
      <c r="LBU57" s="285"/>
      <c r="LBV57" s="285"/>
      <c r="LBW57" s="285"/>
      <c r="LBX57" s="285"/>
      <c r="LBY57" s="285"/>
      <c r="LBZ57" s="285"/>
      <c r="LCA57" s="285"/>
      <c r="LCB57" s="285"/>
      <c r="LCC57" s="285"/>
      <c r="LCD57" s="285"/>
      <c r="LCE57" s="285"/>
      <c r="LCF57" s="285"/>
      <c r="LCG57" s="285"/>
      <c r="LCH57" s="285"/>
      <c r="LCI57" s="285"/>
      <c r="LCJ57" s="285"/>
      <c r="LCK57" s="285"/>
      <c r="LCL57" s="285"/>
      <c r="LCM57" s="285"/>
      <c r="LCN57" s="285"/>
      <c r="LCO57" s="285"/>
      <c r="LCP57" s="285"/>
      <c r="LCQ57" s="285"/>
      <c r="LCR57" s="285"/>
      <c r="LCS57" s="285"/>
      <c r="LCT57" s="285"/>
      <c r="LCU57" s="285"/>
      <c r="LCV57" s="285"/>
      <c r="LCW57" s="285"/>
      <c r="LCX57" s="285"/>
      <c r="LCY57" s="285"/>
      <c r="LCZ57" s="285"/>
      <c r="LDA57" s="285"/>
      <c r="LDB57" s="285"/>
      <c r="LDC57" s="285"/>
      <c r="LDD57" s="285"/>
      <c r="LDE57" s="285"/>
      <c r="LDF57" s="285"/>
      <c r="LDG57" s="285"/>
      <c r="LDH57" s="285"/>
      <c r="LDI57" s="285"/>
      <c r="LDJ57" s="285"/>
      <c r="LDK57" s="285"/>
      <c r="LDL57" s="285"/>
      <c r="LDM57" s="285"/>
      <c r="LDN57" s="285"/>
      <c r="LDO57" s="285"/>
      <c r="LDP57" s="285"/>
      <c r="LDQ57" s="285"/>
      <c r="LDR57" s="285"/>
      <c r="LDS57" s="285"/>
      <c r="LDT57" s="285"/>
      <c r="LDU57" s="285"/>
      <c r="LDV57" s="285"/>
      <c r="LDW57" s="285"/>
      <c r="LDX57" s="285"/>
      <c r="LDY57" s="285"/>
      <c r="LDZ57" s="285"/>
      <c r="LEA57" s="285"/>
      <c r="LEB57" s="285"/>
      <c r="LEC57" s="285"/>
      <c r="LED57" s="285"/>
      <c r="LEE57" s="285"/>
      <c r="LEF57" s="285"/>
      <c r="LEG57" s="285"/>
      <c r="LEH57" s="285"/>
      <c r="LEI57" s="285"/>
      <c r="LEJ57" s="285"/>
      <c r="LEK57" s="285"/>
      <c r="LEL57" s="285"/>
      <c r="LEM57" s="285"/>
      <c r="LEN57" s="285"/>
      <c r="LEO57" s="285"/>
      <c r="LEP57" s="285"/>
      <c r="LEQ57" s="285"/>
      <c r="LER57" s="285"/>
      <c r="LES57" s="285"/>
      <c r="LET57" s="285"/>
      <c r="LEU57" s="285"/>
      <c r="LEV57" s="285"/>
      <c r="LEW57" s="285"/>
      <c r="LEX57" s="285"/>
      <c r="LEY57" s="285"/>
      <c r="LEZ57" s="285"/>
      <c r="LFA57" s="285"/>
      <c r="LFB57" s="285"/>
      <c r="LFC57" s="285"/>
      <c r="LFD57" s="285"/>
      <c r="LFE57" s="285"/>
      <c r="LFF57" s="285"/>
      <c r="LFG57" s="285"/>
      <c r="LFH57" s="285"/>
      <c r="LFI57" s="285"/>
      <c r="LFJ57" s="285"/>
      <c r="LFK57" s="285"/>
      <c r="LFL57" s="285"/>
      <c r="LFM57" s="285"/>
      <c r="LFN57" s="285"/>
      <c r="LFO57" s="285"/>
      <c r="LFP57" s="285"/>
      <c r="LFQ57" s="285"/>
      <c r="LFR57" s="285"/>
      <c r="LFS57" s="285"/>
      <c r="LFT57" s="285"/>
      <c r="LFU57" s="285"/>
      <c r="LFV57" s="285"/>
      <c r="LFW57" s="285"/>
      <c r="LFX57" s="285"/>
      <c r="LFY57" s="285"/>
      <c r="LFZ57" s="285"/>
      <c r="LGA57" s="285"/>
      <c r="LGB57" s="285"/>
      <c r="LGC57" s="285"/>
      <c r="LGD57" s="285"/>
      <c r="LGE57" s="285"/>
      <c r="LGF57" s="285"/>
      <c r="LGG57" s="285"/>
      <c r="LGH57" s="285"/>
      <c r="LGI57" s="285"/>
      <c r="LGJ57" s="285"/>
      <c r="LGK57" s="285"/>
      <c r="LGL57" s="285"/>
      <c r="LGM57" s="285"/>
      <c r="LGN57" s="285"/>
      <c r="LGO57" s="285"/>
      <c r="LGP57" s="285"/>
      <c r="LGQ57" s="285"/>
      <c r="LGR57" s="285"/>
      <c r="LGS57" s="285"/>
      <c r="LGT57" s="285"/>
      <c r="LGU57" s="285"/>
      <c r="LGV57" s="285"/>
      <c r="LGW57" s="285"/>
      <c r="LGX57" s="285"/>
      <c r="LGY57" s="285"/>
      <c r="LGZ57" s="285"/>
      <c r="LHA57" s="285"/>
      <c r="LHB57" s="285"/>
      <c r="LHC57" s="285"/>
      <c r="LHD57" s="285"/>
      <c r="LHE57" s="285"/>
      <c r="LHF57" s="285"/>
      <c r="LHG57" s="285"/>
      <c r="LHH57" s="285"/>
      <c r="LHI57" s="285"/>
      <c r="LHJ57" s="285"/>
      <c r="LHK57" s="285"/>
      <c r="LHL57" s="285"/>
      <c r="LHM57" s="285"/>
      <c r="LHN57" s="285"/>
      <c r="LHO57" s="285"/>
      <c r="LHP57" s="285"/>
      <c r="LHQ57" s="285"/>
      <c r="LHR57" s="285"/>
      <c r="LHS57" s="285"/>
      <c r="LHT57" s="285"/>
      <c r="LHU57" s="285"/>
      <c r="LHV57" s="285"/>
      <c r="LHW57" s="285"/>
      <c r="LHX57" s="285"/>
      <c r="LHY57" s="285"/>
      <c r="LHZ57" s="285"/>
      <c r="LIA57" s="285"/>
      <c r="LIB57" s="285"/>
      <c r="LIC57" s="285"/>
      <c r="LID57" s="285"/>
      <c r="LIE57" s="285"/>
      <c r="LIF57" s="285"/>
      <c r="LIG57" s="285"/>
      <c r="LIH57" s="285"/>
      <c r="LII57" s="285"/>
      <c r="LIJ57" s="285"/>
      <c r="LIK57" s="285"/>
      <c r="LIL57" s="285"/>
      <c r="LIM57" s="285"/>
      <c r="LIN57" s="285"/>
      <c r="LIO57" s="285"/>
      <c r="LIP57" s="285"/>
      <c r="LIQ57" s="285"/>
      <c r="LIR57" s="285"/>
      <c r="LIS57" s="285"/>
      <c r="LIT57" s="285"/>
      <c r="LIU57" s="285"/>
      <c r="LIV57" s="285"/>
      <c r="LIW57" s="285"/>
      <c r="LIX57" s="285"/>
      <c r="LIY57" s="285"/>
      <c r="LIZ57" s="285"/>
      <c r="LJA57" s="285"/>
      <c r="LJB57" s="285"/>
      <c r="LJC57" s="285"/>
      <c r="LJD57" s="285"/>
      <c r="LJE57" s="285"/>
      <c r="LJF57" s="285"/>
      <c r="LJG57" s="285"/>
      <c r="LJH57" s="285"/>
      <c r="LJI57" s="285"/>
      <c r="LJJ57" s="285"/>
      <c r="LJK57" s="285"/>
      <c r="LJL57" s="285"/>
      <c r="LJM57" s="285"/>
      <c r="LJN57" s="285"/>
      <c r="LJO57" s="285"/>
      <c r="LJP57" s="285"/>
      <c r="LJQ57" s="285"/>
      <c r="LJR57" s="285"/>
      <c r="LJS57" s="285"/>
      <c r="LJT57" s="285"/>
      <c r="LJU57" s="285"/>
      <c r="LJV57" s="285"/>
      <c r="LJW57" s="285"/>
      <c r="LJX57" s="285"/>
      <c r="LJY57" s="285"/>
      <c r="LJZ57" s="285"/>
      <c r="LKA57" s="285"/>
      <c r="LKB57" s="285"/>
      <c r="LKC57" s="285"/>
      <c r="LKD57" s="285"/>
      <c r="LKE57" s="285"/>
      <c r="LKF57" s="285"/>
      <c r="LKG57" s="285"/>
      <c r="LKH57" s="285"/>
      <c r="LKI57" s="285"/>
      <c r="LKJ57" s="285"/>
      <c r="LKK57" s="285"/>
      <c r="LKL57" s="285"/>
      <c r="LKM57" s="285"/>
      <c r="LKN57" s="285"/>
      <c r="LKO57" s="285"/>
      <c r="LKP57" s="285"/>
      <c r="LKQ57" s="285"/>
      <c r="LKR57" s="285"/>
      <c r="LKS57" s="285"/>
      <c r="LKT57" s="285"/>
      <c r="LKU57" s="285"/>
      <c r="LKV57" s="285"/>
      <c r="LKW57" s="285"/>
      <c r="LKX57" s="285"/>
      <c r="LKY57" s="285"/>
      <c r="LKZ57" s="285"/>
      <c r="LLA57" s="285"/>
      <c r="LLB57" s="285"/>
      <c r="LLC57" s="285"/>
      <c r="LLD57" s="285"/>
      <c r="LLE57" s="285"/>
      <c r="LLF57" s="285"/>
      <c r="LLG57" s="285"/>
      <c r="LLH57" s="285"/>
      <c r="LLI57" s="285"/>
      <c r="LLJ57" s="285"/>
      <c r="LLK57" s="285"/>
      <c r="LLL57" s="285"/>
      <c r="LLM57" s="285"/>
      <c r="LLN57" s="285"/>
      <c r="LLO57" s="285"/>
      <c r="LLP57" s="285"/>
      <c r="LLQ57" s="285"/>
      <c r="LLR57" s="285"/>
      <c r="LLS57" s="285"/>
      <c r="LLT57" s="285"/>
      <c r="LLU57" s="285"/>
      <c r="LLV57" s="285"/>
      <c r="LLW57" s="285"/>
      <c r="LLX57" s="285"/>
      <c r="LLY57" s="285"/>
      <c r="LLZ57" s="285"/>
      <c r="LMA57" s="285"/>
      <c r="LMB57" s="285"/>
      <c r="LMC57" s="285"/>
      <c r="LMD57" s="285"/>
      <c r="LME57" s="285"/>
      <c r="LMF57" s="285"/>
      <c r="LMG57" s="285"/>
      <c r="LMH57" s="285"/>
      <c r="LMI57" s="285"/>
      <c r="LMJ57" s="285"/>
      <c r="LMK57" s="285"/>
      <c r="LML57" s="285"/>
      <c r="LMM57" s="285"/>
      <c r="LMN57" s="285"/>
      <c r="LMO57" s="285"/>
      <c r="LMP57" s="285"/>
      <c r="LMQ57" s="285"/>
      <c r="LMR57" s="285"/>
      <c r="LMS57" s="285"/>
      <c r="LMT57" s="285"/>
      <c r="LMU57" s="285"/>
      <c r="LMV57" s="285"/>
      <c r="LMW57" s="285"/>
      <c r="LMX57" s="285"/>
      <c r="LMY57" s="285"/>
      <c r="LMZ57" s="285"/>
      <c r="LNA57" s="285"/>
      <c r="LNB57" s="285"/>
      <c r="LNC57" s="285"/>
      <c r="LND57" s="285"/>
      <c r="LNE57" s="285"/>
      <c r="LNF57" s="285"/>
      <c r="LNG57" s="285"/>
      <c r="LNH57" s="285"/>
      <c r="LNI57" s="285"/>
      <c r="LNJ57" s="285"/>
      <c r="LNK57" s="285"/>
      <c r="LNL57" s="285"/>
      <c r="LNM57" s="285"/>
      <c r="LNN57" s="285"/>
      <c r="LNO57" s="285"/>
      <c r="LNP57" s="285"/>
      <c r="LNQ57" s="285"/>
      <c r="LNR57" s="285"/>
      <c r="LNS57" s="285"/>
      <c r="LNT57" s="285"/>
      <c r="LNU57" s="285"/>
      <c r="LNV57" s="285"/>
      <c r="LNW57" s="285"/>
      <c r="LNX57" s="285"/>
      <c r="LNY57" s="285"/>
      <c r="LNZ57" s="285"/>
      <c r="LOA57" s="285"/>
      <c r="LOB57" s="285"/>
      <c r="LOC57" s="285"/>
      <c r="LOD57" s="285"/>
      <c r="LOE57" s="285"/>
      <c r="LOF57" s="285"/>
      <c r="LOG57" s="285"/>
      <c r="LOH57" s="285"/>
      <c r="LOI57" s="285"/>
      <c r="LOJ57" s="285"/>
      <c r="LOK57" s="285"/>
      <c r="LOL57" s="285"/>
      <c r="LOM57" s="285"/>
      <c r="LON57" s="285"/>
      <c r="LOO57" s="285"/>
      <c r="LOP57" s="285"/>
      <c r="LOQ57" s="285"/>
      <c r="LOR57" s="285"/>
      <c r="LOS57" s="285"/>
      <c r="LOT57" s="285"/>
      <c r="LOU57" s="285"/>
      <c r="LOV57" s="285"/>
      <c r="LOW57" s="285"/>
      <c r="LOX57" s="285"/>
      <c r="LOY57" s="285"/>
      <c r="LOZ57" s="285"/>
      <c r="LPA57" s="285"/>
      <c r="LPB57" s="285"/>
      <c r="LPC57" s="285"/>
      <c r="LPD57" s="285"/>
      <c r="LPE57" s="285"/>
      <c r="LPF57" s="285"/>
      <c r="LPG57" s="285"/>
      <c r="LPH57" s="285"/>
      <c r="LPI57" s="285"/>
      <c r="LPJ57" s="285"/>
      <c r="LPK57" s="285"/>
      <c r="LPL57" s="285"/>
      <c r="LPM57" s="285"/>
      <c r="LPN57" s="285"/>
      <c r="LPO57" s="285"/>
      <c r="LPP57" s="285"/>
      <c r="LPQ57" s="285"/>
      <c r="LPR57" s="285"/>
      <c r="LPS57" s="285"/>
      <c r="LPT57" s="285"/>
      <c r="LPU57" s="285"/>
      <c r="LPV57" s="285"/>
      <c r="LPW57" s="285"/>
      <c r="LPX57" s="285"/>
      <c r="LPY57" s="285"/>
      <c r="LPZ57" s="285"/>
      <c r="LQA57" s="285"/>
      <c r="LQB57" s="285"/>
      <c r="LQC57" s="285"/>
      <c r="LQD57" s="285"/>
      <c r="LQE57" s="285"/>
      <c r="LQF57" s="285"/>
      <c r="LQG57" s="285"/>
      <c r="LQH57" s="285"/>
      <c r="LQI57" s="285"/>
      <c r="LQJ57" s="285"/>
      <c r="LQK57" s="285"/>
      <c r="LQL57" s="285"/>
      <c r="LQM57" s="285"/>
      <c r="LQN57" s="285"/>
      <c r="LQO57" s="285"/>
      <c r="LQP57" s="285"/>
      <c r="LQQ57" s="285"/>
      <c r="LQR57" s="285"/>
      <c r="LQS57" s="285"/>
      <c r="LQT57" s="285"/>
      <c r="LQU57" s="285"/>
      <c r="LQV57" s="285"/>
      <c r="LQW57" s="285"/>
      <c r="LQX57" s="285"/>
      <c r="LQY57" s="285"/>
      <c r="LQZ57" s="285"/>
      <c r="LRA57" s="285"/>
      <c r="LRB57" s="285"/>
      <c r="LRC57" s="285"/>
      <c r="LRD57" s="285"/>
      <c r="LRE57" s="285"/>
      <c r="LRF57" s="285"/>
      <c r="LRG57" s="285"/>
      <c r="LRH57" s="285"/>
      <c r="LRI57" s="285"/>
      <c r="LRJ57" s="285"/>
      <c r="LRK57" s="285"/>
      <c r="LRL57" s="285"/>
      <c r="LRM57" s="285"/>
      <c r="LRN57" s="285"/>
      <c r="LRO57" s="285"/>
      <c r="LRP57" s="285"/>
      <c r="LRQ57" s="285"/>
      <c r="LRR57" s="285"/>
      <c r="LRS57" s="285"/>
      <c r="LRT57" s="285"/>
      <c r="LRU57" s="285"/>
      <c r="LRV57" s="285"/>
      <c r="LRW57" s="285"/>
      <c r="LRX57" s="285"/>
      <c r="LRY57" s="285"/>
      <c r="LRZ57" s="285"/>
      <c r="LSA57" s="285"/>
      <c r="LSB57" s="285"/>
      <c r="LSC57" s="285"/>
      <c r="LSD57" s="285"/>
      <c r="LSE57" s="285"/>
      <c r="LSF57" s="285"/>
      <c r="LSG57" s="285"/>
      <c r="LSH57" s="285"/>
      <c r="LSI57" s="285"/>
      <c r="LSJ57" s="285"/>
      <c r="LSK57" s="285"/>
      <c r="LSL57" s="285"/>
      <c r="LSM57" s="285"/>
      <c r="LSN57" s="285"/>
      <c r="LSO57" s="285"/>
      <c r="LSP57" s="285"/>
      <c r="LSQ57" s="285"/>
      <c r="LSR57" s="285"/>
      <c r="LSS57" s="285"/>
      <c r="LST57" s="285"/>
      <c r="LSU57" s="285"/>
      <c r="LSV57" s="285"/>
      <c r="LSW57" s="285"/>
      <c r="LSX57" s="285"/>
      <c r="LSY57" s="285"/>
      <c r="LSZ57" s="285"/>
      <c r="LTA57" s="285"/>
      <c r="LTB57" s="285"/>
      <c r="LTC57" s="285"/>
      <c r="LTD57" s="285"/>
      <c r="LTE57" s="285"/>
      <c r="LTF57" s="285"/>
      <c r="LTG57" s="285"/>
      <c r="LTH57" s="285"/>
      <c r="LTI57" s="285"/>
      <c r="LTJ57" s="285"/>
      <c r="LTK57" s="285"/>
      <c r="LTL57" s="285"/>
      <c r="LTM57" s="285"/>
      <c r="LTN57" s="285"/>
      <c r="LTO57" s="285"/>
      <c r="LTP57" s="285"/>
      <c r="LTQ57" s="285"/>
      <c r="LTR57" s="285"/>
      <c r="LTS57" s="285"/>
      <c r="LTT57" s="285"/>
      <c r="LTU57" s="285"/>
      <c r="LTV57" s="285"/>
      <c r="LTW57" s="285"/>
      <c r="LTX57" s="285"/>
      <c r="LTY57" s="285"/>
      <c r="LTZ57" s="285"/>
      <c r="LUA57" s="285"/>
      <c r="LUB57" s="285"/>
      <c r="LUC57" s="285"/>
      <c r="LUD57" s="285"/>
      <c r="LUE57" s="285"/>
      <c r="LUF57" s="285"/>
      <c r="LUG57" s="285"/>
      <c r="LUH57" s="285"/>
      <c r="LUI57" s="285"/>
      <c r="LUJ57" s="285"/>
      <c r="LUK57" s="285"/>
      <c r="LUL57" s="285"/>
      <c r="LUM57" s="285"/>
      <c r="LUN57" s="285"/>
      <c r="LUO57" s="285"/>
      <c r="LUP57" s="285"/>
      <c r="LUQ57" s="285"/>
      <c r="LUR57" s="285"/>
      <c r="LUS57" s="285"/>
      <c r="LUT57" s="285"/>
      <c r="LUU57" s="285"/>
      <c r="LUV57" s="285"/>
      <c r="LUW57" s="285"/>
      <c r="LUX57" s="285"/>
      <c r="LUY57" s="285"/>
      <c r="LUZ57" s="285"/>
      <c r="LVA57" s="285"/>
      <c r="LVB57" s="285"/>
      <c r="LVC57" s="285"/>
      <c r="LVD57" s="285"/>
      <c r="LVE57" s="285"/>
      <c r="LVF57" s="285"/>
      <c r="LVG57" s="285"/>
      <c r="LVH57" s="285"/>
      <c r="LVI57" s="285"/>
      <c r="LVJ57" s="285"/>
      <c r="LVK57" s="285"/>
      <c r="LVL57" s="285"/>
      <c r="LVM57" s="285"/>
      <c r="LVN57" s="285"/>
      <c r="LVO57" s="285"/>
      <c r="LVP57" s="285"/>
      <c r="LVQ57" s="285"/>
      <c r="LVR57" s="285"/>
      <c r="LVS57" s="285"/>
      <c r="LVT57" s="285"/>
      <c r="LVU57" s="285"/>
      <c r="LVV57" s="285"/>
      <c r="LVW57" s="285"/>
      <c r="LVX57" s="285"/>
      <c r="LVY57" s="285"/>
      <c r="LVZ57" s="285"/>
      <c r="LWA57" s="285"/>
      <c r="LWB57" s="285"/>
      <c r="LWC57" s="285"/>
      <c r="LWD57" s="285"/>
      <c r="LWE57" s="285"/>
      <c r="LWF57" s="285"/>
      <c r="LWG57" s="285"/>
      <c r="LWH57" s="285"/>
      <c r="LWI57" s="285"/>
      <c r="LWJ57" s="285"/>
      <c r="LWK57" s="285"/>
      <c r="LWL57" s="285"/>
      <c r="LWM57" s="285"/>
      <c r="LWN57" s="285"/>
      <c r="LWO57" s="285"/>
      <c r="LWP57" s="285"/>
      <c r="LWQ57" s="285"/>
      <c r="LWR57" s="285"/>
      <c r="LWS57" s="285"/>
      <c r="LWT57" s="285"/>
      <c r="LWU57" s="285"/>
      <c r="LWV57" s="285"/>
      <c r="LWW57" s="285"/>
      <c r="LWX57" s="285"/>
      <c r="LWY57" s="285"/>
      <c r="LWZ57" s="285"/>
      <c r="LXA57" s="285"/>
      <c r="LXB57" s="285"/>
      <c r="LXC57" s="285"/>
      <c r="LXD57" s="285"/>
      <c r="LXE57" s="285"/>
      <c r="LXF57" s="285"/>
      <c r="LXG57" s="285"/>
      <c r="LXH57" s="285"/>
      <c r="LXI57" s="285"/>
      <c r="LXJ57" s="285"/>
      <c r="LXK57" s="285"/>
      <c r="LXL57" s="285"/>
      <c r="LXM57" s="285"/>
      <c r="LXN57" s="285"/>
      <c r="LXO57" s="285"/>
      <c r="LXP57" s="285"/>
      <c r="LXQ57" s="285"/>
      <c r="LXR57" s="285"/>
      <c r="LXS57" s="285"/>
      <c r="LXT57" s="285"/>
      <c r="LXU57" s="285"/>
      <c r="LXV57" s="285"/>
      <c r="LXW57" s="285"/>
      <c r="LXX57" s="285"/>
      <c r="LXY57" s="285"/>
      <c r="LXZ57" s="285"/>
      <c r="LYA57" s="285"/>
      <c r="LYB57" s="285"/>
      <c r="LYC57" s="285"/>
      <c r="LYD57" s="285"/>
      <c r="LYE57" s="285"/>
      <c r="LYF57" s="285"/>
      <c r="LYG57" s="285"/>
      <c r="LYH57" s="285"/>
      <c r="LYI57" s="285"/>
      <c r="LYJ57" s="285"/>
      <c r="LYK57" s="285"/>
      <c r="LYL57" s="285"/>
      <c r="LYM57" s="285"/>
      <c r="LYN57" s="285"/>
      <c r="LYO57" s="285"/>
      <c r="LYP57" s="285"/>
      <c r="LYQ57" s="285"/>
      <c r="LYR57" s="285"/>
      <c r="LYS57" s="285"/>
      <c r="LYT57" s="285"/>
      <c r="LYU57" s="285"/>
      <c r="LYV57" s="285"/>
      <c r="LYW57" s="285"/>
      <c r="LYX57" s="285"/>
      <c r="LYY57" s="285"/>
      <c r="LYZ57" s="285"/>
      <c r="LZA57" s="285"/>
      <c r="LZB57" s="285"/>
      <c r="LZC57" s="285"/>
      <c r="LZD57" s="285"/>
      <c r="LZE57" s="285"/>
      <c r="LZF57" s="285"/>
      <c r="LZG57" s="285"/>
      <c r="LZH57" s="285"/>
      <c r="LZI57" s="285"/>
      <c r="LZJ57" s="285"/>
      <c r="LZK57" s="285"/>
      <c r="LZL57" s="285"/>
      <c r="LZM57" s="285"/>
      <c r="LZN57" s="285"/>
      <c r="LZO57" s="285"/>
      <c r="LZP57" s="285"/>
      <c r="LZQ57" s="285"/>
      <c r="LZR57" s="285"/>
      <c r="LZS57" s="285"/>
      <c r="LZT57" s="285"/>
      <c r="LZU57" s="285"/>
      <c r="LZV57" s="285"/>
      <c r="LZW57" s="285"/>
      <c r="LZX57" s="285"/>
      <c r="LZY57" s="285"/>
      <c r="LZZ57" s="285"/>
      <c r="MAA57" s="285"/>
      <c r="MAB57" s="285"/>
      <c r="MAC57" s="285"/>
      <c r="MAD57" s="285"/>
      <c r="MAE57" s="285"/>
      <c r="MAF57" s="285"/>
      <c r="MAG57" s="285"/>
      <c r="MAH57" s="285"/>
      <c r="MAI57" s="285"/>
      <c r="MAJ57" s="285"/>
      <c r="MAK57" s="285"/>
      <c r="MAL57" s="285"/>
      <c r="MAM57" s="285"/>
      <c r="MAN57" s="285"/>
      <c r="MAO57" s="285"/>
      <c r="MAP57" s="285"/>
      <c r="MAQ57" s="285"/>
      <c r="MAR57" s="285"/>
      <c r="MAS57" s="285"/>
      <c r="MAT57" s="285"/>
      <c r="MAU57" s="285"/>
      <c r="MAV57" s="285"/>
      <c r="MAW57" s="285"/>
      <c r="MAX57" s="285"/>
      <c r="MAY57" s="285"/>
      <c r="MAZ57" s="285"/>
      <c r="MBA57" s="285"/>
      <c r="MBB57" s="285"/>
      <c r="MBC57" s="285"/>
      <c r="MBD57" s="285"/>
      <c r="MBE57" s="285"/>
      <c r="MBF57" s="285"/>
      <c r="MBG57" s="285"/>
      <c r="MBH57" s="285"/>
      <c r="MBI57" s="285"/>
      <c r="MBJ57" s="285"/>
      <c r="MBK57" s="285"/>
      <c r="MBL57" s="285"/>
      <c r="MBM57" s="285"/>
      <c r="MBN57" s="285"/>
      <c r="MBO57" s="285"/>
      <c r="MBP57" s="285"/>
      <c r="MBQ57" s="285"/>
      <c r="MBR57" s="285"/>
      <c r="MBS57" s="285"/>
      <c r="MBT57" s="285"/>
      <c r="MBU57" s="285"/>
      <c r="MBV57" s="285"/>
      <c r="MBW57" s="285"/>
      <c r="MBX57" s="285"/>
      <c r="MBY57" s="285"/>
      <c r="MBZ57" s="285"/>
      <c r="MCA57" s="285"/>
      <c r="MCB57" s="285"/>
      <c r="MCC57" s="285"/>
      <c r="MCD57" s="285"/>
      <c r="MCE57" s="285"/>
      <c r="MCF57" s="285"/>
      <c r="MCG57" s="285"/>
      <c r="MCH57" s="285"/>
      <c r="MCI57" s="285"/>
      <c r="MCJ57" s="285"/>
      <c r="MCK57" s="285"/>
      <c r="MCL57" s="285"/>
      <c r="MCM57" s="285"/>
      <c r="MCN57" s="285"/>
      <c r="MCO57" s="285"/>
      <c r="MCP57" s="285"/>
      <c r="MCQ57" s="285"/>
      <c r="MCR57" s="285"/>
      <c r="MCS57" s="285"/>
      <c r="MCT57" s="285"/>
      <c r="MCU57" s="285"/>
      <c r="MCV57" s="285"/>
      <c r="MCW57" s="285"/>
      <c r="MCX57" s="285"/>
      <c r="MCY57" s="285"/>
      <c r="MCZ57" s="285"/>
      <c r="MDA57" s="285"/>
      <c r="MDB57" s="285"/>
      <c r="MDC57" s="285"/>
      <c r="MDD57" s="285"/>
      <c r="MDE57" s="285"/>
      <c r="MDF57" s="285"/>
      <c r="MDG57" s="285"/>
      <c r="MDH57" s="285"/>
      <c r="MDI57" s="285"/>
      <c r="MDJ57" s="285"/>
      <c r="MDK57" s="285"/>
      <c r="MDL57" s="285"/>
      <c r="MDM57" s="285"/>
      <c r="MDN57" s="285"/>
      <c r="MDO57" s="285"/>
      <c r="MDP57" s="285"/>
      <c r="MDQ57" s="285"/>
      <c r="MDR57" s="285"/>
      <c r="MDS57" s="285"/>
      <c r="MDT57" s="285"/>
      <c r="MDU57" s="285"/>
      <c r="MDV57" s="285"/>
      <c r="MDW57" s="285"/>
      <c r="MDX57" s="285"/>
      <c r="MDY57" s="285"/>
      <c r="MDZ57" s="285"/>
      <c r="MEA57" s="285"/>
      <c r="MEB57" s="285"/>
      <c r="MEC57" s="285"/>
      <c r="MED57" s="285"/>
      <c r="MEE57" s="285"/>
      <c r="MEF57" s="285"/>
      <c r="MEG57" s="285"/>
      <c r="MEH57" s="285"/>
      <c r="MEI57" s="285"/>
      <c r="MEJ57" s="285"/>
      <c r="MEK57" s="285"/>
      <c r="MEL57" s="285"/>
      <c r="MEM57" s="285"/>
      <c r="MEN57" s="285"/>
      <c r="MEO57" s="285"/>
      <c r="MEP57" s="285"/>
      <c r="MEQ57" s="285"/>
      <c r="MER57" s="285"/>
      <c r="MES57" s="285"/>
      <c r="MET57" s="285"/>
      <c r="MEU57" s="285"/>
      <c r="MEV57" s="285"/>
      <c r="MEW57" s="285"/>
      <c r="MEX57" s="285"/>
      <c r="MEY57" s="285"/>
      <c r="MEZ57" s="285"/>
      <c r="MFA57" s="285"/>
      <c r="MFB57" s="285"/>
      <c r="MFC57" s="285"/>
      <c r="MFD57" s="285"/>
      <c r="MFE57" s="285"/>
      <c r="MFF57" s="285"/>
      <c r="MFG57" s="285"/>
      <c r="MFH57" s="285"/>
      <c r="MFI57" s="285"/>
      <c r="MFJ57" s="285"/>
      <c r="MFK57" s="285"/>
      <c r="MFL57" s="285"/>
      <c r="MFM57" s="285"/>
      <c r="MFN57" s="285"/>
      <c r="MFO57" s="285"/>
      <c r="MFP57" s="285"/>
      <c r="MFQ57" s="285"/>
      <c r="MFR57" s="285"/>
      <c r="MFS57" s="285"/>
      <c r="MFT57" s="285"/>
      <c r="MFU57" s="285"/>
      <c r="MFV57" s="285"/>
      <c r="MFW57" s="285"/>
      <c r="MFX57" s="285"/>
      <c r="MFY57" s="285"/>
      <c r="MFZ57" s="285"/>
      <c r="MGA57" s="285"/>
      <c r="MGB57" s="285"/>
      <c r="MGC57" s="285"/>
      <c r="MGD57" s="285"/>
      <c r="MGE57" s="285"/>
      <c r="MGF57" s="285"/>
      <c r="MGG57" s="285"/>
      <c r="MGH57" s="285"/>
      <c r="MGI57" s="285"/>
      <c r="MGJ57" s="285"/>
      <c r="MGK57" s="285"/>
      <c r="MGL57" s="285"/>
      <c r="MGM57" s="285"/>
      <c r="MGN57" s="285"/>
      <c r="MGO57" s="285"/>
      <c r="MGP57" s="285"/>
      <c r="MGQ57" s="285"/>
      <c r="MGR57" s="285"/>
      <c r="MGS57" s="285"/>
      <c r="MGT57" s="285"/>
      <c r="MGU57" s="285"/>
      <c r="MGV57" s="285"/>
      <c r="MGW57" s="285"/>
      <c r="MGX57" s="285"/>
      <c r="MGY57" s="285"/>
      <c r="MGZ57" s="285"/>
      <c r="MHA57" s="285"/>
      <c r="MHB57" s="285"/>
      <c r="MHC57" s="285"/>
      <c r="MHD57" s="285"/>
      <c r="MHE57" s="285"/>
      <c r="MHF57" s="285"/>
      <c r="MHG57" s="285"/>
      <c r="MHH57" s="285"/>
      <c r="MHI57" s="285"/>
      <c r="MHJ57" s="285"/>
      <c r="MHK57" s="285"/>
      <c r="MHL57" s="285"/>
      <c r="MHM57" s="285"/>
      <c r="MHN57" s="285"/>
      <c r="MHO57" s="285"/>
      <c r="MHP57" s="285"/>
      <c r="MHQ57" s="285"/>
      <c r="MHR57" s="285"/>
      <c r="MHS57" s="285"/>
      <c r="MHT57" s="285"/>
      <c r="MHU57" s="285"/>
      <c r="MHV57" s="285"/>
      <c r="MHW57" s="285"/>
      <c r="MHX57" s="285"/>
      <c r="MHY57" s="285"/>
      <c r="MHZ57" s="285"/>
      <c r="MIA57" s="285"/>
      <c r="MIB57" s="285"/>
      <c r="MIC57" s="285"/>
      <c r="MID57" s="285"/>
      <c r="MIE57" s="285"/>
      <c r="MIF57" s="285"/>
      <c r="MIG57" s="285"/>
      <c r="MIH57" s="285"/>
      <c r="MII57" s="285"/>
      <c r="MIJ57" s="285"/>
      <c r="MIK57" s="285"/>
      <c r="MIL57" s="285"/>
      <c r="MIM57" s="285"/>
      <c r="MIN57" s="285"/>
      <c r="MIO57" s="285"/>
      <c r="MIP57" s="285"/>
      <c r="MIQ57" s="285"/>
      <c r="MIR57" s="285"/>
      <c r="MIS57" s="285"/>
      <c r="MIT57" s="285"/>
      <c r="MIU57" s="285"/>
      <c r="MIV57" s="285"/>
      <c r="MIW57" s="285"/>
      <c r="MIX57" s="285"/>
      <c r="MIY57" s="285"/>
      <c r="MIZ57" s="285"/>
      <c r="MJA57" s="285"/>
      <c r="MJB57" s="285"/>
      <c r="MJC57" s="285"/>
      <c r="MJD57" s="285"/>
      <c r="MJE57" s="285"/>
      <c r="MJF57" s="285"/>
      <c r="MJG57" s="285"/>
      <c r="MJH57" s="285"/>
      <c r="MJI57" s="285"/>
      <c r="MJJ57" s="285"/>
      <c r="MJK57" s="285"/>
      <c r="MJL57" s="285"/>
      <c r="MJM57" s="285"/>
      <c r="MJN57" s="285"/>
      <c r="MJO57" s="285"/>
      <c r="MJP57" s="285"/>
      <c r="MJQ57" s="285"/>
      <c r="MJR57" s="285"/>
      <c r="MJS57" s="285"/>
      <c r="MJT57" s="285"/>
      <c r="MJU57" s="285"/>
      <c r="MJV57" s="285"/>
      <c r="MJW57" s="285"/>
      <c r="MJX57" s="285"/>
      <c r="MJY57" s="285"/>
      <c r="MJZ57" s="285"/>
      <c r="MKA57" s="285"/>
      <c r="MKB57" s="285"/>
      <c r="MKC57" s="285"/>
      <c r="MKD57" s="285"/>
      <c r="MKE57" s="285"/>
      <c r="MKF57" s="285"/>
      <c r="MKG57" s="285"/>
      <c r="MKH57" s="285"/>
      <c r="MKI57" s="285"/>
      <c r="MKJ57" s="285"/>
      <c r="MKK57" s="285"/>
      <c r="MKL57" s="285"/>
      <c r="MKM57" s="285"/>
      <c r="MKN57" s="285"/>
      <c r="MKO57" s="285"/>
      <c r="MKP57" s="285"/>
      <c r="MKQ57" s="285"/>
      <c r="MKR57" s="285"/>
      <c r="MKS57" s="285"/>
      <c r="MKT57" s="285"/>
      <c r="MKU57" s="285"/>
      <c r="MKV57" s="285"/>
      <c r="MKW57" s="285"/>
      <c r="MKX57" s="285"/>
      <c r="MKY57" s="285"/>
      <c r="MKZ57" s="285"/>
      <c r="MLA57" s="285"/>
      <c r="MLB57" s="285"/>
      <c r="MLC57" s="285"/>
      <c r="MLD57" s="285"/>
      <c r="MLE57" s="285"/>
      <c r="MLF57" s="285"/>
      <c r="MLG57" s="285"/>
      <c r="MLH57" s="285"/>
      <c r="MLI57" s="285"/>
      <c r="MLJ57" s="285"/>
      <c r="MLK57" s="285"/>
      <c r="MLL57" s="285"/>
      <c r="MLM57" s="285"/>
      <c r="MLN57" s="285"/>
      <c r="MLO57" s="285"/>
      <c r="MLP57" s="285"/>
      <c r="MLQ57" s="285"/>
      <c r="MLR57" s="285"/>
      <c r="MLS57" s="285"/>
      <c r="MLT57" s="285"/>
      <c r="MLU57" s="285"/>
      <c r="MLV57" s="285"/>
      <c r="MLW57" s="285"/>
      <c r="MLX57" s="285"/>
      <c r="MLY57" s="285"/>
      <c r="MLZ57" s="285"/>
      <c r="MMA57" s="285"/>
      <c r="MMB57" s="285"/>
      <c r="MMC57" s="285"/>
      <c r="MMD57" s="285"/>
      <c r="MME57" s="285"/>
      <c r="MMF57" s="285"/>
      <c r="MMG57" s="285"/>
      <c r="MMH57" s="285"/>
      <c r="MMI57" s="285"/>
      <c r="MMJ57" s="285"/>
      <c r="MMK57" s="285"/>
      <c r="MML57" s="285"/>
      <c r="MMM57" s="285"/>
      <c r="MMN57" s="285"/>
      <c r="MMO57" s="285"/>
      <c r="MMP57" s="285"/>
      <c r="MMQ57" s="285"/>
      <c r="MMR57" s="285"/>
      <c r="MMS57" s="285"/>
      <c r="MMT57" s="285"/>
      <c r="MMU57" s="285"/>
      <c r="MMV57" s="285"/>
      <c r="MMW57" s="285"/>
      <c r="MMX57" s="285"/>
      <c r="MMY57" s="285"/>
      <c r="MMZ57" s="285"/>
      <c r="MNA57" s="285"/>
      <c r="MNB57" s="285"/>
      <c r="MNC57" s="285"/>
      <c r="MND57" s="285"/>
      <c r="MNE57" s="285"/>
      <c r="MNF57" s="285"/>
      <c r="MNG57" s="285"/>
      <c r="MNH57" s="285"/>
      <c r="MNI57" s="285"/>
      <c r="MNJ57" s="285"/>
      <c r="MNK57" s="285"/>
      <c r="MNL57" s="285"/>
      <c r="MNM57" s="285"/>
      <c r="MNN57" s="285"/>
      <c r="MNO57" s="285"/>
      <c r="MNP57" s="285"/>
      <c r="MNQ57" s="285"/>
      <c r="MNR57" s="285"/>
      <c r="MNS57" s="285"/>
      <c r="MNT57" s="285"/>
      <c r="MNU57" s="285"/>
      <c r="MNV57" s="285"/>
      <c r="MNW57" s="285"/>
      <c r="MNX57" s="285"/>
      <c r="MNY57" s="285"/>
      <c r="MNZ57" s="285"/>
      <c r="MOA57" s="285"/>
      <c r="MOB57" s="285"/>
      <c r="MOC57" s="285"/>
      <c r="MOD57" s="285"/>
      <c r="MOE57" s="285"/>
      <c r="MOF57" s="285"/>
      <c r="MOG57" s="285"/>
      <c r="MOH57" s="285"/>
      <c r="MOI57" s="285"/>
      <c r="MOJ57" s="285"/>
      <c r="MOK57" s="285"/>
      <c r="MOL57" s="285"/>
      <c r="MOM57" s="285"/>
      <c r="MON57" s="285"/>
      <c r="MOO57" s="285"/>
      <c r="MOP57" s="285"/>
      <c r="MOQ57" s="285"/>
      <c r="MOR57" s="285"/>
      <c r="MOS57" s="285"/>
      <c r="MOT57" s="285"/>
      <c r="MOU57" s="285"/>
      <c r="MOV57" s="285"/>
      <c r="MOW57" s="285"/>
      <c r="MOX57" s="285"/>
      <c r="MOY57" s="285"/>
      <c r="MOZ57" s="285"/>
      <c r="MPA57" s="285"/>
      <c r="MPB57" s="285"/>
      <c r="MPC57" s="285"/>
      <c r="MPD57" s="285"/>
      <c r="MPE57" s="285"/>
      <c r="MPF57" s="285"/>
      <c r="MPG57" s="285"/>
      <c r="MPH57" s="285"/>
      <c r="MPI57" s="285"/>
      <c r="MPJ57" s="285"/>
      <c r="MPK57" s="285"/>
      <c r="MPL57" s="285"/>
      <c r="MPM57" s="285"/>
      <c r="MPN57" s="285"/>
      <c r="MPO57" s="285"/>
      <c r="MPP57" s="285"/>
      <c r="MPQ57" s="285"/>
      <c r="MPR57" s="285"/>
      <c r="MPS57" s="285"/>
      <c r="MPT57" s="285"/>
      <c r="MPU57" s="285"/>
      <c r="MPV57" s="285"/>
      <c r="MPW57" s="285"/>
      <c r="MPX57" s="285"/>
      <c r="MPY57" s="285"/>
      <c r="MPZ57" s="285"/>
      <c r="MQA57" s="285"/>
      <c r="MQB57" s="285"/>
      <c r="MQC57" s="285"/>
      <c r="MQD57" s="285"/>
      <c r="MQE57" s="285"/>
      <c r="MQF57" s="285"/>
      <c r="MQG57" s="285"/>
      <c r="MQH57" s="285"/>
      <c r="MQI57" s="285"/>
      <c r="MQJ57" s="285"/>
      <c r="MQK57" s="285"/>
      <c r="MQL57" s="285"/>
      <c r="MQM57" s="285"/>
      <c r="MQN57" s="285"/>
      <c r="MQO57" s="285"/>
      <c r="MQP57" s="285"/>
      <c r="MQQ57" s="285"/>
      <c r="MQR57" s="285"/>
      <c r="MQS57" s="285"/>
      <c r="MQT57" s="285"/>
      <c r="MQU57" s="285"/>
      <c r="MQV57" s="285"/>
      <c r="MQW57" s="285"/>
      <c r="MQX57" s="285"/>
      <c r="MQY57" s="285"/>
      <c r="MQZ57" s="285"/>
      <c r="MRA57" s="285"/>
      <c r="MRB57" s="285"/>
      <c r="MRC57" s="285"/>
      <c r="MRD57" s="285"/>
      <c r="MRE57" s="285"/>
      <c r="MRF57" s="285"/>
      <c r="MRG57" s="285"/>
      <c r="MRH57" s="285"/>
      <c r="MRI57" s="285"/>
      <c r="MRJ57" s="285"/>
      <c r="MRK57" s="285"/>
      <c r="MRL57" s="285"/>
      <c r="MRM57" s="285"/>
      <c r="MRN57" s="285"/>
      <c r="MRO57" s="285"/>
      <c r="MRP57" s="285"/>
      <c r="MRQ57" s="285"/>
      <c r="MRR57" s="285"/>
      <c r="MRS57" s="285"/>
      <c r="MRT57" s="285"/>
      <c r="MRU57" s="285"/>
      <c r="MRV57" s="285"/>
      <c r="MRW57" s="285"/>
      <c r="MRX57" s="285"/>
      <c r="MRY57" s="285"/>
      <c r="MRZ57" s="285"/>
      <c r="MSA57" s="285"/>
      <c r="MSB57" s="285"/>
      <c r="MSC57" s="285"/>
      <c r="MSD57" s="285"/>
      <c r="MSE57" s="285"/>
      <c r="MSF57" s="285"/>
      <c r="MSG57" s="285"/>
      <c r="MSH57" s="285"/>
      <c r="MSI57" s="285"/>
      <c r="MSJ57" s="285"/>
      <c r="MSK57" s="285"/>
      <c r="MSL57" s="285"/>
      <c r="MSM57" s="285"/>
      <c r="MSN57" s="285"/>
      <c r="MSO57" s="285"/>
      <c r="MSP57" s="285"/>
      <c r="MSQ57" s="285"/>
      <c r="MSR57" s="285"/>
      <c r="MSS57" s="285"/>
      <c r="MST57" s="285"/>
      <c r="MSU57" s="285"/>
      <c r="MSV57" s="285"/>
      <c r="MSW57" s="285"/>
      <c r="MSX57" s="285"/>
      <c r="MSY57" s="285"/>
      <c r="MSZ57" s="285"/>
      <c r="MTA57" s="285"/>
      <c r="MTB57" s="285"/>
      <c r="MTC57" s="285"/>
      <c r="MTD57" s="285"/>
      <c r="MTE57" s="285"/>
      <c r="MTF57" s="285"/>
      <c r="MTG57" s="285"/>
      <c r="MTH57" s="285"/>
      <c r="MTI57" s="285"/>
      <c r="MTJ57" s="285"/>
      <c r="MTK57" s="285"/>
      <c r="MTL57" s="285"/>
      <c r="MTM57" s="285"/>
      <c r="MTN57" s="285"/>
      <c r="MTO57" s="285"/>
      <c r="MTP57" s="285"/>
      <c r="MTQ57" s="285"/>
      <c r="MTR57" s="285"/>
      <c r="MTS57" s="285"/>
      <c r="MTT57" s="285"/>
      <c r="MTU57" s="285"/>
      <c r="MTV57" s="285"/>
      <c r="MTW57" s="285"/>
      <c r="MTX57" s="285"/>
      <c r="MTY57" s="285"/>
      <c r="MTZ57" s="285"/>
      <c r="MUA57" s="285"/>
      <c r="MUB57" s="285"/>
      <c r="MUC57" s="285"/>
      <c r="MUD57" s="285"/>
      <c r="MUE57" s="285"/>
      <c r="MUF57" s="285"/>
      <c r="MUG57" s="285"/>
      <c r="MUH57" s="285"/>
      <c r="MUI57" s="285"/>
      <c r="MUJ57" s="285"/>
      <c r="MUK57" s="285"/>
      <c r="MUL57" s="285"/>
      <c r="MUM57" s="285"/>
      <c r="MUN57" s="285"/>
      <c r="MUO57" s="285"/>
      <c r="MUP57" s="285"/>
      <c r="MUQ57" s="285"/>
      <c r="MUR57" s="285"/>
      <c r="MUS57" s="285"/>
      <c r="MUT57" s="285"/>
      <c r="MUU57" s="285"/>
      <c r="MUV57" s="285"/>
      <c r="MUW57" s="285"/>
      <c r="MUX57" s="285"/>
      <c r="MUY57" s="285"/>
      <c r="MUZ57" s="285"/>
      <c r="MVA57" s="285"/>
      <c r="MVB57" s="285"/>
      <c r="MVC57" s="285"/>
      <c r="MVD57" s="285"/>
      <c r="MVE57" s="285"/>
      <c r="MVF57" s="285"/>
      <c r="MVG57" s="285"/>
      <c r="MVH57" s="285"/>
      <c r="MVI57" s="285"/>
      <c r="MVJ57" s="285"/>
      <c r="MVK57" s="285"/>
      <c r="MVL57" s="285"/>
      <c r="MVM57" s="285"/>
      <c r="MVN57" s="285"/>
      <c r="MVO57" s="285"/>
      <c r="MVP57" s="285"/>
      <c r="MVQ57" s="285"/>
      <c r="MVR57" s="285"/>
      <c r="MVS57" s="285"/>
      <c r="MVT57" s="285"/>
      <c r="MVU57" s="285"/>
      <c r="MVV57" s="285"/>
      <c r="MVW57" s="285"/>
      <c r="MVX57" s="285"/>
      <c r="MVY57" s="285"/>
      <c r="MVZ57" s="285"/>
      <c r="MWA57" s="285"/>
      <c r="MWB57" s="285"/>
      <c r="MWC57" s="285"/>
      <c r="MWD57" s="285"/>
      <c r="MWE57" s="285"/>
      <c r="MWF57" s="285"/>
      <c r="MWG57" s="285"/>
      <c r="MWH57" s="285"/>
      <c r="MWI57" s="285"/>
      <c r="MWJ57" s="285"/>
      <c r="MWK57" s="285"/>
      <c r="MWL57" s="285"/>
      <c r="MWM57" s="285"/>
      <c r="MWN57" s="285"/>
      <c r="MWO57" s="285"/>
      <c r="MWP57" s="285"/>
      <c r="MWQ57" s="285"/>
      <c r="MWR57" s="285"/>
      <c r="MWS57" s="285"/>
      <c r="MWT57" s="285"/>
      <c r="MWU57" s="285"/>
      <c r="MWV57" s="285"/>
      <c r="MWW57" s="285"/>
      <c r="MWX57" s="285"/>
      <c r="MWY57" s="285"/>
      <c r="MWZ57" s="285"/>
      <c r="MXA57" s="285"/>
      <c r="MXB57" s="285"/>
      <c r="MXC57" s="285"/>
      <c r="MXD57" s="285"/>
      <c r="MXE57" s="285"/>
      <c r="MXF57" s="285"/>
      <c r="MXG57" s="285"/>
      <c r="MXH57" s="285"/>
      <c r="MXI57" s="285"/>
      <c r="MXJ57" s="285"/>
      <c r="MXK57" s="285"/>
      <c r="MXL57" s="285"/>
      <c r="MXM57" s="285"/>
      <c r="MXN57" s="285"/>
      <c r="MXO57" s="285"/>
      <c r="MXP57" s="285"/>
      <c r="MXQ57" s="285"/>
      <c r="MXR57" s="285"/>
      <c r="MXS57" s="285"/>
      <c r="MXT57" s="285"/>
      <c r="MXU57" s="285"/>
      <c r="MXV57" s="285"/>
      <c r="MXW57" s="285"/>
      <c r="MXX57" s="285"/>
      <c r="MXY57" s="285"/>
      <c r="MXZ57" s="285"/>
      <c r="MYA57" s="285"/>
      <c r="MYB57" s="285"/>
      <c r="MYC57" s="285"/>
      <c r="MYD57" s="285"/>
      <c r="MYE57" s="285"/>
      <c r="MYF57" s="285"/>
      <c r="MYG57" s="285"/>
      <c r="MYH57" s="285"/>
      <c r="MYI57" s="285"/>
      <c r="MYJ57" s="285"/>
      <c r="MYK57" s="285"/>
      <c r="MYL57" s="285"/>
      <c r="MYM57" s="285"/>
      <c r="MYN57" s="285"/>
      <c r="MYO57" s="285"/>
      <c r="MYP57" s="285"/>
      <c r="MYQ57" s="285"/>
      <c r="MYR57" s="285"/>
      <c r="MYS57" s="285"/>
      <c r="MYT57" s="285"/>
      <c r="MYU57" s="285"/>
      <c r="MYV57" s="285"/>
      <c r="MYW57" s="285"/>
      <c r="MYX57" s="285"/>
      <c r="MYY57" s="285"/>
      <c r="MYZ57" s="285"/>
      <c r="MZA57" s="285"/>
      <c r="MZB57" s="285"/>
      <c r="MZC57" s="285"/>
      <c r="MZD57" s="285"/>
      <c r="MZE57" s="285"/>
      <c r="MZF57" s="285"/>
      <c r="MZG57" s="285"/>
      <c r="MZH57" s="285"/>
      <c r="MZI57" s="285"/>
      <c r="MZJ57" s="285"/>
      <c r="MZK57" s="285"/>
      <c r="MZL57" s="285"/>
      <c r="MZM57" s="285"/>
      <c r="MZN57" s="285"/>
      <c r="MZO57" s="285"/>
      <c r="MZP57" s="285"/>
      <c r="MZQ57" s="285"/>
      <c r="MZR57" s="285"/>
      <c r="MZS57" s="285"/>
      <c r="MZT57" s="285"/>
      <c r="MZU57" s="285"/>
      <c r="MZV57" s="285"/>
      <c r="MZW57" s="285"/>
      <c r="MZX57" s="285"/>
      <c r="MZY57" s="285"/>
      <c r="MZZ57" s="285"/>
      <c r="NAA57" s="285"/>
      <c r="NAB57" s="285"/>
      <c r="NAC57" s="285"/>
      <c r="NAD57" s="285"/>
      <c r="NAE57" s="285"/>
      <c r="NAF57" s="285"/>
      <c r="NAG57" s="285"/>
      <c r="NAH57" s="285"/>
      <c r="NAI57" s="285"/>
      <c r="NAJ57" s="285"/>
      <c r="NAK57" s="285"/>
      <c r="NAL57" s="285"/>
      <c r="NAM57" s="285"/>
      <c r="NAN57" s="285"/>
      <c r="NAO57" s="285"/>
      <c r="NAP57" s="285"/>
      <c r="NAQ57" s="285"/>
      <c r="NAR57" s="285"/>
      <c r="NAS57" s="285"/>
      <c r="NAT57" s="285"/>
      <c r="NAU57" s="285"/>
      <c r="NAV57" s="285"/>
      <c r="NAW57" s="285"/>
      <c r="NAX57" s="285"/>
      <c r="NAY57" s="285"/>
      <c r="NAZ57" s="285"/>
      <c r="NBA57" s="285"/>
      <c r="NBB57" s="285"/>
      <c r="NBC57" s="285"/>
      <c r="NBD57" s="285"/>
      <c r="NBE57" s="285"/>
      <c r="NBF57" s="285"/>
      <c r="NBG57" s="285"/>
      <c r="NBH57" s="285"/>
      <c r="NBI57" s="285"/>
      <c r="NBJ57" s="285"/>
      <c r="NBK57" s="285"/>
      <c r="NBL57" s="285"/>
      <c r="NBM57" s="285"/>
      <c r="NBN57" s="285"/>
      <c r="NBO57" s="285"/>
      <c r="NBP57" s="285"/>
      <c r="NBQ57" s="285"/>
      <c r="NBR57" s="285"/>
      <c r="NBS57" s="285"/>
      <c r="NBT57" s="285"/>
      <c r="NBU57" s="285"/>
      <c r="NBV57" s="285"/>
      <c r="NBW57" s="285"/>
      <c r="NBX57" s="285"/>
      <c r="NBY57" s="285"/>
      <c r="NBZ57" s="285"/>
      <c r="NCA57" s="285"/>
      <c r="NCB57" s="285"/>
      <c r="NCC57" s="285"/>
      <c r="NCD57" s="285"/>
      <c r="NCE57" s="285"/>
      <c r="NCF57" s="285"/>
      <c r="NCG57" s="285"/>
      <c r="NCH57" s="285"/>
      <c r="NCI57" s="285"/>
      <c r="NCJ57" s="285"/>
      <c r="NCK57" s="285"/>
      <c r="NCL57" s="285"/>
      <c r="NCM57" s="285"/>
      <c r="NCN57" s="285"/>
      <c r="NCO57" s="285"/>
      <c r="NCP57" s="285"/>
      <c r="NCQ57" s="285"/>
      <c r="NCR57" s="285"/>
      <c r="NCS57" s="285"/>
      <c r="NCT57" s="285"/>
      <c r="NCU57" s="285"/>
      <c r="NCV57" s="285"/>
      <c r="NCW57" s="285"/>
      <c r="NCX57" s="285"/>
      <c r="NCY57" s="285"/>
      <c r="NCZ57" s="285"/>
      <c r="NDA57" s="285"/>
      <c r="NDB57" s="285"/>
      <c r="NDC57" s="285"/>
      <c r="NDD57" s="285"/>
      <c r="NDE57" s="285"/>
      <c r="NDF57" s="285"/>
      <c r="NDG57" s="285"/>
      <c r="NDH57" s="285"/>
      <c r="NDI57" s="285"/>
      <c r="NDJ57" s="285"/>
      <c r="NDK57" s="285"/>
      <c r="NDL57" s="285"/>
      <c r="NDM57" s="285"/>
      <c r="NDN57" s="285"/>
      <c r="NDO57" s="285"/>
      <c r="NDP57" s="285"/>
      <c r="NDQ57" s="285"/>
      <c r="NDR57" s="285"/>
      <c r="NDS57" s="285"/>
      <c r="NDT57" s="285"/>
      <c r="NDU57" s="285"/>
      <c r="NDV57" s="285"/>
      <c r="NDW57" s="285"/>
      <c r="NDX57" s="285"/>
      <c r="NDY57" s="285"/>
      <c r="NDZ57" s="285"/>
      <c r="NEA57" s="285"/>
      <c r="NEB57" s="285"/>
      <c r="NEC57" s="285"/>
      <c r="NED57" s="285"/>
      <c r="NEE57" s="285"/>
      <c r="NEF57" s="285"/>
      <c r="NEG57" s="285"/>
      <c r="NEH57" s="285"/>
      <c r="NEI57" s="285"/>
      <c r="NEJ57" s="285"/>
      <c r="NEK57" s="285"/>
      <c r="NEL57" s="285"/>
      <c r="NEM57" s="285"/>
      <c r="NEN57" s="285"/>
      <c r="NEO57" s="285"/>
      <c r="NEP57" s="285"/>
      <c r="NEQ57" s="285"/>
      <c r="NER57" s="285"/>
      <c r="NES57" s="285"/>
      <c r="NET57" s="285"/>
      <c r="NEU57" s="285"/>
      <c r="NEV57" s="285"/>
      <c r="NEW57" s="285"/>
      <c r="NEX57" s="285"/>
      <c r="NEY57" s="285"/>
      <c r="NEZ57" s="285"/>
      <c r="NFA57" s="285"/>
      <c r="NFB57" s="285"/>
      <c r="NFC57" s="285"/>
      <c r="NFD57" s="285"/>
      <c r="NFE57" s="285"/>
      <c r="NFF57" s="285"/>
      <c r="NFG57" s="285"/>
      <c r="NFH57" s="285"/>
      <c r="NFI57" s="285"/>
      <c r="NFJ57" s="285"/>
      <c r="NFK57" s="285"/>
      <c r="NFL57" s="285"/>
      <c r="NFM57" s="285"/>
      <c r="NFN57" s="285"/>
      <c r="NFO57" s="285"/>
      <c r="NFP57" s="285"/>
      <c r="NFQ57" s="285"/>
      <c r="NFR57" s="285"/>
      <c r="NFS57" s="285"/>
      <c r="NFT57" s="285"/>
      <c r="NFU57" s="285"/>
      <c r="NFV57" s="285"/>
      <c r="NFW57" s="285"/>
      <c r="NFX57" s="285"/>
      <c r="NFY57" s="285"/>
      <c r="NFZ57" s="285"/>
      <c r="NGA57" s="285"/>
      <c r="NGB57" s="285"/>
      <c r="NGC57" s="285"/>
      <c r="NGD57" s="285"/>
      <c r="NGE57" s="285"/>
      <c r="NGF57" s="285"/>
      <c r="NGG57" s="285"/>
      <c r="NGH57" s="285"/>
      <c r="NGI57" s="285"/>
      <c r="NGJ57" s="285"/>
      <c r="NGK57" s="285"/>
      <c r="NGL57" s="285"/>
      <c r="NGM57" s="285"/>
      <c r="NGN57" s="285"/>
      <c r="NGO57" s="285"/>
      <c r="NGP57" s="285"/>
      <c r="NGQ57" s="285"/>
      <c r="NGR57" s="285"/>
      <c r="NGS57" s="285"/>
      <c r="NGT57" s="285"/>
      <c r="NGU57" s="285"/>
      <c r="NGV57" s="285"/>
      <c r="NGW57" s="285"/>
      <c r="NGX57" s="285"/>
      <c r="NGY57" s="285"/>
      <c r="NGZ57" s="285"/>
      <c r="NHA57" s="285"/>
      <c r="NHB57" s="285"/>
      <c r="NHC57" s="285"/>
      <c r="NHD57" s="285"/>
      <c r="NHE57" s="285"/>
      <c r="NHF57" s="285"/>
      <c r="NHG57" s="285"/>
      <c r="NHH57" s="285"/>
      <c r="NHI57" s="285"/>
      <c r="NHJ57" s="285"/>
      <c r="NHK57" s="285"/>
      <c r="NHL57" s="285"/>
      <c r="NHM57" s="285"/>
      <c r="NHN57" s="285"/>
      <c r="NHO57" s="285"/>
      <c r="NHP57" s="285"/>
      <c r="NHQ57" s="285"/>
      <c r="NHR57" s="285"/>
      <c r="NHS57" s="285"/>
      <c r="NHT57" s="285"/>
      <c r="NHU57" s="285"/>
      <c r="NHV57" s="285"/>
      <c r="NHW57" s="285"/>
      <c r="NHX57" s="285"/>
      <c r="NHY57" s="285"/>
      <c r="NHZ57" s="285"/>
      <c r="NIA57" s="285"/>
      <c r="NIB57" s="285"/>
      <c r="NIC57" s="285"/>
      <c r="NID57" s="285"/>
      <c r="NIE57" s="285"/>
      <c r="NIF57" s="285"/>
      <c r="NIG57" s="285"/>
      <c r="NIH57" s="285"/>
      <c r="NII57" s="285"/>
      <c r="NIJ57" s="285"/>
      <c r="NIK57" s="285"/>
      <c r="NIL57" s="285"/>
      <c r="NIM57" s="285"/>
      <c r="NIN57" s="285"/>
      <c r="NIO57" s="285"/>
      <c r="NIP57" s="285"/>
      <c r="NIQ57" s="285"/>
      <c r="NIR57" s="285"/>
      <c r="NIS57" s="285"/>
      <c r="NIT57" s="285"/>
      <c r="NIU57" s="285"/>
      <c r="NIV57" s="285"/>
      <c r="NIW57" s="285"/>
      <c r="NIX57" s="285"/>
      <c r="NIY57" s="285"/>
      <c r="NIZ57" s="285"/>
      <c r="NJA57" s="285"/>
      <c r="NJB57" s="285"/>
      <c r="NJC57" s="285"/>
      <c r="NJD57" s="285"/>
      <c r="NJE57" s="285"/>
      <c r="NJF57" s="285"/>
      <c r="NJG57" s="285"/>
      <c r="NJH57" s="285"/>
      <c r="NJI57" s="285"/>
      <c r="NJJ57" s="285"/>
      <c r="NJK57" s="285"/>
      <c r="NJL57" s="285"/>
      <c r="NJM57" s="285"/>
      <c r="NJN57" s="285"/>
      <c r="NJO57" s="285"/>
      <c r="NJP57" s="285"/>
      <c r="NJQ57" s="285"/>
      <c r="NJR57" s="285"/>
      <c r="NJS57" s="285"/>
      <c r="NJT57" s="285"/>
      <c r="NJU57" s="285"/>
      <c r="NJV57" s="285"/>
      <c r="NJW57" s="285"/>
      <c r="NJX57" s="285"/>
      <c r="NJY57" s="285"/>
      <c r="NJZ57" s="285"/>
      <c r="NKA57" s="285"/>
      <c r="NKB57" s="285"/>
      <c r="NKC57" s="285"/>
      <c r="NKD57" s="285"/>
      <c r="NKE57" s="285"/>
      <c r="NKF57" s="285"/>
      <c r="NKG57" s="285"/>
      <c r="NKH57" s="285"/>
      <c r="NKI57" s="285"/>
      <c r="NKJ57" s="285"/>
      <c r="NKK57" s="285"/>
      <c r="NKL57" s="285"/>
      <c r="NKM57" s="285"/>
      <c r="NKN57" s="285"/>
      <c r="NKO57" s="285"/>
      <c r="NKP57" s="285"/>
      <c r="NKQ57" s="285"/>
      <c r="NKR57" s="285"/>
      <c r="NKS57" s="285"/>
      <c r="NKT57" s="285"/>
      <c r="NKU57" s="285"/>
      <c r="NKV57" s="285"/>
      <c r="NKW57" s="285"/>
      <c r="NKX57" s="285"/>
      <c r="NKY57" s="285"/>
      <c r="NKZ57" s="285"/>
      <c r="NLA57" s="285"/>
      <c r="NLB57" s="285"/>
      <c r="NLC57" s="285"/>
      <c r="NLD57" s="285"/>
      <c r="NLE57" s="285"/>
      <c r="NLF57" s="285"/>
      <c r="NLG57" s="285"/>
      <c r="NLH57" s="285"/>
      <c r="NLI57" s="285"/>
      <c r="NLJ57" s="285"/>
      <c r="NLK57" s="285"/>
      <c r="NLL57" s="285"/>
      <c r="NLM57" s="285"/>
      <c r="NLN57" s="285"/>
      <c r="NLO57" s="285"/>
      <c r="NLP57" s="285"/>
      <c r="NLQ57" s="285"/>
      <c r="NLR57" s="285"/>
      <c r="NLS57" s="285"/>
      <c r="NLT57" s="285"/>
      <c r="NLU57" s="285"/>
      <c r="NLV57" s="285"/>
      <c r="NLW57" s="285"/>
      <c r="NLX57" s="285"/>
      <c r="NLY57" s="285"/>
      <c r="NLZ57" s="285"/>
      <c r="NMA57" s="285"/>
      <c r="NMB57" s="285"/>
      <c r="NMC57" s="285"/>
      <c r="NMD57" s="285"/>
      <c r="NME57" s="285"/>
      <c r="NMF57" s="285"/>
      <c r="NMG57" s="285"/>
      <c r="NMH57" s="285"/>
      <c r="NMI57" s="285"/>
      <c r="NMJ57" s="285"/>
      <c r="NMK57" s="285"/>
      <c r="NML57" s="285"/>
      <c r="NMM57" s="285"/>
      <c r="NMN57" s="285"/>
      <c r="NMO57" s="285"/>
      <c r="NMP57" s="285"/>
      <c r="NMQ57" s="285"/>
      <c r="NMR57" s="285"/>
      <c r="NMS57" s="285"/>
      <c r="NMT57" s="285"/>
      <c r="NMU57" s="285"/>
      <c r="NMV57" s="285"/>
      <c r="NMW57" s="285"/>
      <c r="NMX57" s="285"/>
      <c r="NMY57" s="285"/>
      <c r="NMZ57" s="285"/>
      <c r="NNA57" s="285"/>
      <c r="NNB57" s="285"/>
      <c r="NNC57" s="285"/>
      <c r="NND57" s="285"/>
      <c r="NNE57" s="285"/>
      <c r="NNF57" s="285"/>
      <c r="NNG57" s="285"/>
      <c r="NNH57" s="285"/>
      <c r="NNI57" s="285"/>
      <c r="NNJ57" s="285"/>
      <c r="NNK57" s="285"/>
      <c r="NNL57" s="285"/>
      <c r="NNM57" s="285"/>
      <c r="NNN57" s="285"/>
      <c r="NNO57" s="285"/>
      <c r="NNP57" s="285"/>
      <c r="NNQ57" s="285"/>
      <c r="NNR57" s="285"/>
      <c r="NNS57" s="285"/>
      <c r="NNT57" s="285"/>
      <c r="NNU57" s="285"/>
      <c r="NNV57" s="285"/>
      <c r="NNW57" s="285"/>
      <c r="NNX57" s="285"/>
      <c r="NNY57" s="285"/>
      <c r="NNZ57" s="285"/>
      <c r="NOA57" s="285"/>
      <c r="NOB57" s="285"/>
      <c r="NOC57" s="285"/>
      <c r="NOD57" s="285"/>
      <c r="NOE57" s="285"/>
      <c r="NOF57" s="285"/>
      <c r="NOG57" s="285"/>
      <c r="NOH57" s="285"/>
      <c r="NOI57" s="285"/>
      <c r="NOJ57" s="285"/>
      <c r="NOK57" s="285"/>
      <c r="NOL57" s="285"/>
      <c r="NOM57" s="285"/>
      <c r="NON57" s="285"/>
      <c r="NOO57" s="285"/>
      <c r="NOP57" s="285"/>
      <c r="NOQ57" s="285"/>
      <c r="NOR57" s="285"/>
      <c r="NOS57" s="285"/>
      <c r="NOT57" s="285"/>
      <c r="NOU57" s="285"/>
      <c r="NOV57" s="285"/>
      <c r="NOW57" s="285"/>
      <c r="NOX57" s="285"/>
      <c r="NOY57" s="285"/>
      <c r="NOZ57" s="285"/>
      <c r="NPA57" s="285"/>
      <c r="NPB57" s="285"/>
      <c r="NPC57" s="285"/>
      <c r="NPD57" s="285"/>
      <c r="NPE57" s="285"/>
      <c r="NPF57" s="285"/>
      <c r="NPG57" s="285"/>
      <c r="NPH57" s="285"/>
      <c r="NPI57" s="285"/>
      <c r="NPJ57" s="285"/>
      <c r="NPK57" s="285"/>
      <c r="NPL57" s="285"/>
      <c r="NPM57" s="285"/>
      <c r="NPN57" s="285"/>
      <c r="NPO57" s="285"/>
      <c r="NPP57" s="285"/>
      <c r="NPQ57" s="285"/>
      <c r="NPR57" s="285"/>
      <c r="NPS57" s="285"/>
      <c r="NPT57" s="285"/>
      <c r="NPU57" s="285"/>
      <c r="NPV57" s="285"/>
      <c r="NPW57" s="285"/>
      <c r="NPX57" s="285"/>
      <c r="NPY57" s="285"/>
      <c r="NPZ57" s="285"/>
      <c r="NQA57" s="285"/>
      <c r="NQB57" s="285"/>
      <c r="NQC57" s="285"/>
      <c r="NQD57" s="285"/>
      <c r="NQE57" s="285"/>
      <c r="NQF57" s="285"/>
      <c r="NQG57" s="285"/>
      <c r="NQH57" s="285"/>
      <c r="NQI57" s="285"/>
      <c r="NQJ57" s="285"/>
      <c r="NQK57" s="285"/>
      <c r="NQL57" s="285"/>
      <c r="NQM57" s="285"/>
      <c r="NQN57" s="285"/>
      <c r="NQO57" s="285"/>
      <c r="NQP57" s="285"/>
      <c r="NQQ57" s="285"/>
      <c r="NQR57" s="285"/>
      <c r="NQS57" s="285"/>
      <c r="NQT57" s="285"/>
      <c r="NQU57" s="285"/>
      <c r="NQV57" s="285"/>
      <c r="NQW57" s="285"/>
      <c r="NQX57" s="285"/>
      <c r="NQY57" s="285"/>
      <c r="NQZ57" s="285"/>
      <c r="NRA57" s="285"/>
      <c r="NRB57" s="285"/>
      <c r="NRC57" s="285"/>
      <c r="NRD57" s="285"/>
      <c r="NRE57" s="285"/>
      <c r="NRF57" s="285"/>
      <c r="NRG57" s="285"/>
      <c r="NRH57" s="285"/>
      <c r="NRI57" s="285"/>
      <c r="NRJ57" s="285"/>
      <c r="NRK57" s="285"/>
      <c r="NRL57" s="285"/>
      <c r="NRM57" s="285"/>
      <c r="NRN57" s="285"/>
      <c r="NRO57" s="285"/>
      <c r="NRP57" s="285"/>
      <c r="NRQ57" s="285"/>
      <c r="NRR57" s="285"/>
      <c r="NRS57" s="285"/>
      <c r="NRT57" s="285"/>
      <c r="NRU57" s="285"/>
      <c r="NRV57" s="285"/>
      <c r="NRW57" s="285"/>
      <c r="NRX57" s="285"/>
      <c r="NRY57" s="285"/>
      <c r="NRZ57" s="285"/>
      <c r="NSA57" s="285"/>
      <c r="NSB57" s="285"/>
      <c r="NSC57" s="285"/>
      <c r="NSD57" s="285"/>
      <c r="NSE57" s="285"/>
      <c r="NSF57" s="285"/>
      <c r="NSG57" s="285"/>
      <c r="NSH57" s="285"/>
      <c r="NSI57" s="285"/>
      <c r="NSJ57" s="285"/>
      <c r="NSK57" s="285"/>
      <c r="NSL57" s="285"/>
      <c r="NSM57" s="285"/>
      <c r="NSN57" s="285"/>
      <c r="NSO57" s="285"/>
      <c r="NSP57" s="285"/>
      <c r="NSQ57" s="285"/>
      <c r="NSR57" s="285"/>
      <c r="NSS57" s="285"/>
      <c r="NST57" s="285"/>
      <c r="NSU57" s="285"/>
      <c r="NSV57" s="285"/>
      <c r="NSW57" s="285"/>
      <c r="NSX57" s="285"/>
      <c r="NSY57" s="285"/>
      <c r="NSZ57" s="285"/>
      <c r="NTA57" s="285"/>
      <c r="NTB57" s="285"/>
      <c r="NTC57" s="285"/>
      <c r="NTD57" s="285"/>
      <c r="NTE57" s="285"/>
      <c r="NTF57" s="285"/>
      <c r="NTG57" s="285"/>
      <c r="NTH57" s="285"/>
      <c r="NTI57" s="285"/>
      <c r="NTJ57" s="285"/>
      <c r="NTK57" s="285"/>
      <c r="NTL57" s="285"/>
      <c r="NTM57" s="285"/>
      <c r="NTN57" s="285"/>
      <c r="NTO57" s="285"/>
      <c r="NTP57" s="285"/>
      <c r="NTQ57" s="285"/>
      <c r="NTR57" s="285"/>
      <c r="NTS57" s="285"/>
      <c r="NTT57" s="285"/>
      <c r="NTU57" s="285"/>
      <c r="NTV57" s="285"/>
      <c r="NTW57" s="285"/>
      <c r="NTX57" s="285"/>
      <c r="NTY57" s="285"/>
      <c r="NTZ57" s="285"/>
      <c r="NUA57" s="285"/>
      <c r="NUB57" s="285"/>
      <c r="NUC57" s="285"/>
      <c r="NUD57" s="285"/>
      <c r="NUE57" s="285"/>
      <c r="NUF57" s="285"/>
      <c r="NUG57" s="285"/>
      <c r="NUH57" s="285"/>
      <c r="NUI57" s="285"/>
      <c r="NUJ57" s="285"/>
      <c r="NUK57" s="285"/>
      <c r="NUL57" s="285"/>
      <c r="NUM57" s="285"/>
      <c r="NUN57" s="285"/>
      <c r="NUO57" s="285"/>
      <c r="NUP57" s="285"/>
      <c r="NUQ57" s="285"/>
      <c r="NUR57" s="285"/>
      <c r="NUS57" s="285"/>
      <c r="NUT57" s="285"/>
      <c r="NUU57" s="285"/>
      <c r="NUV57" s="285"/>
      <c r="NUW57" s="285"/>
      <c r="NUX57" s="285"/>
      <c r="NUY57" s="285"/>
      <c r="NUZ57" s="285"/>
      <c r="NVA57" s="285"/>
      <c r="NVB57" s="285"/>
      <c r="NVC57" s="285"/>
      <c r="NVD57" s="285"/>
      <c r="NVE57" s="285"/>
      <c r="NVF57" s="285"/>
      <c r="NVG57" s="285"/>
      <c r="NVH57" s="285"/>
      <c r="NVI57" s="285"/>
      <c r="NVJ57" s="285"/>
      <c r="NVK57" s="285"/>
      <c r="NVL57" s="285"/>
      <c r="NVM57" s="285"/>
      <c r="NVN57" s="285"/>
      <c r="NVO57" s="285"/>
      <c r="NVP57" s="285"/>
      <c r="NVQ57" s="285"/>
      <c r="NVR57" s="285"/>
      <c r="NVS57" s="285"/>
      <c r="NVT57" s="285"/>
      <c r="NVU57" s="285"/>
      <c r="NVV57" s="285"/>
      <c r="NVW57" s="285"/>
      <c r="NVX57" s="285"/>
      <c r="NVY57" s="285"/>
      <c r="NVZ57" s="285"/>
      <c r="NWA57" s="285"/>
      <c r="NWB57" s="285"/>
      <c r="NWC57" s="285"/>
      <c r="NWD57" s="285"/>
      <c r="NWE57" s="285"/>
      <c r="NWF57" s="285"/>
      <c r="NWG57" s="285"/>
      <c r="NWH57" s="285"/>
      <c r="NWI57" s="285"/>
      <c r="NWJ57" s="285"/>
      <c r="NWK57" s="285"/>
      <c r="NWL57" s="285"/>
      <c r="NWM57" s="285"/>
      <c r="NWN57" s="285"/>
      <c r="NWO57" s="285"/>
      <c r="NWP57" s="285"/>
      <c r="NWQ57" s="285"/>
      <c r="NWR57" s="285"/>
      <c r="NWS57" s="285"/>
      <c r="NWT57" s="285"/>
      <c r="NWU57" s="285"/>
      <c r="NWV57" s="285"/>
      <c r="NWW57" s="285"/>
      <c r="NWX57" s="285"/>
      <c r="NWY57" s="285"/>
      <c r="NWZ57" s="285"/>
      <c r="NXA57" s="285"/>
      <c r="NXB57" s="285"/>
      <c r="NXC57" s="285"/>
      <c r="NXD57" s="285"/>
      <c r="NXE57" s="285"/>
      <c r="NXF57" s="285"/>
      <c r="NXG57" s="285"/>
      <c r="NXH57" s="285"/>
      <c r="NXI57" s="285"/>
      <c r="NXJ57" s="285"/>
      <c r="NXK57" s="285"/>
      <c r="NXL57" s="285"/>
      <c r="NXM57" s="285"/>
      <c r="NXN57" s="285"/>
      <c r="NXO57" s="285"/>
      <c r="NXP57" s="285"/>
      <c r="NXQ57" s="285"/>
      <c r="NXR57" s="285"/>
      <c r="NXS57" s="285"/>
      <c r="NXT57" s="285"/>
      <c r="NXU57" s="285"/>
      <c r="NXV57" s="285"/>
      <c r="NXW57" s="285"/>
      <c r="NXX57" s="285"/>
      <c r="NXY57" s="285"/>
      <c r="NXZ57" s="285"/>
      <c r="NYA57" s="285"/>
      <c r="NYB57" s="285"/>
      <c r="NYC57" s="285"/>
      <c r="NYD57" s="285"/>
      <c r="NYE57" s="285"/>
      <c r="NYF57" s="285"/>
      <c r="NYG57" s="285"/>
      <c r="NYH57" s="285"/>
      <c r="NYI57" s="285"/>
      <c r="NYJ57" s="285"/>
      <c r="NYK57" s="285"/>
      <c r="NYL57" s="285"/>
      <c r="NYM57" s="285"/>
      <c r="NYN57" s="285"/>
      <c r="NYO57" s="285"/>
      <c r="NYP57" s="285"/>
      <c r="NYQ57" s="285"/>
      <c r="NYR57" s="285"/>
      <c r="NYS57" s="285"/>
      <c r="NYT57" s="285"/>
      <c r="NYU57" s="285"/>
      <c r="NYV57" s="285"/>
      <c r="NYW57" s="285"/>
      <c r="NYX57" s="285"/>
      <c r="NYY57" s="285"/>
      <c r="NYZ57" s="285"/>
      <c r="NZA57" s="285"/>
      <c r="NZB57" s="285"/>
      <c r="NZC57" s="285"/>
      <c r="NZD57" s="285"/>
      <c r="NZE57" s="285"/>
      <c r="NZF57" s="285"/>
      <c r="NZG57" s="285"/>
      <c r="NZH57" s="285"/>
      <c r="NZI57" s="285"/>
      <c r="NZJ57" s="285"/>
      <c r="NZK57" s="285"/>
      <c r="NZL57" s="285"/>
      <c r="NZM57" s="285"/>
      <c r="NZN57" s="285"/>
      <c r="NZO57" s="285"/>
      <c r="NZP57" s="285"/>
      <c r="NZQ57" s="285"/>
      <c r="NZR57" s="285"/>
      <c r="NZS57" s="285"/>
      <c r="NZT57" s="285"/>
      <c r="NZU57" s="285"/>
      <c r="NZV57" s="285"/>
      <c r="NZW57" s="285"/>
      <c r="NZX57" s="285"/>
      <c r="NZY57" s="285"/>
      <c r="NZZ57" s="285"/>
      <c r="OAA57" s="285"/>
      <c r="OAB57" s="285"/>
      <c r="OAC57" s="285"/>
      <c r="OAD57" s="285"/>
      <c r="OAE57" s="285"/>
      <c r="OAF57" s="285"/>
      <c r="OAG57" s="285"/>
      <c r="OAH57" s="285"/>
      <c r="OAI57" s="285"/>
      <c r="OAJ57" s="285"/>
      <c r="OAK57" s="285"/>
      <c r="OAL57" s="285"/>
      <c r="OAM57" s="285"/>
      <c r="OAN57" s="285"/>
      <c r="OAO57" s="285"/>
      <c r="OAP57" s="285"/>
      <c r="OAQ57" s="285"/>
      <c r="OAR57" s="285"/>
      <c r="OAS57" s="285"/>
      <c r="OAT57" s="285"/>
      <c r="OAU57" s="285"/>
      <c r="OAV57" s="285"/>
      <c r="OAW57" s="285"/>
      <c r="OAX57" s="285"/>
      <c r="OAY57" s="285"/>
      <c r="OAZ57" s="285"/>
      <c r="OBA57" s="285"/>
      <c r="OBB57" s="285"/>
      <c r="OBC57" s="285"/>
      <c r="OBD57" s="285"/>
      <c r="OBE57" s="285"/>
      <c r="OBF57" s="285"/>
      <c r="OBG57" s="285"/>
      <c r="OBH57" s="285"/>
      <c r="OBI57" s="285"/>
      <c r="OBJ57" s="285"/>
      <c r="OBK57" s="285"/>
      <c r="OBL57" s="285"/>
      <c r="OBM57" s="285"/>
      <c r="OBN57" s="285"/>
      <c r="OBO57" s="285"/>
      <c r="OBP57" s="285"/>
      <c r="OBQ57" s="285"/>
      <c r="OBR57" s="285"/>
      <c r="OBS57" s="285"/>
      <c r="OBT57" s="285"/>
      <c r="OBU57" s="285"/>
      <c r="OBV57" s="285"/>
      <c r="OBW57" s="285"/>
      <c r="OBX57" s="285"/>
      <c r="OBY57" s="285"/>
      <c r="OBZ57" s="285"/>
      <c r="OCA57" s="285"/>
      <c r="OCB57" s="285"/>
      <c r="OCC57" s="285"/>
      <c r="OCD57" s="285"/>
      <c r="OCE57" s="285"/>
      <c r="OCF57" s="285"/>
      <c r="OCG57" s="285"/>
      <c r="OCH57" s="285"/>
      <c r="OCI57" s="285"/>
      <c r="OCJ57" s="285"/>
      <c r="OCK57" s="285"/>
      <c r="OCL57" s="285"/>
      <c r="OCM57" s="285"/>
      <c r="OCN57" s="285"/>
      <c r="OCO57" s="285"/>
      <c r="OCP57" s="285"/>
      <c r="OCQ57" s="285"/>
      <c r="OCR57" s="285"/>
      <c r="OCS57" s="285"/>
      <c r="OCT57" s="285"/>
      <c r="OCU57" s="285"/>
      <c r="OCV57" s="285"/>
      <c r="OCW57" s="285"/>
      <c r="OCX57" s="285"/>
      <c r="OCY57" s="285"/>
      <c r="OCZ57" s="285"/>
      <c r="ODA57" s="285"/>
      <c r="ODB57" s="285"/>
      <c r="ODC57" s="285"/>
      <c r="ODD57" s="285"/>
      <c r="ODE57" s="285"/>
      <c r="ODF57" s="285"/>
      <c r="ODG57" s="285"/>
      <c r="ODH57" s="285"/>
      <c r="ODI57" s="285"/>
      <c r="ODJ57" s="285"/>
      <c r="ODK57" s="285"/>
      <c r="ODL57" s="285"/>
      <c r="ODM57" s="285"/>
      <c r="ODN57" s="285"/>
      <c r="ODO57" s="285"/>
      <c r="ODP57" s="285"/>
      <c r="ODQ57" s="285"/>
      <c r="ODR57" s="285"/>
      <c r="ODS57" s="285"/>
      <c r="ODT57" s="285"/>
      <c r="ODU57" s="285"/>
      <c r="ODV57" s="285"/>
      <c r="ODW57" s="285"/>
      <c r="ODX57" s="285"/>
      <c r="ODY57" s="285"/>
      <c r="ODZ57" s="285"/>
      <c r="OEA57" s="285"/>
      <c r="OEB57" s="285"/>
      <c r="OEC57" s="285"/>
      <c r="OED57" s="285"/>
      <c r="OEE57" s="285"/>
      <c r="OEF57" s="285"/>
      <c r="OEG57" s="285"/>
      <c r="OEH57" s="285"/>
      <c r="OEI57" s="285"/>
      <c r="OEJ57" s="285"/>
      <c r="OEK57" s="285"/>
      <c r="OEL57" s="285"/>
      <c r="OEM57" s="285"/>
      <c r="OEN57" s="285"/>
      <c r="OEO57" s="285"/>
      <c r="OEP57" s="285"/>
      <c r="OEQ57" s="285"/>
      <c r="OER57" s="285"/>
      <c r="OES57" s="285"/>
      <c r="OET57" s="285"/>
      <c r="OEU57" s="285"/>
      <c r="OEV57" s="285"/>
      <c r="OEW57" s="285"/>
      <c r="OEX57" s="285"/>
      <c r="OEY57" s="285"/>
      <c r="OEZ57" s="285"/>
      <c r="OFA57" s="285"/>
      <c r="OFB57" s="285"/>
      <c r="OFC57" s="285"/>
      <c r="OFD57" s="285"/>
      <c r="OFE57" s="285"/>
      <c r="OFF57" s="285"/>
      <c r="OFG57" s="285"/>
      <c r="OFH57" s="285"/>
      <c r="OFI57" s="285"/>
      <c r="OFJ57" s="285"/>
      <c r="OFK57" s="285"/>
      <c r="OFL57" s="285"/>
      <c r="OFM57" s="285"/>
      <c r="OFN57" s="285"/>
      <c r="OFO57" s="285"/>
      <c r="OFP57" s="285"/>
      <c r="OFQ57" s="285"/>
      <c r="OFR57" s="285"/>
      <c r="OFS57" s="285"/>
      <c r="OFT57" s="285"/>
      <c r="OFU57" s="285"/>
      <c r="OFV57" s="285"/>
      <c r="OFW57" s="285"/>
      <c r="OFX57" s="285"/>
      <c r="OFY57" s="285"/>
      <c r="OFZ57" s="285"/>
      <c r="OGA57" s="285"/>
      <c r="OGB57" s="285"/>
      <c r="OGC57" s="285"/>
      <c r="OGD57" s="285"/>
      <c r="OGE57" s="285"/>
      <c r="OGF57" s="285"/>
      <c r="OGG57" s="285"/>
      <c r="OGH57" s="285"/>
      <c r="OGI57" s="285"/>
      <c r="OGJ57" s="285"/>
      <c r="OGK57" s="285"/>
      <c r="OGL57" s="285"/>
      <c r="OGM57" s="285"/>
      <c r="OGN57" s="285"/>
      <c r="OGO57" s="285"/>
      <c r="OGP57" s="285"/>
      <c r="OGQ57" s="285"/>
      <c r="OGR57" s="285"/>
      <c r="OGS57" s="285"/>
      <c r="OGT57" s="285"/>
      <c r="OGU57" s="285"/>
      <c r="OGV57" s="285"/>
      <c r="OGW57" s="285"/>
      <c r="OGX57" s="285"/>
      <c r="OGY57" s="285"/>
      <c r="OGZ57" s="285"/>
      <c r="OHA57" s="285"/>
      <c r="OHB57" s="285"/>
      <c r="OHC57" s="285"/>
      <c r="OHD57" s="285"/>
      <c r="OHE57" s="285"/>
      <c r="OHF57" s="285"/>
      <c r="OHG57" s="285"/>
      <c r="OHH57" s="285"/>
      <c r="OHI57" s="285"/>
      <c r="OHJ57" s="285"/>
      <c r="OHK57" s="285"/>
      <c r="OHL57" s="285"/>
      <c r="OHM57" s="285"/>
      <c r="OHN57" s="285"/>
      <c r="OHO57" s="285"/>
      <c r="OHP57" s="285"/>
      <c r="OHQ57" s="285"/>
      <c r="OHR57" s="285"/>
      <c r="OHS57" s="285"/>
      <c r="OHT57" s="285"/>
      <c r="OHU57" s="285"/>
      <c r="OHV57" s="285"/>
      <c r="OHW57" s="285"/>
      <c r="OHX57" s="285"/>
      <c r="OHY57" s="285"/>
      <c r="OHZ57" s="285"/>
      <c r="OIA57" s="285"/>
      <c r="OIB57" s="285"/>
      <c r="OIC57" s="285"/>
      <c r="OID57" s="285"/>
      <c r="OIE57" s="285"/>
      <c r="OIF57" s="285"/>
      <c r="OIG57" s="285"/>
      <c r="OIH57" s="285"/>
      <c r="OII57" s="285"/>
      <c r="OIJ57" s="285"/>
      <c r="OIK57" s="285"/>
      <c r="OIL57" s="285"/>
      <c r="OIM57" s="285"/>
      <c r="OIN57" s="285"/>
      <c r="OIO57" s="285"/>
      <c r="OIP57" s="285"/>
      <c r="OIQ57" s="285"/>
      <c r="OIR57" s="285"/>
      <c r="OIS57" s="285"/>
      <c r="OIT57" s="285"/>
      <c r="OIU57" s="285"/>
      <c r="OIV57" s="285"/>
      <c r="OIW57" s="285"/>
      <c r="OIX57" s="285"/>
      <c r="OIY57" s="285"/>
      <c r="OIZ57" s="285"/>
      <c r="OJA57" s="285"/>
      <c r="OJB57" s="285"/>
      <c r="OJC57" s="285"/>
      <c r="OJD57" s="285"/>
      <c r="OJE57" s="285"/>
      <c r="OJF57" s="285"/>
      <c r="OJG57" s="285"/>
      <c r="OJH57" s="285"/>
      <c r="OJI57" s="285"/>
      <c r="OJJ57" s="285"/>
      <c r="OJK57" s="285"/>
      <c r="OJL57" s="285"/>
      <c r="OJM57" s="285"/>
      <c r="OJN57" s="285"/>
      <c r="OJO57" s="285"/>
      <c r="OJP57" s="285"/>
      <c r="OJQ57" s="285"/>
      <c r="OJR57" s="285"/>
      <c r="OJS57" s="285"/>
      <c r="OJT57" s="285"/>
      <c r="OJU57" s="285"/>
      <c r="OJV57" s="285"/>
      <c r="OJW57" s="285"/>
      <c r="OJX57" s="285"/>
      <c r="OJY57" s="285"/>
      <c r="OJZ57" s="285"/>
      <c r="OKA57" s="285"/>
      <c r="OKB57" s="285"/>
      <c r="OKC57" s="285"/>
      <c r="OKD57" s="285"/>
      <c r="OKE57" s="285"/>
      <c r="OKF57" s="285"/>
      <c r="OKG57" s="285"/>
      <c r="OKH57" s="285"/>
      <c r="OKI57" s="285"/>
      <c r="OKJ57" s="285"/>
      <c r="OKK57" s="285"/>
      <c r="OKL57" s="285"/>
      <c r="OKM57" s="285"/>
      <c r="OKN57" s="285"/>
      <c r="OKO57" s="285"/>
      <c r="OKP57" s="285"/>
      <c r="OKQ57" s="285"/>
      <c r="OKR57" s="285"/>
      <c r="OKS57" s="285"/>
      <c r="OKT57" s="285"/>
      <c r="OKU57" s="285"/>
      <c r="OKV57" s="285"/>
      <c r="OKW57" s="285"/>
      <c r="OKX57" s="285"/>
      <c r="OKY57" s="285"/>
      <c r="OKZ57" s="285"/>
      <c r="OLA57" s="285"/>
      <c r="OLB57" s="285"/>
      <c r="OLC57" s="285"/>
      <c r="OLD57" s="285"/>
      <c r="OLE57" s="285"/>
      <c r="OLF57" s="285"/>
      <c r="OLG57" s="285"/>
      <c r="OLH57" s="285"/>
      <c r="OLI57" s="285"/>
      <c r="OLJ57" s="285"/>
      <c r="OLK57" s="285"/>
      <c r="OLL57" s="285"/>
      <c r="OLM57" s="285"/>
      <c r="OLN57" s="285"/>
      <c r="OLO57" s="285"/>
      <c r="OLP57" s="285"/>
      <c r="OLQ57" s="285"/>
      <c r="OLR57" s="285"/>
      <c r="OLS57" s="285"/>
      <c r="OLT57" s="285"/>
      <c r="OLU57" s="285"/>
      <c r="OLV57" s="285"/>
      <c r="OLW57" s="285"/>
      <c r="OLX57" s="285"/>
      <c r="OLY57" s="285"/>
      <c r="OLZ57" s="285"/>
      <c r="OMA57" s="285"/>
      <c r="OMB57" s="285"/>
      <c r="OMC57" s="285"/>
      <c r="OMD57" s="285"/>
      <c r="OME57" s="285"/>
      <c r="OMF57" s="285"/>
      <c r="OMG57" s="285"/>
      <c r="OMH57" s="285"/>
      <c r="OMI57" s="285"/>
      <c r="OMJ57" s="285"/>
      <c r="OMK57" s="285"/>
      <c r="OML57" s="285"/>
      <c r="OMM57" s="285"/>
      <c r="OMN57" s="285"/>
      <c r="OMO57" s="285"/>
      <c r="OMP57" s="285"/>
      <c r="OMQ57" s="285"/>
      <c r="OMR57" s="285"/>
      <c r="OMS57" s="285"/>
      <c r="OMT57" s="285"/>
      <c r="OMU57" s="285"/>
      <c r="OMV57" s="285"/>
      <c r="OMW57" s="285"/>
      <c r="OMX57" s="285"/>
      <c r="OMY57" s="285"/>
      <c r="OMZ57" s="285"/>
      <c r="ONA57" s="285"/>
      <c r="ONB57" s="285"/>
      <c r="ONC57" s="285"/>
      <c r="OND57" s="285"/>
      <c r="ONE57" s="285"/>
      <c r="ONF57" s="285"/>
      <c r="ONG57" s="285"/>
      <c r="ONH57" s="285"/>
      <c r="ONI57" s="285"/>
      <c r="ONJ57" s="285"/>
      <c r="ONK57" s="285"/>
      <c r="ONL57" s="285"/>
      <c r="ONM57" s="285"/>
      <c r="ONN57" s="285"/>
      <c r="ONO57" s="285"/>
      <c r="ONP57" s="285"/>
      <c r="ONQ57" s="285"/>
      <c r="ONR57" s="285"/>
      <c r="ONS57" s="285"/>
      <c r="ONT57" s="285"/>
      <c r="ONU57" s="285"/>
      <c r="ONV57" s="285"/>
      <c r="ONW57" s="285"/>
      <c r="ONX57" s="285"/>
      <c r="ONY57" s="285"/>
      <c r="ONZ57" s="285"/>
      <c r="OOA57" s="285"/>
      <c r="OOB57" s="285"/>
      <c r="OOC57" s="285"/>
      <c r="OOD57" s="285"/>
      <c r="OOE57" s="285"/>
      <c r="OOF57" s="285"/>
      <c r="OOG57" s="285"/>
      <c r="OOH57" s="285"/>
      <c r="OOI57" s="285"/>
      <c r="OOJ57" s="285"/>
      <c r="OOK57" s="285"/>
      <c r="OOL57" s="285"/>
      <c r="OOM57" s="285"/>
      <c r="OON57" s="285"/>
      <c r="OOO57" s="285"/>
      <c r="OOP57" s="285"/>
      <c r="OOQ57" s="285"/>
      <c r="OOR57" s="285"/>
      <c r="OOS57" s="285"/>
      <c r="OOT57" s="285"/>
      <c r="OOU57" s="285"/>
      <c r="OOV57" s="285"/>
      <c r="OOW57" s="285"/>
      <c r="OOX57" s="285"/>
      <c r="OOY57" s="285"/>
      <c r="OOZ57" s="285"/>
      <c r="OPA57" s="285"/>
      <c r="OPB57" s="285"/>
      <c r="OPC57" s="285"/>
      <c r="OPD57" s="285"/>
      <c r="OPE57" s="285"/>
      <c r="OPF57" s="285"/>
      <c r="OPG57" s="285"/>
      <c r="OPH57" s="285"/>
      <c r="OPI57" s="285"/>
      <c r="OPJ57" s="285"/>
      <c r="OPK57" s="285"/>
      <c r="OPL57" s="285"/>
      <c r="OPM57" s="285"/>
      <c r="OPN57" s="285"/>
      <c r="OPO57" s="285"/>
      <c r="OPP57" s="285"/>
      <c r="OPQ57" s="285"/>
      <c r="OPR57" s="285"/>
      <c r="OPS57" s="285"/>
      <c r="OPT57" s="285"/>
      <c r="OPU57" s="285"/>
      <c r="OPV57" s="285"/>
      <c r="OPW57" s="285"/>
      <c r="OPX57" s="285"/>
      <c r="OPY57" s="285"/>
      <c r="OPZ57" s="285"/>
      <c r="OQA57" s="285"/>
      <c r="OQB57" s="285"/>
      <c r="OQC57" s="285"/>
      <c r="OQD57" s="285"/>
      <c r="OQE57" s="285"/>
      <c r="OQF57" s="285"/>
      <c r="OQG57" s="285"/>
      <c r="OQH57" s="285"/>
      <c r="OQI57" s="285"/>
      <c r="OQJ57" s="285"/>
      <c r="OQK57" s="285"/>
      <c r="OQL57" s="285"/>
      <c r="OQM57" s="285"/>
      <c r="OQN57" s="285"/>
      <c r="OQO57" s="285"/>
      <c r="OQP57" s="285"/>
      <c r="OQQ57" s="285"/>
      <c r="OQR57" s="285"/>
      <c r="OQS57" s="285"/>
      <c r="OQT57" s="285"/>
      <c r="OQU57" s="285"/>
      <c r="OQV57" s="285"/>
      <c r="OQW57" s="285"/>
      <c r="OQX57" s="285"/>
      <c r="OQY57" s="285"/>
      <c r="OQZ57" s="285"/>
      <c r="ORA57" s="285"/>
      <c r="ORB57" s="285"/>
      <c r="ORC57" s="285"/>
      <c r="ORD57" s="285"/>
      <c r="ORE57" s="285"/>
      <c r="ORF57" s="285"/>
      <c r="ORG57" s="285"/>
      <c r="ORH57" s="285"/>
      <c r="ORI57" s="285"/>
      <c r="ORJ57" s="285"/>
      <c r="ORK57" s="285"/>
      <c r="ORL57" s="285"/>
      <c r="ORM57" s="285"/>
      <c r="ORN57" s="285"/>
      <c r="ORO57" s="285"/>
      <c r="ORP57" s="285"/>
      <c r="ORQ57" s="285"/>
      <c r="ORR57" s="285"/>
      <c r="ORS57" s="285"/>
      <c r="ORT57" s="285"/>
      <c r="ORU57" s="285"/>
      <c r="ORV57" s="285"/>
      <c r="ORW57" s="285"/>
      <c r="ORX57" s="285"/>
      <c r="ORY57" s="285"/>
      <c r="ORZ57" s="285"/>
      <c r="OSA57" s="285"/>
      <c r="OSB57" s="285"/>
      <c r="OSC57" s="285"/>
      <c r="OSD57" s="285"/>
      <c r="OSE57" s="285"/>
      <c r="OSF57" s="285"/>
      <c r="OSG57" s="285"/>
      <c r="OSH57" s="285"/>
      <c r="OSI57" s="285"/>
      <c r="OSJ57" s="285"/>
      <c r="OSK57" s="285"/>
      <c r="OSL57" s="285"/>
      <c r="OSM57" s="285"/>
      <c r="OSN57" s="285"/>
      <c r="OSO57" s="285"/>
      <c r="OSP57" s="285"/>
      <c r="OSQ57" s="285"/>
      <c r="OSR57" s="285"/>
      <c r="OSS57" s="285"/>
      <c r="OST57" s="285"/>
      <c r="OSU57" s="285"/>
      <c r="OSV57" s="285"/>
      <c r="OSW57" s="285"/>
      <c r="OSX57" s="285"/>
      <c r="OSY57" s="285"/>
      <c r="OSZ57" s="285"/>
      <c r="OTA57" s="285"/>
      <c r="OTB57" s="285"/>
      <c r="OTC57" s="285"/>
      <c r="OTD57" s="285"/>
      <c r="OTE57" s="285"/>
      <c r="OTF57" s="285"/>
      <c r="OTG57" s="285"/>
      <c r="OTH57" s="285"/>
      <c r="OTI57" s="285"/>
      <c r="OTJ57" s="285"/>
      <c r="OTK57" s="285"/>
      <c r="OTL57" s="285"/>
      <c r="OTM57" s="285"/>
      <c r="OTN57" s="285"/>
      <c r="OTO57" s="285"/>
      <c r="OTP57" s="285"/>
      <c r="OTQ57" s="285"/>
      <c r="OTR57" s="285"/>
      <c r="OTS57" s="285"/>
      <c r="OTT57" s="285"/>
      <c r="OTU57" s="285"/>
      <c r="OTV57" s="285"/>
      <c r="OTW57" s="285"/>
      <c r="OTX57" s="285"/>
      <c r="OTY57" s="285"/>
      <c r="OTZ57" s="285"/>
      <c r="OUA57" s="285"/>
      <c r="OUB57" s="285"/>
      <c r="OUC57" s="285"/>
      <c r="OUD57" s="285"/>
      <c r="OUE57" s="285"/>
      <c r="OUF57" s="285"/>
      <c r="OUG57" s="285"/>
      <c r="OUH57" s="285"/>
      <c r="OUI57" s="285"/>
      <c r="OUJ57" s="285"/>
      <c r="OUK57" s="285"/>
      <c r="OUL57" s="285"/>
      <c r="OUM57" s="285"/>
      <c r="OUN57" s="285"/>
      <c r="OUO57" s="285"/>
      <c r="OUP57" s="285"/>
      <c r="OUQ57" s="285"/>
      <c r="OUR57" s="285"/>
      <c r="OUS57" s="285"/>
      <c r="OUT57" s="285"/>
      <c r="OUU57" s="285"/>
      <c r="OUV57" s="285"/>
      <c r="OUW57" s="285"/>
      <c r="OUX57" s="285"/>
      <c r="OUY57" s="285"/>
      <c r="OUZ57" s="285"/>
      <c r="OVA57" s="285"/>
      <c r="OVB57" s="285"/>
      <c r="OVC57" s="285"/>
      <c r="OVD57" s="285"/>
      <c r="OVE57" s="285"/>
      <c r="OVF57" s="285"/>
      <c r="OVG57" s="285"/>
      <c r="OVH57" s="285"/>
      <c r="OVI57" s="285"/>
      <c r="OVJ57" s="285"/>
      <c r="OVK57" s="285"/>
      <c r="OVL57" s="285"/>
      <c r="OVM57" s="285"/>
      <c r="OVN57" s="285"/>
      <c r="OVO57" s="285"/>
      <c r="OVP57" s="285"/>
      <c r="OVQ57" s="285"/>
      <c r="OVR57" s="285"/>
      <c r="OVS57" s="285"/>
      <c r="OVT57" s="285"/>
      <c r="OVU57" s="285"/>
      <c r="OVV57" s="285"/>
      <c r="OVW57" s="285"/>
      <c r="OVX57" s="285"/>
      <c r="OVY57" s="285"/>
      <c r="OVZ57" s="285"/>
      <c r="OWA57" s="285"/>
      <c r="OWB57" s="285"/>
      <c r="OWC57" s="285"/>
      <c r="OWD57" s="285"/>
      <c r="OWE57" s="285"/>
      <c r="OWF57" s="285"/>
      <c r="OWG57" s="285"/>
      <c r="OWH57" s="285"/>
      <c r="OWI57" s="285"/>
      <c r="OWJ57" s="285"/>
      <c r="OWK57" s="285"/>
      <c r="OWL57" s="285"/>
      <c r="OWM57" s="285"/>
      <c r="OWN57" s="285"/>
      <c r="OWO57" s="285"/>
      <c r="OWP57" s="285"/>
      <c r="OWQ57" s="285"/>
      <c r="OWR57" s="285"/>
      <c r="OWS57" s="285"/>
      <c r="OWT57" s="285"/>
      <c r="OWU57" s="285"/>
      <c r="OWV57" s="285"/>
      <c r="OWW57" s="285"/>
      <c r="OWX57" s="285"/>
      <c r="OWY57" s="285"/>
      <c r="OWZ57" s="285"/>
      <c r="OXA57" s="285"/>
      <c r="OXB57" s="285"/>
      <c r="OXC57" s="285"/>
      <c r="OXD57" s="285"/>
      <c r="OXE57" s="285"/>
      <c r="OXF57" s="285"/>
      <c r="OXG57" s="285"/>
      <c r="OXH57" s="285"/>
      <c r="OXI57" s="285"/>
      <c r="OXJ57" s="285"/>
      <c r="OXK57" s="285"/>
      <c r="OXL57" s="285"/>
      <c r="OXM57" s="285"/>
      <c r="OXN57" s="285"/>
      <c r="OXO57" s="285"/>
      <c r="OXP57" s="285"/>
      <c r="OXQ57" s="285"/>
      <c r="OXR57" s="285"/>
      <c r="OXS57" s="285"/>
      <c r="OXT57" s="285"/>
      <c r="OXU57" s="285"/>
      <c r="OXV57" s="285"/>
      <c r="OXW57" s="285"/>
      <c r="OXX57" s="285"/>
      <c r="OXY57" s="285"/>
      <c r="OXZ57" s="285"/>
      <c r="OYA57" s="285"/>
      <c r="OYB57" s="285"/>
      <c r="OYC57" s="285"/>
      <c r="OYD57" s="285"/>
      <c r="OYE57" s="285"/>
      <c r="OYF57" s="285"/>
      <c r="OYG57" s="285"/>
      <c r="OYH57" s="285"/>
      <c r="OYI57" s="285"/>
      <c r="OYJ57" s="285"/>
      <c r="OYK57" s="285"/>
      <c r="OYL57" s="285"/>
      <c r="OYM57" s="285"/>
      <c r="OYN57" s="285"/>
      <c r="OYO57" s="285"/>
      <c r="OYP57" s="285"/>
      <c r="OYQ57" s="285"/>
      <c r="OYR57" s="285"/>
      <c r="OYS57" s="285"/>
      <c r="OYT57" s="285"/>
      <c r="OYU57" s="285"/>
      <c r="OYV57" s="285"/>
      <c r="OYW57" s="285"/>
      <c r="OYX57" s="285"/>
      <c r="OYY57" s="285"/>
      <c r="OYZ57" s="285"/>
      <c r="OZA57" s="285"/>
      <c r="OZB57" s="285"/>
      <c r="OZC57" s="285"/>
      <c r="OZD57" s="285"/>
      <c r="OZE57" s="285"/>
      <c r="OZF57" s="285"/>
      <c r="OZG57" s="285"/>
      <c r="OZH57" s="285"/>
      <c r="OZI57" s="285"/>
      <c r="OZJ57" s="285"/>
      <c r="OZK57" s="285"/>
      <c r="OZL57" s="285"/>
      <c r="OZM57" s="285"/>
      <c r="OZN57" s="285"/>
      <c r="OZO57" s="285"/>
      <c r="OZP57" s="285"/>
      <c r="OZQ57" s="285"/>
      <c r="OZR57" s="285"/>
      <c r="OZS57" s="285"/>
      <c r="OZT57" s="285"/>
      <c r="OZU57" s="285"/>
      <c r="OZV57" s="285"/>
      <c r="OZW57" s="285"/>
      <c r="OZX57" s="285"/>
      <c r="OZY57" s="285"/>
      <c r="OZZ57" s="285"/>
      <c r="PAA57" s="285"/>
      <c r="PAB57" s="285"/>
      <c r="PAC57" s="285"/>
      <c r="PAD57" s="285"/>
      <c r="PAE57" s="285"/>
      <c r="PAF57" s="285"/>
      <c r="PAG57" s="285"/>
      <c r="PAH57" s="285"/>
      <c r="PAI57" s="285"/>
      <c r="PAJ57" s="285"/>
      <c r="PAK57" s="285"/>
      <c r="PAL57" s="285"/>
      <c r="PAM57" s="285"/>
      <c r="PAN57" s="285"/>
      <c r="PAO57" s="285"/>
      <c r="PAP57" s="285"/>
      <c r="PAQ57" s="285"/>
      <c r="PAR57" s="285"/>
      <c r="PAS57" s="285"/>
      <c r="PAT57" s="285"/>
      <c r="PAU57" s="285"/>
      <c r="PAV57" s="285"/>
      <c r="PAW57" s="285"/>
      <c r="PAX57" s="285"/>
      <c r="PAY57" s="285"/>
      <c r="PAZ57" s="285"/>
      <c r="PBA57" s="285"/>
      <c r="PBB57" s="285"/>
      <c r="PBC57" s="285"/>
      <c r="PBD57" s="285"/>
      <c r="PBE57" s="285"/>
      <c r="PBF57" s="285"/>
      <c r="PBG57" s="285"/>
      <c r="PBH57" s="285"/>
      <c r="PBI57" s="285"/>
      <c r="PBJ57" s="285"/>
      <c r="PBK57" s="285"/>
      <c r="PBL57" s="285"/>
      <c r="PBM57" s="285"/>
      <c r="PBN57" s="285"/>
      <c r="PBO57" s="285"/>
      <c r="PBP57" s="285"/>
      <c r="PBQ57" s="285"/>
      <c r="PBR57" s="285"/>
      <c r="PBS57" s="285"/>
      <c r="PBT57" s="285"/>
      <c r="PBU57" s="285"/>
      <c r="PBV57" s="285"/>
      <c r="PBW57" s="285"/>
      <c r="PBX57" s="285"/>
      <c r="PBY57" s="285"/>
      <c r="PBZ57" s="285"/>
      <c r="PCA57" s="285"/>
      <c r="PCB57" s="285"/>
      <c r="PCC57" s="285"/>
      <c r="PCD57" s="285"/>
      <c r="PCE57" s="285"/>
      <c r="PCF57" s="285"/>
      <c r="PCG57" s="285"/>
      <c r="PCH57" s="285"/>
      <c r="PCI57" s="285"/>
      <c r="PCJ57" s="285"/>
      <c r="PCK57" s="285"/>
      <c r="PCL57" s="285"/>
      <c r="PCM57" s="285"/>
      <c r="PCN57" s="285"/>
      <c r="PCO57" s="285"/>
      <c r="PCP57" s="285"/>
      <c r="PCQ57" s="285"/>
      <c r="PCR57" s="285"/>
      <c r="PCS57" s="285"/>
      <c r="PCT57" s="285"/>
      <c r="PCU57" s="285"/>
      <c r="PCV57" s="285"/>
      <c r="PCW57" s="285"/>
      <c r="PCX57" s="285"/>
      <c r="PCY57" s="285"/>
      <c r="PCZ57" s="285"/>
      <c r="PDA57" s="285"/>
      <c r="PDB57" s="285"/>
      <c r="PDC57" s="285"/>
      <c r="PDD57" s="285"/>
      <c r="PDE57" s="285"/>
      <c r="PDF57" s="285"/>
      <c r="PDG57" s="285"/>
      <c r="PDH57" s="285"/>
      <c r="PDI57" s="285"/>
      <c r="PDJ57" s="285"/>
      <c r="PDK57" s="285"/>
      <c r="PDL57" s="285"/>
      <c r="PDM57" s="285"/>
      <c r="PDN57" s="285"/>
      <c r="PDO57" s="285"/>
      <c r="PDP57" s="285"/>
      <c r="PDQ57" s="285"/>
      <c r="PDR57" s="285"/>
      <c r="PDS57" s="285"/>
      <c r="PDT57" s="285"/>
      <c r="PDU57" s="285"/>
      <c r="PDV57" s="285"/>
      <c r="PDW57" s="285"/>
      <c r="PDX57" s="285"/>
      <c r="PDY57" s="285"/>
      <c r="PDZ57" s="285"/>
      <c r="PEA57" s="285"/>
      <c r="PEB57" s="285"/>
      <c r="PEC57" s="285"/>
      <c r="PED57" s="285"/>
      <c r="PEE57" s="285"/>
      <c r="PEF57" s="285"/>
      <c r="PEG57" s="285"/>
      <c r="PEH57" s="285"/>
      <c r="PEI57" s="285"/>
      <c r="PEJ57" s="285"/>
      <c r="PEK57" s="285"/>
      <c r="PEL57" s="285"/>
      <c r="PEM57" s="285"/>
      <c r="PEN57" s="285"/>
      <c r="PEO57" s="285"/>
      <c r="PEP57" s="285"/>
      <c r="PEQ57" s="285"/>
      <c r="PER57" s="285"/>
      <c r="PES57" s="285"/>
      <c r="PET57" s="285"/>
      <c r="PEU57" s="285"/>
      <c r="PEV57" s="285"/>
      <c r="PEW57" s="285"/>
      <c r="PEX57" s="285"/>
      <c r="PEY57" s="285"/>
      <c r="PEZ57" s="285"/>
      <c r="PFA57" s="285"/>
      <c r="PFB57" s="285"/>
      <c r="PFC57" s="285"/>
      <c r="PFD57" s="285"/>
      <c r="PFE57" s="285"/>
      <c r="PFF57" s="285"/>
      <c r="PFG57" s="285"/>
      <c r="PFH57" s="285"/>
      <c r="PFI57" s="285"/>
      <c r="PFJ57" s="285"/>
      <c r="PFK57" s="285"/>
      <c r="PFL57" s="285"/>
      <c r="PFM57" s="285"/>
      <c r="PFN57" s="285"/>
      <c r="PFO57" s="285"/>
      <c r="PFP57" s="285"/>
      <c r="PFQ57" s="285"/>
      <c r="PFR57" s="285"/>
      <c r="PFS57" s="285"/>
      <c r="PFT57" s="285"/>
      <c r="PFU57" s="285"/>
      <c r="PFV57" s="285"/>
      <c r="PFW57" s="285"/>
      <c r="PFX57" s="285"/>
      <c r="PFY57" s="285"/>
      <c r="PFZ57" s="285"/>
      <c r="PGA57" s="285"/>
      <c r="PGB57" s="285"/>
      <c r="PGC57" s="285"/>
      <c r="PGD57" s="285"/>
      <c r="PGE57" s="285"/>
      <c r="PGF57" s="285"/>
      <c r="PGG57" s="285"/>
      <c r="PGH57" s="285"/>
      <c r="PGI57" s="285"/>
      <c r="PGJ57" s="285"/>
      <c r="PGK57" s="285"/>
      <c r="PGL57" s="285"/>
      <c r="PGM57" s="285"/>
      <c r="PGN57" s="285"/>
      <c r="PGO57" s="285"/>
      <c r="PGP57" s="285"/>
      <c r="PGQ57" s="285"/>
      <c r="PGR57" s="285"/>
      <c r="PGS57" s="285"/>
      <c r="PGT57" s="285"/>
      <c r="PGU57" s="285"/>
      <c r="PGV57" s="285"/>
      <c r="PGW57" s="285"/>
      <c r="PGX57" s="285"/>
      <c r="PGY57" s="285"/>
      <c r="PGZ57" s="285"/>
      <c r="PHA57" s="285"/>
      <c r="PHB57" s="285"/>
      <c r="PHC57" s="285"/>
      <c r="PHD57" s="285"/>
      <c r="PHE57" s="285"/>
      <c r="PHF57" s="285"/>
      <c r="PHG57" s="285"/>
      <c r="PHH57" s="285"/>
      <c r="PHI57" s="285"/>
      <c r="PHJ57" s="285"/>
      <c r="PHK57" s="285"/>
      <c r="PHL57" s="285"/>
      <c r="PHM57" s="285"/>
      <c r="PHN57" s="285"/>
      <c r="PHO57" s="285"/>
      <c r="PHP57" s="285"/>
      <c r="PHQ57" s="285"/>
      <c r="PHR57" s="285"/>
      <c r="PHS57" s="285"/>
      <c r="PHT57" s="285"/>
      <c r="PHU57" s="285"/>
      <c r="PHV57" s="285"/>
      <c r="PHW57" s="285"/>
      <c r="PHX57" s="285"/>
      <c r="PHY57" s="285"/>
      <c r="PHZ57" s="285"/>
      <c r="PIA57" s="285"/>
      <c r="PIB57" s="285"/>
      <c r="PIC57" s="285"/>
      <c r="PID57" s="285"/>
      <c r="PIE57" s="285"/>
      <c r="PIF57" s="285"/>
      <c r="PIG57" s="285"/>
      <c r="PIH57" s="285"/>
      <c r="PII57" s="285"/>
      <c r="PIJ57" s="285"/>
      <c r="PIK57" s="285"/>
      <c r="PIL57" s="285"/>
      <c r="PIM57" s="285"/>
      <c r="PIN57" s="285"/>
      <c r="PIO57" s="285"/>
      <c r="PIP57" s="285"/>
      <c r="PIQ57" s="285"/>
      <c r="PIR57" s="285"/>
      <c r="PIS57" s="285"/>
      <c r="PIT57" s="285"/>
      <c r="PIU57" s="285"/>
      <c r="PIV57" s="285"/>
      <c r="PIW57" s="285"/>
      <c r="PIX57" s="285"/>
      <c r="PIY57" s="285"/>
      <c r="PIZ57" s="285"/>
      <c r="PJA57" s="285"/>
      <c r="PJB57" s="285"/>
      <c r="PJC57" s="285"/>
      <c r="PJD57" s="285"/>
      <c r="PJE57" s="285"/>
      <c r="PJF57" s="285"/>
      <c r="PJG57" s="285"/>
      <c r="PJH57" s="285"/>
      <c r="PJI57" s="285"/>
      <c r="PJJ57" s="285"/>
      <c r="PJK57" s="285"/>
      <c r="PJL57" s="285"/>
      <c r="PJM57" s="285"/>
      <c r="PJN57" s="285"/>
      <c r="PJO57" s="285"/>
      <c r="PJP57" s="285"/>
      <c r="PJQ57" s="285"/>
      <c r="PJR57" s="285"/>
      <c r="PJS57" s="285"/>
      <c r="PJT57" s="285"/>
      <c r="PJU57" s="285"/>
      <c r="PJV57" s="285"/>
      <c r="PJW57" s="285"/>
      <c r="PJX57" s="285"/>
      <c r="PJY57" s="285"/>
      <c r="PJZ57" s="285"/>
      <c r="PKA57" s="285"/>
      <c r="PKB57" s="285"/>
      <c r="PKC57" s="285"/>
      <c r="PKD57" s="285"/>
      <c r="PKE57" s="285"/>
      <c r="PKF57" s="285"/>
      <c r="PKG57" s="285"/>
      <c r="PKH57" s="285"/>
      <c r="PKI57" s="285"/>
      <c r="PKJ57" s="285"/>
      <c r="PKK57" s="285"/>
      <c r="PKL57" s="285"/>
      <c r="PKM57" s="285"/>
      <c r="PKN57" s="285"/>
      <c r="PKO57" s="285"/>
      <c r="PKP57" s="285"/>
      <c r="PKQ57" s="285"/>
      <c r="PKR57" s="285"/>
      <c r="PKS57" s="285"/>
      <c r="PKT57" s="285"/>
      <c r="PKU57" s="285"/>
      <c r="PKV57" s="285"/>
      <c r="PKW57" s="285"/>
      <c r="PKX57" s="285"/>
      <c r="PKY57" s="285"/>
      <c r="PKZ57" s="285"/>
      <c r="PLA57" s="285"/>
      <c r="PLB57" s="285"/>
      <c r="PLC57" s="285"/>
      <c r="PLD57" s="285"/>
      <c r="PLE57" s="285"/>
      <c r="PLF57" s="285"/>
      <c r="PLG57" s="285"/>
      <c r="PLH57" s="285"/>
      <c r="PLI57" s="285"/>
      <c r="PLJ57" s="285"/>
      <c r="PLK57" s="285"/>
      <c r="PLL57" s="285"/>
      <c r="PLM57" s="285"/>
      <c r="PLN57" s="285"/>
      <c r="PLO57" s="285"/>
      <c r="PLP57" s="285"/>
      <c r="PLQ57" s="285"/>
      <c r="PLR57" s="285"/>
      <c r="PLS57" s="285"/>
      <c r="PLT57" s="285"/>
      <c r="PLU57" s="285"/>
      <c r="PLV57" s="285"/>
      <c r="PLW57" s="285"/>
      <c r="PLX57" s="285"/>
      <c r="PLY57" s="285"/>
      <c r="PLZ57" s="285"/>
      <c r="PMA57" s="285"/>
      <c r="PMB57" s="285"/>
      <c r="PMC57" s="285"/>
      <c r="PMD57" s="285"/>
      <c r="PME57" s="285"/>
      <c r="PMF57" s="285"/>
      <c r="PMG57" s="285"/>
      <c r="PMH57" s="285"/>
      <c r="PMI57" s="285"/>
      <c r="PMJ57" s="285"/>
      <c r="PMK57" s="285"/>
      <c r="PML57" s="285"/>
      <c r="PMM57" s="285"/>
      <c r="PMN57" s="285"/>
      <c r="PMO57" s="285"/>
      <c r="PMP57" s="285"/>
      <c r="PMQ57" s="285"/>
      <c r="PMR57" s="285"/>
      <c r="PMS57" s="285"/>
      <c r="PMT57" s="285"/>
      <c r="PMU57" s="285"/>
      <c r="PMV57" s="285"/>
      <c r="PMW57" s="285"/>
      <c r="PMX57" s="285"/>
      <c r="PMY57" s="285"/>
      <c r="PMZ57" s="285"/>
      <c r="PNA57" s="285"/>
      <c r="PNB57" s="285"/>
      <c r="PNC57" s="285"/>
      <c r="PND57" s="285"/>
      <c r="PNE57" s="285"/>
      <c r="PNF57" s="285"/>
      <c r="PNG57" s="285"/>
      <c r="PNH57" s="285"/>
      <c r="PNI57" s="285"/>
      <c r="PNJ57" s="285"/>
      <c r="PNK57" s="285"/>
      <c r="PNL57" s="285"/>
      <c r="PNM57" s="285"/>
      <c r="PNN57" s="285"/>
      <c r="PNO57" s="285"/>
      <c r="PNP57" s="285"/>
      <c r="PNQ57" s="285"/>
      <c r="PNR57" s="285"/>
      <c r="PNS57" s="285"/>
      <c r="PNT57" s="285"/>
      <c r="PNU57" s="285"/>
      <c r="PNV57" s="285"/>
      <c r="PNW57" s="285"/>
      <c r="PNX57" s="285"/>
      <c r="PNY57" s="285"/>
      <c r="PNZ57" s="285"/>
      <c r="POA57" s="285"/>
      <c r="POB57" s="285"/>
      <c r="POC57" s="285"/>
      <c r="POD57" s="285"/>
      <c r="POE57" s="285"/>
      <c r="POF57" s="285"/>
      <c r="POG57" s="285"/>
      <c r="POH57" s="285"/>
      <c r="POI57" s="285"/>
      <c r="POJ57" s="285"/>
      <c r="POK57" s="285"/>
      <c r="POL57" s="285"/>
      <c r="POM57" s="285"/>
      <c r="PON57" s="285"/>
      <c r="POO57" s="285"/>
      <c r="POP57" s="285"/>
      <c r="POQ57" s="285"/>
      <c r="POR57" s="285"/>
      <c r="POS57" s="285"/>
      <c r="POT57" s="285"/>
      <c r="POU57" s="285"/>
      <c r="POV57" s="285"/>
      <c r="POW57" s="285"/>
      <c r="POX57" s="285"/>
      <c r="POY57" s="285"/>
      <c r="POZ57" s="285"/>
      <c r="PPA57" s="285"/>
      <c r="PPB57" s="285"/>
      <c r="PPC57" s="285"/>
      <c r="PPD57" s="285"/>
      <c r="PPE57" s="285"/>
      <c r="PPF57" s="285"/>
      <c r="PPG57" s="285"/>
      <c r="PPH57" s="285"/>
      <c r="PPI57" s="285"/>
      <c r="PPJ57" s="285"/>
      <c r="PPK57" s="285"/>
      <c r="PPL57" s="285"/>
      <c r="PPM57" s="285"/>
      <c r="PPN57" s="285"/>
      <c r="PPO57" s="285"/>
      <c r="PPP57" s="285"/>
      <c r="PPQ57" s="285"/>
      <c r="PPR57" s="285"/>
      <c r="PPS57" s="285"/>
      <c r="PPT57" s="285"/>
      <c r="PPU57" s="285"/>
      <c r="PPV57" s="285"/>
      <c r="PPW57" s="285"/>
      <c r="PPX57" s="285"/>
      <c r="PPY57" s="285"/>
      <c r="PPZ57" s="285"/>
      <c r="PQA57" s="285"/>
      <c r="PQB57" s="285"/>
      <c r="PQC57" s="285"/>
      <c r="PQD57" s="285"/>
      <c r="PQE57" s="285"/>
      <c r="PQF57" s="285"/>
      <c r="PQG57" s="285"/>
      <c r="PQH57" s="285"/>
      <c r="PQI57" s="285"/>
      <c r="PQJ57" s="285"/>
      <c r="PQK57" s="285"/>
      <c r="PQL57" s="285"/>
      <c r="PQM57" s="285"/>
      <c r="PQN57" s="285"/>
      <c r="PQO57" s="285"/>
      <c r="PQP57" s="285"/>
      <c r="PQQ57" s="285"/>
      <c r="PQR57" s="285"/>
      <c r="PQS57" s="285"/>
      <c r="PQT57" s="285"/>
      <c r="PQU57" s="285"/>
      <c r="PQV57" s="285"/>
      <c r="PQW57" s="285"/>
      <c r="PQX57" s="285"/>
      <c r="PQY57" s="285"/>
      <c r="PQZ57" s="285"/>
      <c r="PRA57" s="285"/>
      <c r="PRB57" s="285"/>
      <c r="PRC57" s="285"/>
      <c r="PRD57" s="285"/>
      <c r="PRE57" s="285"/>
      <c r="PRF57" s="285"/>
      <c r="PRG57" s="285"/>
      <c r="PRH57" s="285"/>
      <c r="PRI57" s="285"/>
      <c r="PRJ57" s="285"/>
      <c r="PRK57" s="285"/>
      <c r="PRL57" s="285"/>
      <c r="PRM57" s="285"/>
      <c r="PRN57" s="285"/>
      <c r="PRO57" s="285"/>
      <c r="PRP57" s="285"/>
      <c r="PRQ57" s="285"/>
      <c r="PRR57" s="285"/>
      <c r="PRS57" s="285"/>
      <c r="PRT57" s="285"/>
      <c r="PRU57" s="285"/>
      <c r="PRV57" s="285"/>
      <c r="PRW57" s="285"/>
      <c r="PRX57" s="285"/>
      <c r="PRY57" s="285"/>
      <c r="PRZ57" s="285"/>
      <c r="PSA57" s="285"/>
      <c r="PSB57" s="285"/>
      <c r="PSC57" s="285"/>
      <c r="PSD57" s="285"/>
      <c r="PSE57" s="285"/>
      <c r="PSF57" s="285"/>
      <c r="PSG57" s="285"/>
      <c r="PSH57" s="285"/>
      <c r="PSI57" s="285"/>
      <c r="PSJ57" s="285"/>
      <c r="PSK57" s="285"/>
      <c r="PSL57" s="285"/>
      <c r="PSM57" s="285"/>
      <c r="PSN57" s="285"/>
      <c r="PSO57" s="285"/>
      <c r="PSP57" s="285"/>
      <c r="PSQ57" s="285"/>
      <c r="PSR57" s="285"/>
      <c r="PSS57" s="285"/>
      <c r="PST57" s="285"/>
      <c r="PSU57" s="285"/>
      <c r="PSV57" s="285"/>
      <c r="PSW57" s="285"/>
      <c r="PSX57" s="285"/>
      <c r="PSY57" s="285"/>
      <c r="PSZ57" s="285"/>
      <c r="PTA57" s="285"/>
      <c r="PTB57" s="285"/>
      <c r="PTC57" s="285"/>
      <c r="PTD57" s="285"/>
      <c r="PTE57" s="285"/>
      <c r="PTF57" s="285"/>
      <c r="PTG57" s="285"/>
      <c r="PTH57" s="285"/>
      <c r="PTI57" s="285"/>
      <c r="PTJ57" s="285"/>
      <c r="PTK57" s="285"/>
      <c r="PTL57" s="285"/>
      <c r="PTM57" s="285"/>
      <c r="PTN57" s="285"/>
      <c r="PTO57" s="285"/>
      <c r="PTP57" s="285"/>
      <c r="PTQ57" s="285"/>
      <c r="PTR57" s="285"/>
      <c r="PTS57" s="285"/>
      <c r="PTT57" s="285"/>
      <c r="PTU57" s="285"/>
      <c r="PTV57" s="285"/>
      <c r="PTW57" s="285"/>
      <c r="PTX57" s="285"/>
      <c r="PTY57" s="285"/>
      <c r="PTZ57" s="285"/>
      <c r="PUA57" s="285"/>
      <c r="PUB57" s="285"/>
      <c r="PUC57" s="285"/>
      <c r="PUD57" s="285"/>
      <c r="PUE57" s="285"/>
      <c r="PUF57" s="285"/>
      <c r="PUG57" s="285"/>
      <c r="PUH57" s="285"/>
      <c r="PUI57" s="285"/>
      <c r="PUJ57" s="285"/>
      <c r="PUK57" s="285"/>
      <c r="PUL57" s="285"/>
      <c r="PUM57" s="285"/>
      <c r="PUN57" s="285"/>
      <c r="PUO57" s="285"/>
      <c r="PUP57" s="285"/>
      <c r="PUQ57" s="285"/>
      <c r="PUR57" s="285"/>
      <c r="PUS57" s="285"/>
      <c r="PUT57" s="285"/>
      <c r="PUU57" s="285"/>
      <c r="PUV57" s="285"/>
      <c r="PUW57" s="285"/>
      <c r="PUX57" s="285"/>
      <c r="PUY57" s="285"/>
      <c r="PUZ57" s="285"/>
      <c r="PVA57" s="285"/>
      <c r="PVB57" s="285"/>
      <c r="PVC57" s="285"/>
      <c r="PVD57" s="285"/>
      <c r="PVE57" s="285"/>
      <c r="PVF57" s="285"/>
      <c r="PVG57" s="285"/>
      <c r="PVH57" s="285"/>
      <c r="PVI57" s="285"/>
      <c r="PVJ57" s="285"/>
      <c r="PVK57" s="285"/>
      <c r="PVL57" s="285"/>
      <c r="PVM57" s="285"/>
      <c r="PVN57" s="285"/>
      <c r="PVO57" s="285"/>
      <c r="PVP57" s="285"/>
      <c r="PVQ57" s="285"/>
      <c r="PVR57" s="285"/>
      <c r="PVS57" s="285"/>
      <c r="PVT57" s="285"/>
      <c r="PVU57" s="285"/>
      <c r="PVV57" s="285"/>
      <c r="PVW57" s="285"/>
      <c r="PVX57" s="285"/>
      <c r="PVY57" s="285"/>
      <c r="PVZ57" s="285"/>
      <c r="PWA57" s="285"/>
      <c r="PWB57" s="285"/>
      <c r="PWC57" s="285"/>
      <c r="PWD57" s="285"/>
      <c r="PWE57" s="285"/>
      <c r="PWF57" s="285"/>
      <c r="PWG57" s="285"/>
      <c r="PWH57" s="285"/>
      <c r="PWI57" s="285"/>
      <c r="PWJ57" s="285"/>
      <c r="PWK57" s="285"/>
      <c r="PWL57" s="285"/>
      <c r="PWM57" s="285"/>
      <c r="PWN57" s="285"/>
      <c r="PWO57" s="285"/>
      <c r="PWP57" s="285"/>
      <c r="PWQ57" s="285"/>
      <c r="PWR57" s="285"/>
      <c r="PWS57" s="285"/>
      <c r="PWT57" s="285"/>
      <c r="PWU57" s="285"/>
      <c r="PWV57" s="285"/>
      <c r="PWW57" s="285"/>
      <c r="PWX57" s="285"/>
      <c r="PWY57" s="285"/>
      <c r="PWZ57" s="285"/>
      <c r="PXA57" s="285"/>
      <c r="PXB57" s="285"/>
      <c r="PXC57" s="285"/>
      <c r="PXD57" s="285"/>
      <c r="PXE57" s="285"/>
      <c r="PXF57" s="285"/>
      <c r="PXG57" s="285"/>
      <c r="PXH57" s="285"/>
      <c r="PXI57" s="285"/>
      <c r="PXJ57" s="285"/>
      <c r="PXK57" s="285"/>
      <c r="PXL57" s="285"/>
      <c r="PXM57" s="285"/>
      <c r="PXN57" s="285"/>
      <c r="PXO57" s="285"/>
      <c r="PXP57" s="285"/>
      <c r="PXQ57" s="285"/>
      <c r="PXR57" s="285"/>
      <c r="PXS57" s="285"/>
      <c r="PXT57" s="285"/>
      <c r="PXU57" s="285"/>
      <c r="PXV57" s="285"/>
      <c r="PXW57" s="285"/>
      <c r="PXX57" s="285"/>
      <c r="PXY57" s="285"/>
      <c r="PXZ57" s="285"/>
      <c r="PYA57" s="285"/>
      <c r="PYB57" s="285"/>
      <c r="PYC57" s="285"/>
      <c r="PYD57" s="285"/>
      <c r="PYE57" s="285"/>
      <c r="PYF57" s="285"/>
      <c r="PYG57" s="285"/>
      <c r="PYH57" s="285"/>
      <c r="PYI57" s="285"/>
      <c r="PYJ57" s="285"/>
      <c r="PYK57" s="285"/>
      <c r="PYL57" s="285"/>
      <c r="PYM57" s="285"/>
      <c r="PYN57" s="285"/>
      <c r="PYO57" s="285"/>
      <c r="PYP57" s="285"/>
      <c r="PYQ57" s="285"/>
      <c r="PYR57" s="285"/>
      <c r="PYS57" s="285"/>
      <c r="PYT57" s="285"/>
      <c r="PYU57" s="285"/>
      <c r="PYV57" s="285"/>
      <c r="PYW57" s="285"/>
      <c r="PYX57" s="285"/>
      <c r="PYY57" s="285"/>
      <c r="PYZ57" s="285"/>
      <c r="PZA57" s="285"/>
      <c r="PZB57" s="285"/>
      <c r="PZC57" s="285"/>
      <c r="PZD57" s="285"/>
      <c r="PZE57" s="285"/>
      <c r="PZF57" s="285"/>
      <c r="PZG57" s="285"/>
      <c r="PZH57" s="285"/>
      <c r="PZI57" s="285"/>
      <c r="PZJ57" s="285"/>
      <c r="PZK57" s="285"/>
      <c r="PZL57" s="285"/>
      <c r="PZM57" s="285"/>
      <c r="PZN57" s="285"/>
      <c r="PZO57" s="285"/>
      <c r="PZP57" s="285"/>
      <c r="PZQ57" s="285"/>
      <c r="PZR57" s="285"/>
      <c r="PZS57" s="285"/>
      <c r="PZT57" s="285"/>
      <c r="PZU57" s="285"/>
      <c r="PZV57" s="285"/>
      <c r="PZW57" s="285"/>
      <c r="PZX57" s="285"/>
      <c r="PZY57" s="285"/>
      <c r="PZZ57" s="285"/>
      <c r="QAA57" s="285"/>
      <c r="QAB57" s="285"/>
      <c r="QAC57" s="285"/>
      <c r="QAD57" s="285"/>
      <c r="QAE57" s="285"/>
      <c r="QAF57" s="285"/>
      <c r="QAG57" s="285"/>
      <c r="QAH57" s="285"/>
      <c r="QAI57" s="285"/>
      <c r="QAJ57" s="285"/>
      <c r="QAK57" s="285"/>
      <c r="QAL57" s="285"/>
      <c r="QAM57" s="285"/>
      <c r="QAN57" s="285"/>
      <c r="QAO57" s="285"/>
      <c r="QAP57" s="285"/>
      <c r="QAQ57" s="285"/>
      <c r="QAR57" s="285"/>
      <c r="QAS57" s="285"/>
      <c r="QAT57" s="285"/>
      <c r="QAU57" s="285"/>
      <c r="QAV57" s="285"/>
      <c r="QAW57" s="285"/>
      <c r="QAX57" s="285"/>
      <c r="QAY57" s="285"/>
      <c r="QAZ57" s="285"/>
      <c r="QBA57" s="285"/>
      <c r="QBB57" s="285"/>
      <c r="QBC57" s="285"/>
      <c r="QBD57" s="285"/>
      <c r="QBE57" s="285"/>
      <c r="QBF57" s="285"/>
      <c r="QBG57" s="285"/>
      <c r="QBH57" s="285"/>
      <c r="QBI57" s="285"/>
      <c r="QBJ57" s="285"/>
      <c r="QBK57" s="285"/>
      <c r="QBL57" s="285"/>
      <c r="QBM57" s="285"/>
      <c r="QBN57" s="285"/>
      <c r="QBO57" s="285"/>
      <c r="QBP57" s="285"/>
      <c r="QBQ57" s="285"/>
      <c r="QBR57" s="285"/>
      <c r="QBS57" s="285"/>
      <c r="QBT57" s="285"/>
      <c r="QBU57" s="285"/>
      <c r="QBV57" s="285"/>
      <c r="QBW57" s="285"/>
      <c r="QBX57" s="285"/>
      <c r="QBY57" s="285"/>
      <c r="QBZ57" s="285"/>
      <c r="QCA57" s="285"/>
      <c r="QCB57" s="285"/>
      <c r="QCC57" s="285"/>
      <c r="QCD57" s="285"/>
      <c r="QCE57" s="285"/>
      <c r="QCF57" s="285"/>
      <c r="QCG57" s="285"/>
      <c r="QCH57" s="285"/>
      <c r="QCI57" s="285"/>
      <c r="QCJ57" s="285"/>
      <c r="QCK57" s="285"/>
      <c r="QCL57" s="285"/>
      <c r="QCM57" s="285"/>
      <c r="QCN57" s="285"/>
      <c r="QCO57" s="285"/>
      <c r="QCP57" s="285"/>
      <c r="QCQ57" s="285"/>
      <c r="QCR57" s="285"/>
      <c r="QCS57" s="285"/>
      <c r="QCT57" s="285"/>
      <c r="QCU57" s="285"/>
      <c r="QCV57" s="285"/>
      <c r="QCW57" s="285"/>
      <c r="QCX57" s="285"/>
      <c r="QCY57" s="285"/>
      <c r="QCZ57" s="285"/>
      <c r="QDA57" s="285"/>
      <c r="QDB57" s="285"/>
      <c r="QDC57" s="285"/>
      <c r="QDD57" s="285"/>
      <c r="QDE57" s="285"/>
      <c r="QDF57" s="285"/>
      <c r="QDG57" s="285"/>
      <c r="QDH57" s="285"/>
      <c r="QDI57" s="285"/>
      <c r="QDJ57" s="285"/>
      <c r="QDK57" s="285"/>
      <c r="QDL57" s="285"/>
      <c r="QDM57" s="285"/>
      <c r="QDN57" s="285"/>
      <c r="QDO57" s="285"/>
      <c r="QDP57" s="285"/>
      <c r="QDQ57" s="285"/>
      <c r="QDR57" s="285"/>
      <c r="QDS57" s="285"/>
      <c r="QDT57" s="285"/>
      <c r="QDU57" s="285"/>
      <c r="QDV57" s="285"/>
      <c r="QDW57" s="285"/>
      <c r="QDX57" s="285"/>
      <c r="QDY57" s="285"/>
      <c r="QDZ57" s="285"/>
      <c r="QEA57" s="285"/>
      <c r="QEB57" s="285"/>
      <c r="QEC57" s="285"/>
      <c r="QED57" s="285"/>
      <c r="QEE57" s="285"/>
      <c r="QEF57" s="285"/>
      <c r="QEG57" s="285"/>
      <c r="QEH57" s="285"/>
      <c r="QEI57" s="285"/>
      <c r="QEJ57" s="285"/>
      <c r="QEK57" s="285"/>
      <c r="QEL57" s="285"/>
      <c r="QEM57" s="285"/>
      <c r="QEN57" s="285"/>
      <c r="QEO57" s="285"/>
      <c r="QEP57" s="285"/>
      <c r="QEQ57" s="285"/>
      <c r="QER57" s="285"/>
      <c r="QES57" s="285"/>
      <c r="QET57" s="285"/>
      <c r="QEU57" s="285"/>
      <c r="QEV57" s="285"/>
      <c r="QEW57" s="285"/>
      <c r="QEX57" s="285"/>
      <c r="QEY57" s="285"/>
      <c r="QEZ57" s="285"/>
      <c r="QFA57" s="285"/>
      <c r="QFB57" s="285"/>
      <c r="QFC57" s="285"/>
      <c r="QFD57" s="285"/>
      <c r="QFE57" s="285"/>
      <c r="QFF57" s="285"/>
      <c r="QFG57" s="285"/>
      <c r="QFH57" s="285"/>
      <c r="QFI57" s="285"/>
      <c r="QFJ57" s="285"/>
      <c r="QFK57" s="285"/>
      <c r="QFL57" s="285"/>
      <c r="QFM57" s="285"/>
      <c r="QFN57" s="285"/>
      <c r="QFO57" s="285"/>
      <c r="QFP57" s="285"/>
      <c r="QFQ57" s="285"/>
      <c r="QFR57" s="285"/>
      <c r="QFS57" s="285"/>
      <c r="QFT57" s="285"/>
      <c r="QFU57" s="285"/>
      <c r="QFV57" s="285"/>
      <c r="QFW57" s="285"/>
      <c r="QFX57" s="285"/>
      <c r="QFY57" s="285"/>
      <c r="QFZ57" s="285"/>
      <c r="QGA57" s="285"/>
      <c r="QGB57" s="285"/>
      <c r="QGC57" s="285"/>
      <c r="QGD57" s="285"/>
      <c r="QGE57" s="285"/>
      <c r="QGF57" s="285"/>
      <c r="QGG57" s="285"/>
      <c r="QGH57" s="285"/>
      <c r="QGI57" s="285"/>
      <c r="QGJ57" s="285"/>
      <c r="QGK57" s="285"/>
      <c r="QGL57" s="285"/>
      <c r="QGM57" s="285"/>
      <c r="QGN57" s="285"/>
      <c r="QGO57" s="285"/>
      <c r="QGP57" s="285"/>
      <c r="QGQ57" s="285"/>
      <c r="QGR57" s="285"/>
      <c r="QGS57" s="285"/>
      <c r="QGT57" s="285"/>
      <c r="QGU57" s="285"/>
      <c r="QGV57" s="285"/>
      <c r="QGW57" s="285"/>
      <c r="QGX57" s="285"/>
      <c r="QGY57" s="285"/>
      <c r="QGZ57" s="285"/>
      <c r="QHA57" s="285"/>
      <c r="QHB57" s="285"/>
      <c r="QHC57" s="285"/>
      <c r="QHD57" s="285"/>
      <c r="QHE57" s="285"/>
      <c r="QHF57" s="285"/>
      <c r="QHG57" s="285"/>
      <c r="QHH57" s="285"/>
      <c r="QHI57" s="285"/>
      <c r="QHJ57" s="285"/>
      <c r="QHK57" s="285"/>
      <c r="QHL57" s="285"/>
      <c r="QHM57" s="285"/>
      <c r="QHN57" s="285"/>
      <c r="QHO57" s="285"/>
      <c r="QHP57" s="285"/>
      <c r="QHQ57" s="285"/>
      <c r="QHR57" s="285"/>
      <c r="QHS57" s="285"/>
      <c r="QHT57" s="285"/>
      <c r="QHU57" s="285"/>
      <c r="QHV57" s="285"/>
      <c r="QHW57" s="285"/>
      <c r="QHX57" s="285"/>
      <c r="QHY57" s="285"/>
      <c r="QHZ57" s="285"/>
      <c r="QIA57" s="285"/>
      <c r="QIB57" s="285"/>
      <c r="QIC57" s="285"/>
      <c r="QID57" s="285"/>
      <c r="QIE57" s="285"/>
      <c r="QIF57" s="285"/>
      <c r="QIG57" s="285"/>
      <c r="QIH57" s="285"/>
      <c r="QII57" s="285"/>
      <c r="QIJ57" s="285"/>
      <c r="QIK57" s="285"/>
      <c r="QIL57" s="285"/>
      <c r="QIM57" s="285"/>
      <c r="QIN57" s="285"/>
      <c r="QIO57" s="285"/>
      <c r="QIP57" s="285"/>
      <c r="QIQ57" s="285"/>
      <c r="QIR57" s="285"/>
      <c r="QIS57" s="285"/>
      <c r="QIT57" s="285"/>
      <c r="QIU57" s="285"/>
      <c r="QIV57" s="285"/>
      <c r="QIW57" s="285"/>
      <c r="QIX57" s="285"/>
      <c r="QIY57" s="285"/>
      <c r="QIZ57" s="285"/>
      <c r="QJA57" s="285"/>
      <c r="QJB57" s="285"/>
      <c r="QJC57" s="285"/>
      <c r="QJD57" s="285"/>
      <c r="QJE57" s="285"/>
      <c r="QJF57" s="285"/>
      <c r="QJG57" s="285"/>
      <c r="QJH57" s="285"/>
      <c r="QJI57" s="285"/>
      <c r="QJJ57" s="285"/>
      <c r="QJK57" s="285"/>
      <c r="QJL57" s="285"/>
      <c r="QJM57" s="285"/>
      <c r="QJN57" s="285"/>
      <c r="QJO57" s="285"/>
      <c r="QJP57" s="285"/>
      <c r="QJQ57" s="285"/>
      <c r="QJR57" s="285"/>
      <c r="QJS57" s="285"/>
      <c r="QJT57" s="285"/>
      <c r="QJU57" s="285"/>
      <c r="QJV57" s="285"/>
      <c r="QJW57" s="285"/>
      <c r="QJX57" s="285"/>
      <c r="QJY57" s="285"/>
      <c r="QJZ57" s="285"/>
      <c r="QKA57" s="285"/>
      <c r="QKB57" s="285"/>
      <c r="QKC57" s="285"/>
      <c r="QKD57" s="285"/>
      <c r="QKE57" s="285"/>
      <c r="QKF57" s="285"/>
      <c r="QKG57" s="285"/>
      <c r="QKH57" s="285"/>
      <c r="QKI57" s="285"/>
      <c r="QKJ57" s="285"/>
      <c r="QKK57" s="285"/>
      <c r="QKL57" s="285"/>
      <c r="QKM57" s="285"/>
      <c r="QKN57" s="285"/>
      <c r="QKO57" s="285"/>
      <c r="QKP57" s="285"/>
      <c r="QKQ57" s="285"/>
      <c r="QKR57" s="285"/>
      <c r="QKS57" s="285"/>
      <c r="QKT57" s="285"/>
      <c r="QKU57" s="285"/>
      <c r="QKV57" s="285"/>
      <c r="QKW57" s="285"/>
      <c r="QKX57" s="285"/>
      <c r="QKY57" s="285"/>
      <c r="QKZ57" s="285"/>
      <c r="QLA57" s="285"/>
      <c r="QLB57" s="285"/>
      <c r="QLC57" s="285"/>
      <c r="QLD57" s="285"/>
      <c r="QLE57" s="285"/>
      <c r="QLF57" s="285"/>
      <c r="QLG57" s="285"/>
      <c r="QLH57" s="285"/>
      <c r="QLI57" s="285"/>
      <c r="QLJ57" s="285"/>
      <c r="QLK57" s="285"/>
      <c r="QLL57" s="285"/>
      <c r="QLM57" s="285"/>
      <c r="QLN57" s="285"/>
      <c r="QLO57" s="285"/>
      <c r="QLP57" s="285"/>
      <c r="QLQ57" s="285"/>
      <c r="QLR57" s="285"/>
      <c r="QLS57" s="285"/>
      <c r="QLT57" s="285"/>
      <c r="QLU57" s="285"/>
      <c r="QLV57" s="285"/>
      <c r="QLW57" s="285"/>
      <c r="QLX57" s="285"/>
      <c r="QLY57" s="285"/>
      <c r="QLZ57" s="285"/>
      <c r="QMA57" s="285"/>
      <c r="QMB57" s="285"/>
      <c r="QMC57" s="285"/>
      <c r="QMD57" s="285"/>
      <c r="QME57" s="285"/>
      <c r="QMF57" s="285"/>
      <c r="QMG57" s="285"/>
      <c r="QMH57" s="285"/>
      <c r="QMI57" s="285"/>
      <c r="QMJ57" s="285"/>
      <c r="QMK57" s="285"/>
      <c r="QML57" s="285"/>
      <c r="QMM57" s="285"/>
      <c r="QMN57" s="285"/>
      <c r="QMO57" s="285"/>
      <c r="QMP57" s="285"/>
      <c r="QMQ57" s="285"/>
      <c r="QMR57" s="285"/>
      <c r="QMS57" s="285"/>
      <c r="QMT57" s="285"/>
      <c r="QMU57" s="285"/>
      <c r="QMV57" s="285"/>
      <c r="QMW57" s="285"/>
      <c r="QMX57" s="285"/>
      <c r="QMY57" s="285"/>
      <c r="QMZ57" s="285"/>
      <c r="QNA57" s="285"/>
      <c r="QNB57" s="285"/>
      <c r="QNC57" s="285"/>
      <c r="QND57" s="285"/>
      <c r="QNE57" s="285"/>
      <c r="QNF57" s="285"/>
      <c r="QNG57" s="285"/>
      <c r="QNH57" s="285"/>
      <c r="QNI57" s="285"/>
      <c r="QNJ57" s="285"/>
      <c r="QNK57" s="285"/>
      <c r="QNL57" s="285"/>
      <c r="QNM57" s="285"/>
      <c r="QNN57" s="285"/>
      <c r="QNO57" s="285"/>
      <c r="QNP57" s="285"/>
      <c r="QNQ57" s="285"/>
      <c r="QNR57" s="285"/>
      <c r="QNS57" s="285"/>
      <c r="QNT57" s="285"/>
      <c r="QNU57" s="285"/>
      <c r="QNV57" s="285"/>
      <c r="QNW57" s="285"/>
      <c r="QNX57" s="285"/>
      <c r="QNY57" s="285"/>
      <c r="QNZ57" s="285"/>
      <c r="QOA57" s="285"/>
      <c r="QOB57" s="285"/>
      <c r="QOC57" s="285"/>
      <c r="QOD57" s="285"/>
      <c r="QOE57" s="285"/>
      <c r="QOF57" s="285"/>
      <c r="QOG57" s="285"/>
      <c r="QOH57" s="285"/>
      <c r="QOI57" s="285"/>
      <c r="QOJ57" s="285"/>
      <c r="QOK57" s="285"/>
      <c r="QOL57" s="285"/>
      <c r="QOM57" s="285"/>
      <c r="QON57" s="285"/>
      <c r="QOO57" s="285"/>
      <c r="QOP57" s="285"/>
      <c r="QOQ57" s="285"/>
      <c r="QOR57" s="285"/>
      <c r="QOS57" s="285"/>
      <c r="QOT57" s="285"/>
      <c r="QOU57" s="285"/>
      <c r="QOV57" s="285"/>
      <c r="QOW57" s="285"/>
      <c r="QOX57" s="285"/>
      <c r="QOY57" s="285"/>
      <c r="QOZ57" s="285"/>
      <c r="QPA57" s="285"/>
      <c r="QPB57" s="285"/>
      <c r="QPC57" s="285"/>
      <c r="QPD57" s="285"/>
      <c r="QPE57" s="285"/>
      <c r="QPF57" s="285"/>
      <c r="QPG57" s="285"/>
      <c r="QPH57" s="285"/>
      <c r="QPI57" s="285"/>
      <c r="QPJ57" s="285"/>
      <c r="QPK57" s="285"/>
      <c r="QPL57" s="285"/>
      <c r="QPM57" s="285"/>
      <c r="QPN57" s="285"/>
      <c r="QPO57" s="285"/>
      <c r="QPP57" s="285"/>
      <c r="QPQ57" s="285"/>
      <c r="QPR57" s="285"/>
      <c r="QPS57" s="285"/>
      <c r="QPT57" s="285"/>
      <c r="QPU57" s="285"/>
      <c r="QPV57" s="285"/>
      <c r="QPW57" s="285"/>
      <c r="QPX57" s="285"/>
      <c r="QPY57" s="285"/>
      <c r="QPZ57" s="285"/>
      <c r="QQA57" s="285"/>
      <c r="QQB57" s="285"/>
      <c r="QQC57" s="285"/>
      <c r="QQD57" s="285"/>
      <c r="QQE57" s="285"/>
      <c r="QQF57" s="285"/>
      <c r="QQG57" s="285"/>
      <c r="QQH57" s="285"/>
      <c r="QQI57" s="285"/>
      <c r="QQJ57" s="285"/>
      <c r="QQK57" s="285"/>
      <c r="QQL57" s="285"/>
      <c r="QQM57" s="285"/>
      <c r="QQN57" s="285"/>
      <c r="QQO57" s="285"/>
      <c r="QQP57" s="285"/>
      <c r="QQQ57" s="285"/>
      <c r="QQR57" s="285"/>
      <c r="QQS57" s="285"/>
      <c r="QQT57" s="285"/>
      <c r="QQU57" s="285"/>
      <c r="QQV57" s="285"/>
      <c r="QQW57" s="285"/>
      <c r="QQX57" s="285"/>
      <c r="QQY57" s="285"/>
      <c r="QQZ57" s="285"/>
      <c r="QRA57" s="285"/>
      <c r="QRB57" s="285"/>
      <c r="QRC57" s="285"/>
      <c r="QRD57" s="285"/>
      <c r="QRE57" s="285"/>
      <c r="QRF57" s="285"/>
      <c r="QRG57" s="285"/>
      <c r="QRH57" s="285"/>
      <c r="QRI57" s="285"/>
      <c r="QRJ57" s="285"/>
      <c r="QRK57" s="285"/>
      <c r="QRL57" s="285"/>
      <c r="QRM57" s="285"/>
      <c r="QRN57" s="285"/>
      <c r="QRO57" s="285"/>
      <c r="QRP57" s="285"/>
      <c r="QRQ57" s="285"/>
      <c r="QRR57" s="285"/>
      <c r="QRS57" s="285"/>
      <c r="QRT57" s="285"/>
      <c r="QRU57" s="285"/>
      <c r="QRV57" s="285"/>
      <c r="QRW57" s="285"/>
      <c r="QRX57" s="285"/>
      <c r="QRY57" s="285"/>
      <c r="QRZ57" s="285"/>
      <c r="QSA57" s="285"/>
      <c r="QSB57" s="285"/>
      <c r="QSC57" s="285"/>
      <c r="QSD57" s="285"/>
      <c r="QSE57" s="285"/>
      <c r="QSF57" s="285"/>
      <c r="QSG57" s="285"/>
      <c r="QSH57" s="285"/>
      <c r="QSI57" s="285"/>
      <c r="QSJ57" s="285"/>
      <c r="QSK57" s="285"/>
      <c r="QSL57" s="285"/>
      <c r="QSM57" s="285"/>
      <c r="QSN57" s="285"/>
      <c r="QSO57" s="285"/>
      <c r="QSP57" s="285"/>
      <c r="QSQ57" s="285"/>
      <c r="QSR57" s="285"/>
      <c r="QSS57" s="285"/>
      <c r="QST57" s="285"/>
      <c r="QSU57" s="285"/>
      <c r="QSV57" s="285"/>
      <c r="QSW57" s="285"/>
      <c r="QSX57" s="285"/>
      <c r="QSY57" s="285"/>
      <c r="QSZ57" s="285"/>
      <c r="QTA57" s="285"/>
      <c r="QTB57" s="285"/>
      <c r="QTC57" s="285"/>
      <c r="QTD57" s="285"/>
      <c r="QTE57" s="285"/>
      <c r="QTF57" s="285"/>
      <c r="QTG57" s="285"/>
      <c r="QTH57" s="285"/>
      <c r="QTI57" s="285"/>
      <c r="QTJ57" s="285"/>
      <c r="QTK57" s="285"/>
      <c r="QTL57" s="285"/>
      <c r="QTM57" s="285"/>
      <c r="QTN57" s="285"/>
      <c r="QTO57" s="285"/>
      <c r="QTP57" s="285"/>
      <c r="QTQ57" s="285"/>
      <c r="QTR57" s="285"/>
      <c r="QTS57" s="285"/>
      <c r="QTT57" s="285"/>
      <c r="QTU57" s="285"/>
      <c r="QTV57" s="285"/>
      <c r="QTW57" s="285"/>
      <c r="QTX57" s="285"/>
      <c r="QTY57" s="285"/>
      <c r="QTZ57" s="285"/>
      <c r="QUA57" s="285"/>
      <c r="QUB57" s="285"/>
      <c r="QUC57" s="285"/>
      <c r="QUD57" s="285"/>
      <c r="QUE57" s="285"/>
      <c r="QUF57" s="285"/>
      <c r="QUG57" s="285"/>
      <c r="QUH57" s="285"/>
      <c r="QUI57" s="285"/>
      <c r="QUJ57" s="285"/>
      <c r="QUK57" s="285"/>
      <c r="QUL57" s="285"/>
      <c r="QUM57" s="285"/>
      <c r="QUN57" s="285"/>
      <c r="QUO57" s="285"/>
      <c r="QUP57" s="285"/>
      <c r="QUQ57" s="285"/>
      <c r="QUR57" s="285"/>
      <c r="QUS57" s="285"/>
      <c r="QUT57" s="285"/>
      <c r="QUU57" s="285"/>
      <c r="QUV57" s="285"/>
      <c r="QUW57" s="285"/>
      <c r="QUX57" s="285"/>
      <c r="QUY57" s="285"/>
      <c r="QUZ57" s="285"/>
      <c r="QVA57" s="285"/>
      <c r="QVB57" s="285"/>
      <c r="QVC57" s="285"/>
      <c r="QVD57" s="285"/>
      <c r="QVE57" s="285"/>
      <c r="QVF57" s="285"/>
      <c r="QVG57" s="285"/>
      <c r="QVH57" s="285"/>
      <c r="QVI57" s="285"/>
      <c r="QVJ57" s="285"/>
      <c r="QVK57" s="285"/>
      <c r="QVL57" s="285"/>
      <c r="QVM57" s="285"/>
      <c r="QVN57" s="285"/>
      <c r="QVO57" s="285"/>
      <c r="QVP57" s="285"/>
      <c r="QVQ57" s="285"/>
      <c r="QVR57" s="285"/>
      <c r="QVS57" s="285"/>
      <c r="QVT57" s="285"/>
      <c r="QVU57" s="285"/>
      <c r="QVV57" s="285"/>
      <c r="QVW57" s="285"/>
      <c r="QVX57" s="285"/>
      <c r="QVY57" s="285"/>
      <c r="QVZ57" s="285"/>
      <c r="QWA57" s="285"/>
      <c r="QWB57" s="285"/>
      <c r="QWC57" s="285"/>
      <c r="QWD57" s="285"/>
      <c r="QWE57" s="285"/>
      <c r="QWF57" s="285"/>
      <c r="QWG57" s="285"/>
      <c r="QWH57" s="285"/>
      <c r="QWI57" s="285"/>
      <c r="QWJ57" s="285"/>
      <c r="QWK57" s="285"/>
      <c r="QWL57" s="285"/>
      <c r="QWM57" s="285"/>
      <c r="QWN57" s="285"/>
      <c r="QWO57" s="285"/>
      <c r="QWP57" s="285"/>
      <c r="QWQ57" s="285"/>
      <c r="QWR57" s="285"/>
      <c r="QWS57" s="285"/>
      <c r="QWT57" s="285"/>
      <c r="QWU57" s="285"/>
      <c r="QWV57" s="285"/>
      <c r="QWW57" s="285"/>
      <c r="QWX57" s="285"/>
      <c r="QWY57" s="285"/>
      <c r="QWZ57" s="285"/>
      <c r="QXA57" s="285"/>
      <c r="QXB57" s="285"/>
      <c r="QXC57" s="285"/>
      <c r="QXD57" s="285"/>
      <c r="QXE57" s="285"/>
      <c r="QXF57" s="285"/>
      <c r="QXG57" s="285"/>
      <c r="QXH57" s="285"/>
      <c r="QXI57" s="285"/>
      <c r="QXJ57" s="285"/>
      <c r="QXK57" s="285"/>
      <c r="QXL57" s="285"/>
      <c r="QXM57" s="285"/>
      <c r="QXN57" s="285"/>
      <c r="QXO57" s="285"/>
      <c r="QXP57" s="285"/>
      <c r="QXQ57" s="285"/>
      <c r="QXR57" s="285"/>
      <c r="QXS57" s="285"/>
      <c r="QXT57" s="285"/>
      <c r="QXU57" s="285"/>
      <c r="QXV57" s="285"/>
      <c r="QXW57" s="285"/>
      <c r="QXX57" s="285"/>
      <c r="QXY57" s="285"/>
      <c r="QXZ57" s="285"/>
      <c r="QYA57" s="285"/>
      <c r="QYB57" s="285"/>
      <c r="QYC57" s="285"/>
      <c r="QYD57" s="285"/>
      <c r="QYE57" s="285"/>
      <c r="QYF57" s="285"/>
      <c r="QYG57" s="285"/>
      <c r="QYH57" s="285"/>
      <c r="QYI57" s="285"/>
      <c r="QYJ57" s="285"/>
      <c r="QYK57" s="285"/>
      <c r="QYL57" s="285"/>
      <c r="QYM57" s="285"/>
      <c r="QYN57" s="285"/>
      <c r="QYO57" s="285"/>
      <c r="QYP57" s="285"/>
      <c r="QYQ57" s="285"/>
      <c r="QYR57" s="285"/>
      <c r="QYS57" s="285"/>
      <c r="QYT57" s="285"/>
      <c r="QYU57" s="285"/>
      <c r="QYV57" s="285"/>
      <c r="QYW57" s="285"/>
      <c r="QYX57" s="285"/>
      <c r="QYY57" s="285"/>
      <c r="QYZ57" s="285"/>
      <c r="QZA57" s="285"/>
      <c r="QZB57" s="285"/>
      <c r="QZC57" s="285"/>
      <c r="QZD57" s="285"/>
      <c r="QZE57" s="285"/>
      <c r="QZF57" s="285"/>
      <c r="QZG57" s="285"/>
      <c r="QZH57" s="285"/>
      <c r="QZI57" s="285"/>
      <c r="QZJ57" s="285"/>
      <c r="QZK57" s="285"/>
      <c r="QZL57" s="285"/>
      <c r="QZM57" s="285"/>
      <c r="QZN57" s="285"/>
      <c r="QZO57" s="285"/>
      <c r="QZP57" s="285"/>
      <c r="QZQ57" s="285"/>
      <c r="QZR57" s="285"/>
      <c r="QZS57" s="285"/>
      <c r="QZT57" s="285"/>
      <c r="QZU57" s="285"/>
      <c r="QZV57" s="285"/>
      <c r="QZW57" s="285"/>
      <c r="QZX57" s="285"/>
      <c r="QZY57" s="285"/>
      <c r="QZZ57" s="285"/>
      <c r="RAA57" s="285"/>
      <c r="RAB57" s="285"/>
      <c r="RAC57" s="285"/>
      <c r="RAD57" s="285"/>
      <c r="RAE57" s="285"/>
      <c r="RAF57" s="285"/>
      <c r="RAG57" s="285"/>
      <c r="RAH57" s="285"/>
      <c r="RAI57" s="285"/>
      <c r="RAJ57" s="285"/>
      <c r="RAK57" s="285"/>
      <c r="RAL57" s="285"/>
      <c r="RAM57" s="285"/>
      <c r="RAN57" s="285"/>
      <c r="RAO57" s="285"/>
      <c r="RAP57" s="285"/>
      <c r="RAQ57" s="285"/>
      <c r="RAR57" s="285"/>
      <c r="RAS57" s="285"/>
      <c r="RAT57" s="285"/>
      <c r="RAU57" s="285"/>
      <c r="RAV57" s="285"/>
      <c r="RAW57" s="285"/>
      <c r="RAX57" s="285"/>
      <c r="RAY57" s="285"/>
      <c r="RAZ57" s="285"/>
      <c r="RBA57" s="285"/>
      <c r="RBB57" s="285"/>
      <c r="RBC57" s="285"/>
      <c r="RBD57" s="285"/>
      <c r="RBE57" s="285"/>
      <c r="RBF57" s="285"/>
      <c r="RBG57" s="285"/>
      <c r="RBH57" s="285"/>
      <c r="RBI57" s="285"/>
      <c r="RBJ57" s="285"/>
      <c r="RBK57" s="285"/>
      <c r="RBL57" s="285"/>
      <c r="RBM57" s="285"/>
      <c r="RBN57" s="285"/>
      <c r="RBO57" s="285"/>
      <c r="RBP57" s="285"/>
      <c r="RBQ57" s="285"/>
      <c r="RBR57" s="285"/>
      <c r="RBS57" s="285"/>
      <c r="RBT57" s="285"/>
      <c r="RBU57" s="285"/>
      <c r="RBV57" s="285"/>
      <c r="RBW57" s="285"/>
      <c r="RBX57" s="285"/>
      <c r="RBY57" s="285"/>
      <c r="RBZ57" s="285"/>
      <c r="RCA57" s="285"/>
      <c r="RCB57" s="285"/>
      <c r="RCC57" s="285"/>
      <c r="RCD57" s="285"/>
      <c r="RCE57" s="285"/>
      <c r="RCF57" s="285"/>
      <c r="RCG57" s="285"/>
      <c r="RCH57" s="285"/>
      <c r="RCI57" s="285"/>
      <c r="RCJ57" s="285"/>
      <c r="RCK57" s="285"/>
      <c r="RCL57" s="285"/>
      <c r="RCM57" s="285"/>
      <c r="RCN57" s="285"/>
      <c r="RCO57" s="285"/>
      <c r="RCP57" s="285"/>
      <c r="RCQ57" s="285"/>
      <c r="RCR57" s="285"/>
      <c r="RCS57" s="285"/>
      <c r="RCT57" s="285"/>
      <c r="RCU57" s="285"/>
      <c r="RCV57" s="285"/>
      <c r="RCW57" s="285"/>
      <c r="RCX57" s="285"/>
      <c r="RCY57" s="285"/>
      <c r="RCZ57" s="285"/>
      <c r="RDA57" s="285"/>
      <c r="RDB57" s="285"/>
      <c r="RDC57" s="285"/>
      <c r="RDD57" s="285"/>
      <c r="RDE57" s="285"/>
      <c r="RDF57" s="285"/>
      <c r="RDG57" s="285"/>
      <c r="RDH57" s="285"/>
      <c r="RDI57" s="285"/>
      <c r="RDJ57" s="285"/>
      <c r="RDK57" s="285"/>
      <c r="RDL57" s="285"/>
      <c r="RDM57" s="285"/>
      <c r="RDN57" s="285"/>
      <c r="RDO57" s="285"/>
      <c r="RDP57" s="285"/>
      <c r="RDQ57" s="285"/>
      <c r="RDR57" s="285"/>
      <c r="RDS57" s="285"/>
      <c r="RDT57" s="285"/>
      <c r="RDU57" s="285"/>
      <c r="RDV57" s="285"/>
      <c r="RDW57" s="285"/>
      <c r="RDX57" s="285"/>
      <c r="RDY57" s="285"/>
      <c r="RDZ57" s="285"/>
      <c r="REA57" s="285"/>
      <c r="REB57" s="285"/>
      <c r="REC57" s="285"/>
      <c r="RED57" s="285"/>
      <c r="REE57" s="285"/>
      <c r="REF57" s="285"/>
      <c r="REG57" s="285"/>
      <c r="REH57" s="285"/>
      <c r="REI57" s="285"/>
      <c r="REJ57" s="285"/>
      <c r="REK57" s="285"/>
      <c r="REL57" s="285"/>
      <c r="REM57" s="285"/>
      <c r="REN57" s="285"/>
      <c r="REO57" s="285"/>
      <c r="REP57" s="285"/>
      <c r="REQ57" s="285"/>
      <c r="RER57" s="285"/>
      <c r="RES57" s="285"/>
      <c r="RET57" s="285"/>
      <c r="REU57" s="285"/>
      <c r="REV57" s="285"/>
      <c r="REW57" s="285"/>
      <c r="REX57" s="285"/>
      <c r="REY57" s="285"/>
      <c r="REZ57" s="285"/>
      <c r="RFA57" s="285"/>
      <c r="RFB57" s="285"/>
      <c r="RFC57" s="285"/>
      <c r="RFD57" s="285"/>
      <c r="RFE57" s="285"/>
      <c r="RFF57" s="285"/>
      <c r="RFG57" s="285"/>
      <c r="RFH57" s="285"/>
      <c r="RFI57" s="285"/>
      <c r="RFJ57" s="285"/>
      <c r="RFK57" s="285"/>
      <c r="RFL57" s="285"/>
      <c r="RFM57" s="285"/>
      <c r="RFN57" s="285"/>
      <c r="RFO57" s="285"/>
      <c r="RFP57" s="285"/>
      <c r="RFQ57" s="285"/>
      <c r="RFR57" s="285"/>
      <c r="RFS57" s="285"/>
      <c r="RFT57" s="285"/>
      <c r="RFU57" s="285"/>
      <c r="RFV57" s="285"/>
      <c r="RFW57" s="285"/>
      <c r="RFX57" s="285"/>
      <c r="RFY57" s="285"/>
      <c r="RFZ57" s="285"/>
      <c r="RGA57" s="285"/>
      <c r="RGB57" s="285"/>
      <c r="RGC57" s="285"/>
      <c r="RGD57" s="285"/>
      <c r="RGE57" s="285"/>
      <c r="RGF57" s="285"/>
      <c r="RGG57" s="285"/>
      <c r="RGH57" s="285"/>
      <c r="RGI57" s="285"/>
      <c r="RGJ57" s="285"/>
      <c r="RGK57" s="285"/>
      <c r="RGL57" s="285"/>
      <c r="RGM57" s="285"/>
      <c r="RGN57" s="285"/>
      <c r="RGO57" s="285"/>
      <c r="RGP57" s="285"/>
      <c r="RGQ57" s="285"/>
      <c r="RGR57" s="285"/>
      <c r="RGS57" s="285"/>
      <c r="RGT57" s="285"/>
      <c r="RGU57" s="285"/>
      <c r="RGV57" s="285"/>
      <c r="RGW57" s="285"/>
      <c r="RGX57" s="285"/>
      <c r="RGY57" s="285"/>
      <c r="RGZ57" s="285"/>
      <c r="RHA57" s="285"/>
      <c r="RHB57" s="285"/>
      <c r="RHC57" s="285"/>
      <c r="RHD57" s="285"/>
      <c r="RHE57" s="285"/>
      <c r="RHF57" s="285"/>
      <c r="RHG57" s="285"/>
      <c r="RHH57" s="285"/>
      <c r="RHI57" s="285"/>
      <c r="RHJ57" s="285"/>
      <c r="RHK57" s="285"/>
      <c r="RHL57" s="285"/>
      <c r="RHM57" s="285"/>
      <c r="RHN57" s="285"/>
      <c r="RHO57" s="285"/>
      <c r="RHP57" s="285"/>
      <c r="RHQ57" s="285"/>
      <c r="RHR57" s="285"/>
      <c r="RHS57" s="285"/>
      <c r="RHT57" s="285"/>
      <c r="RHU57" s="285"/>
      <c r="RHV57" s="285"/>
      <c r="RHW57" s="285"/>
      <c r="RHX57" s="285"/>
      <c r="RHY57" s="285"/>
      <c r="RHZ57" s="285"/>
      <c r="RIA57" s="285"/>
      <c r="RIB57" s="285"/>
      <c r="RIC57" s="285"/>
      <c r="RID57" s="285"/>
      <c r="RIE57" s="285"/>
      <c r="RIF57" s="285"/>
      <c r="RIG57" s="285"/>
      <c r="RIH57" s="285"/>
      <c r="RII57" s="285"/>
      <c r="RIJ57" s="285"/>
      <c r="RIK57" s="285"/>
      <c r="RIL57" s="285"/>
      <c r="RIM57" s="285"/>
      <c r="RIN57" s="285"/>
      <c r="RIO57" s="285"/>
      <c r="RIP57" s="285"/>
      <c r="RIQ57" s="285"/>
      <c r="RIR57" s="285"/>
      <c r="RIS57" s="285"/>
      <c r="RIT57" s="285"/>
      <c r="RIU57" s="285"/>
      <c r="RIV57" s="285"/>
      <c r="RIW57" s="285"/>
      <c r="RIX57" s="285"/>
      <c r="RIY57" s="285"/>
      <c r="RIZ57" s="285"/>
      <c r="RJA57" s="285"/>
      <c r="RJB57" s="285"/>
      <c r="RJC57" s="285"/>
      <c r="RJD57" s="285"/>
      <c r="RJE57" s="285"/>
      <c r="RJF57" s="285"/>
      <c r="RJG57" s="285"/>
      <c r="RJH57" s="285"/>
      <c r="RJI57" s="285"/>
      <c r="RJJ57" s="285"/>
      <c r="RJK57" s="285"/>
      <c r="RJL57" s="285"/>
      <c r="RJM57" s="285"/>
      <c r="RJN57" s="285"/>
      <c r="RJO57" s="285"/>
      <c r="RJP57" s="285"/>
      <c r="RJQ57" s="285"/>
      <c r="RJR57" s="285"/>
      <c r="RJS57" s="285"/>
      <c r="RJT57" s="285"/>
      <c r="RJU57" s="285"/>
      <c r="RJV57" s="285"/>
      <c r="RJW57" s="285"/>
      <c r="RJX57" s="285"/>
      <c r="RJY57" s="285"/>
      <c r="RJZ57" s="285"/>
      <c r="RKA57" s="285"/>
      <c r="RKB57" s="285"/>
      <c r="RKC57" s="285"/>
      <c r="RKD57" s="285"/>
      <c r="RKE57" s="285"/>
      <c r="RKF57" s="285"/>
      <c r="RKG57" s="285"/>
      <c r="RKH57" s="285"/>
      <c r="RKI57" s="285"/>
      <c r="RKJ57" s="285"/>
      <c r="RKK57" s="285"/>
      <c r="RKL57" s="285"/>
      <c r="RKM57" s="285"/>
      <c r="RKN57" s="285"/>
      <c r="RKO57" s="285"/>
      <c r="RKP57" s="285"/>
      <c r="RKQ57" s="285"/>
      <c r="RKR57" s="285"/>
      <c r="RKS57" s="285"/>
      <c r="RKT57" s="285"/>
      <c r="RKU57" s="285"/>
      <c r="RKV57" s="285"/>
      <c r="RKW57" s="285"/>
      <c r="RKX57" s="285"/>
      <c r="RKY57" s="285"/>
      <c r="RKZ57" s="285"/>
      <c r="RLA57" s="285"/>
      <c r="RLB57" s="285"/>
      <c r="RLC57" s="285"/>
      <c r="RLD57" s="285"/>
      <c r="RLE57" s="285"/>
      <c r="RLF57" s="285"/>
      <c r="RLG57" s="285"/>
      <c r="RLH57" s="285"/>
      <c r="RLI57" s="285"/>
      <c r="RLJ57" s="285"/>
      <c r="RLK57" s="285"/>
      <c r="RLL57" s="285"/>
      <c r="RLM57" s="285"/>
      <c r="RLN57" s="285"/>
      <c r="RLO57" s="285"/>
      <c r="RLP57" s="285"/>
      <c r="RLQ57" s="285"/>
      <c r="RLR57" s="285"/>
      <c r="RLS57" s="285"/>
      <c r="RLT57" s="285"/>
      <c r="RLU57" s="285"/>
      <c r="RLV57" s="285"/>
      <c r="RLW57" s="285"/>
      <c r="RLX57" s="285"/>
      <c r="RLY57" s="285"/>
      <c r="RLZ57" s="285"/>
      <c r="RMA57" s="285"/>
      <c r="RMB57" s="285"/>
      <c r="RMC57" s="285"/>
      <c r="RMD57" s="285"/>
      <c r="RME57" s="285"/>
      <c r="RMF57" s="285"/>
      <c r="RMG57" s="285"/>
      <c r="RMH57" s="285"/>
      <c r="RMI57" s="285"/>
      <c r="RMJ57" s="285"/>
      <c r="RMK57" s="285"/>
      <c r="RML57" s="285"/>
      <c r="RMM57" s="285"/>
      <c r="RMN57" s="285"/>
      <c r="RMO57" s="285"/>
      <c r="RMP57" s="285"/>
      <c r="RMQ57" s="285"/>
      <c r="RMR57" s="285"/>
      <c r="RMS57" s="285"/>
      <c r="RMT57" s="285"/>
      <c r="RMU57" s="285"/>
      <c r="RMV57" s="285"/>
      <c r="RMW57" s="285"/>
      <c r="RMX57" s="285"/>
      <c r="RMY57" s="285"/>
      <c r="RMZ57" s="285"/>
      <c r="RNA57" s="285"/>
      <c r="RNB57" s="285"/>
      <c r="RNC57" s="285"/>
      <c r="RND57" s="285"/>
      <c r="RNE57" s="285"/>
      <c r="RNF57" s="285"/>
      <c r="RNG57" s="285"/>
      <c r="RNH57" s="285"/>
      <c r="RNI57" s="285"/>
      <c r="RNJ57" s="285"/>
      <c r="RNK57" s="285"/>
      <c r="RNL57" s="285"/>
      <c r="RNM57" s="285"/>
      <c r="RNN57" s="285"/>
      <c r="RNO57" s="285"/>
      <c r="RNP57" s="285"/>
      <c r="RNQ57" s="285"/>
      <c r="RNR57" s="285"/>
      <c r="RNS57" s="285"/>
      <c r="RNT57" s="285"/>
      <c r="RNU57" s="285"/>
      <c r="RNV57" s="285"/>
      <c r="RNW57" s="285"/>
      <c r="RNX57" s="285"/>
      <c r="RNY57" s="285"/>
      <c r="RNZ57" s="285"/>
      <c r="ROA57" s="285"/>
      <c r="ROB57" s="285"/>
      <c r="ROC57" s="285"/>
      <c r="ROD57" s="285"/>
      <c r="ROE57" s="285"/>
      <c r="ROF57" s="285"/>
      <c r="ROG57" s="285"/>
      <c r="ROH57" s="285"/>
      <c r="ROI57" s="285"/>
      <c r="ROJ57" s="285"/>
      <c r="ROK57" s="285"/>
      <c r="ROL57" s="285"/>
      <c r="ROM57" s="285"/>
      <c r="RON57" s="285"/>
      <c r="ROO57" s="285"/>
      <c r="ROP57" s="285"/>
      <c r="ROQ57" s="285"/>
      <c r="ROR57" s="285"/>
      <c r="ROS57" s="285"/>
      <c r="ROT57" s="285"/>
      <c r="ROU57" s="285"/>
      <c r="ROV57" s="285"/>
      <c r="ROW57" s="285"/>
      <c r="ROX57" s="285"/>
      <c r="ROY57" s="285"/>
      <c r="ROZ57" s="285"/>
      <c r="RPA57" s="285"/>
      <c r="RPB57" s="285"/>
      <c r="RPC57" s="285"/>
      <c r="RPD57" s="285"/>
      <c r="RPE57" s="285"/>
      <c r="RPF57" s="285"/>
      <c r="RPG57" s="285"/>
      <c r="RPH57" s="285"/>
      <c r="RPI57" s="285"/>
      <c r="RPJ57" s="285"/>
      <c r="RPK57" s="285"/>
      <c r="RPL57" s="285"/>
      <c r="RPM57" s="285"/>
      <c r="RPN57" s="285"/>
      <c r="RPO57" s="285"/>
      <c r="RPP57" s="285"/>
      <c r="RPQ57" s="285"/>
      <c r="RPR57" s="285"/>
      <c r="RPS57" s="285"/>
      <c r="RPT57" s="285"/>
      <c r="RPU57" s="285"/>
      <c r="RPV57" s="285"/>
      <c r="RPW57" s="285"/>
      <c r="RPX57" s="285"/>
      <c r="RPY57" s="285"/>
      <c r="RPZ57" s="285"/>
      <c r="RQA57" s="285"/>
      <c r="RQB57" s="285"/>
      <c r="RQC57" s="285"/>
      <c r="RQD57" s="285"/>
      <c r="RQE57" s="285"/>
      <c r="RQF57" s="285"/>
      <c r="RQG57" s="285"/>
      <c r="RQH57" s="285"/>
      <c r="RQI57" s="285"/>
      <c r="RQJ57" s="285"/>
      <c r="RQK57" s="285"/>
      <c r="RQL57" s="285"/>
      <c r="RQM57" s="285"/>
      <c r="RQN57" s="285"/>
      <c r="RQO57" s="285"/>
      <c r="RQP57" s="285"/>
      <c r="RQQ57" s="285"/>
      <c r="RQR57" s="285"/>
      <c r="RQS57" s="285"/>
      <c r="RQT57" s="285"/>
      <c r="RQU57" s="285"/>
      <c r="RQV57" s="285"/>
      <c r="RQW57" s="285"/>
      <c r="RQX57" s="285"/>
      <c r="RQY57" s="285"/>
      <c r="RQZ57" s="285"/>
      <c r="RRA57" s="285"/>
      <c r="RRB57" s="285"/>
      <c r="RRC57" s="285"/>
      <c r="RRD57" s="285"/>
      <c r="RRE57" s="285"/>
      <c r="RRF57" s="285"/>
      <c r="RRG57" s="285"/>
      <c r="RRH57" s="285"/>
      <c r="RRI57" s="285"/>
      <c r="RRJ57" s="285"/>
      <c r="RRK57" s="285"/>
      <c r="RRL57" s="285"/>
      <c r="RRM57" s="285"/>
      <c r="RRN57" s="285"/>
      <c r="RRO57" s="285"/>
      <c r="RRP57" s="285"/>
      <c r="RRQ57" s="285"/>
      <c r="RRR57" s="285"/>
      <c r="RRS57" s="285"/>
      <c r="RRT57" s="285"/>
      <c r="RRU57" s="285"/>
      <c r="RRV57" s="285"/>
      <c r="RRW57" s="285"/>
      <c r="RRX57" s="285"/>
      <c r="RRY57" s="285"/>
      <c r="RRZ57" s="285"/>
      <c r="RSA57" s="285"/>
      <c r="RSB57" s="285"/>
      <c r="RSC57" s="285"/>
      <c r="RSD57" s="285"/>
      <c r="RSE57" s="285"/>
      <c r="RSF57" s="285"/>
      <c r="RSG57" s="285"/>
      <c r="RSH57" s="285"/>
      <c r="RSI57" s="285"/>
      <c r="RSJ57" s="285"/>
      <c r="RSK57" s="285"/>
      <c r="RSL57" s="285"/>
      <c r="RSM57" s="285"/>
      <c r="RSN57" s="285"/>
      <c r="RSO57" s="285"/>
      <c r="RSP57" s="285"/>
      <c r="RSQ57" s="285"/>
      <c r="RSR57" s="285"/>
      <c r="RSS57" s="285"/>
      <c r="RST57" s="285"/>
      <c r="RSU57" s="285"/>
      <c r="RSV57" s="285"/>
      <c r="RSW57" s="285"/>
      <c r="RSX57" s="285"/>
      <c r="RSY57" s="285"/>
      <c r="RSZ57" s="285"/>
      <c r="RTA57" s="285"/>
      <c r="RTB57" s="285"/>
      <c r="RTC57" s="285"/>
      <c r="RTD57" s="285"/>
      <c r="RTE57" s="285"/>
      <c r="RTF57" s="285"/>
      <c r="RTG57" s="285"/>
      <c r="RTH57" s="285"/>
      <c r="RTI57" s="285"/>
      <c r="RTJ57" s="285"/>
      <c r="RTK57" s="285"/>
      <c r="RTL57" s="285"/>
      <c r="RTM57" s="285"/>
      <c r="RTN57" s="285"/>
      <c r="RTO57" s="285"/>
      <c r="RTP57" s="285"/>
      <c r="RTQ57" s="285"/>
      <c r="RTR57" s="285"/>
      <c r="RTS57" s="285"/>
      <c r="RTT57" s="285"/>
      <c r="RTU57" s="285"/>
      <c r="RTV57" s="285"/>
      <c r="RTW57" s="285"/>
      <c r="RTX57" s="285"/>
      <c r="RTY57" s="285"/>
      <c r="RTZ57" s="285"/>
      <c r="RUA57" s="285"/>
      <c r="RUB57" s="285"/>
      <c r="RUC57" s="285"/>
      <c r="RUD57" s="285"/>
      <c r="RUE57" s="285"/>
      <c r="RUF57" s="285"/>
      <c r="RUG57" s="285"/>
      <c r="RUH57" s="285"/>
      <c r="RUI57" s="285"/>
      <c r="RUJ57" s="285"/>
      <c r="RUK57" s="285"/>
      <c r="RUL57" s="285"/>
      <c r="RUM57" s="285"/>
      <c r="RUN57" s="285"/>
      <c r="RUO57" s="285"/>
      <c r="RUP57" s="285"/>
      <c r="RUQ57" s="285"/>
      <c r="RUR57" s="285"/>
      <c r="RUS57" s="285"/>
      <c r="RUT57" s="285"/>
      <c r="RUU57" s="285"/>
      <c r="RUV57" s="285"/>
      <c r="RUW57" s="285"/>
      <c r="RUX57" s="285"/>
      <c r="RUY57" s="285"/>
      <c r="RUZ57" s="285"/>
      <c r="RVA57" s="285"/>
      <c r="RVB57" s="285"/>
      <c r="RVC57" s="285"/>
      <c r="RVD57" s="285"/>
      <c r="RVE57" s="285"/>
      <c r="RVF57" s="285"/>
      <c r="RVG57" s="285"/>
      <c r="RVH57" s="285"/>
      <c r="RVI57" s="285"/>
      <c r="RVJ57" s="285"/>
      <c r="RVK57" s="285"/>
      <c r="RVL57" s="285"/>
      <c r="RVM57" s="285"/>
      <c r="RVN57" s="285"/>
      <c r="RVO57" s="285"/>
      <c r="RVP57" s="285"/>
      <c r="RVQ57" s="285"/>
      <c r="RVR57" s="285"/>
      <c r="RVS57" s="285"/>
      <c r="RVT57" s="285"/>
      <c r="RVU57" s="285"/>
      <c r="RVV57" s="285"/>
      <c r="RVW57" s="285"/>
      <c r="RVX57" s="285"/>
      <c r="RVY57" s="285"/>
      <c r="RVZ57" s="285"/>
      <c r="RWA57" s="285"/>
      <c r="RWB57" s="285"/>
      <c r="RWC57" s="285"/>
      <c r="RWD57" s="285"/>
      <c r="RWE57" s="285"/>
      <c r="RWF57" s="285"/>
      <c r="RWG57" s="285"/>
      <c r="RWH57" s="285"/>
      <c r="RWI57" s="285"/>
      <c r="RWJ57" s="285"/>
      <c r="RWK57" s="285"/>
      <c r="RWL57" s="285"/>
      <c r="RWM57" s="285"/>
      <c r="RWN57" s="285"/>
      <c r="RWO57" s="285"/>
      <c r="RWP57" s="285"/>
      <c r="RWQ57" s="285"/>
      <c r="RWR57" s="285"/>
      <c r="RWS57" s="285"/>
      <c r="RWT57" s="285"/>
      <c r="RWU57" s="285"/>
      <c r="RWV57" s="285"/>
      <c r="RWW57" s="285"/>
      <c r="RWX57" s="285"/>
      <c r="RWY57" s="285"/>
      <c r="RWZ57" s="285"/>
      <c r="RXA57" s="285"/>
      <c r="RXB57" s="285"/>
      <c r="RXC57" s="285"/>
      <c r="RXD57" s="285"/>
      <c r="RXE57" s="285"/>
      <c r="RXF57" s="285"/>
      <c r="RXG57" s="285"/>
      <c r="RXH57" s="285"/>
      <c r="RXI57" s="285"/>
      <c r="RXJ57" s="285"/>
      <c r="RXK57" s="285"/>
      <c r="RXL57" s="285"/>
      <c r="RXM57" s="285"/>
      <c r="RXN57" s="285"/>
      <c r="RXO57" s="285"/>
      <c r="RXP57" s="285"/>
      <c r="RXQ57" s="285"/>
      <c r="RXR57" s="285"/>
      <c r="RXS57" s="285"/>
      <c r="RXT57" s="285"/>
      <c r="RXU57" s="285"/>
      <c r="RXV57" s="285"/>
      <c r="RXW57" s="285"/>
      <c r="RXX57" s="285"/>
      <c r="RXY57" s="285"/>
      <c r="RXZ57" s="285"/>
      <c r="RYA57" s="285"/>
      <c r="RYB57" s="285"/>
      <c r="RYC57" s="285"/>
      <c r="RYD57" s="285"/>
      <c r="RYE57" s="285"/>
      <c r="RYF57" s="285"/>
      <c r="RYG57" s="285"/>
      <c r="RYH57" s="285"/>
      <c r="RYI57" s="285"/>
      <c r="RYJ57" s="285"/>
      <c r="RYK57" s="285"/>
      <c r="RYL57" s="285"/>
      <c r="RYM57" s="285"/>
      <c r="RYN57" s="285"/>
      <c r="RYO57" s="285"/>
      <c r="RYP57" s="285"/>
      <c r="RYQ57" s="285"/>
      <c r="RYR57" s="285"/>
      <c r="RYS57" s="285"/>
      <c r="RYT57" s="285"/>
      <c r="RYU57" s="285"/>
      <c r="RYV57" s="285"/>
      <c r="RYW57" s="285"/>
      <c r="RYX57" s="285"/>
      <c r="RYY57" s="285"/>
      <c r="RYZ57" s="285"/>
      <c r="RZA57" s="285"/>
      <c r="RZB57" s="285"/>
      <c r="RZC57" s="285"/>
      <c r="RZD57" s="285"/>
      <c r="RZE57" s="285"/>
      <c r="RZF57" s="285"/>
      <c r="RZG57" s="285"/>
      <c r="RZH57" s="285"/>
      <c r="RZI57" s="285"/>
      <c r="RZJ57" s="285"/>
      <c r="RZK57" s="285"/>
      <c r="RZL57" s="285"/>
      <c r="RZM57" s="285"/>
      <c r="RZN57" s="285"/>
      <c r="RZO57" s="285"/>
      <c r="RZP57" s="285"/>
      <c r="RZQ57" s="285"/>
      <c r="RZR57" s="285"/>
      <c r="RZS57" s="285"/>
      <c r="RZT57" s="285"/>
      <c r="RZU57" s="285"/>
      <c r="RZV57" s="285"/>
      <c r="RZW57" s="285"/>
      <c r="RZX57" s="285"/>
      <c r="RZY57" s="285"/>
      <c r="RZZ57" s="285"/>
      <c r="SAA57" s="285"/>
      <c r="SAB57" s="285"/>
      <c r="SAC57" s="285"/>
      <c r="SAD57" s="285"/>
      <c r="SAE57" s="285"/>
      <c r="SAF57" s="285"/>
      <c r="SAG57" s="285"/>
      <c r="SAH57" s="285"/>
      <c r="SAI57" s="285"/>
      <c r="SAJ57" s="285"/>
      <c r="SAK57" s="285"/>
      <c r="SAL57" s="285"/>
      <c r="SAM57" s="285"/>
      <c r="SAN57" s="285"/>
      <c r="SAO57" s="285"/>
      <c r="SAP57" s="285"/>
      <c r="SAQ57" s="285"/>
      <c r="SAR57" s="285"/>
      <c r="SAS57" s="285"/>
      <c r="SAT57" s="285"/>
      <c r="SAU57" s="285"/>
      <c r="SAV57" s="285"/>
      <c r="SAW57" s="285"/>
      <c r="SAX57" s="285"/>
      <c r="SAY57" s="285"/>
      <c r="SAZ57" s="285"/>
      <c r="SBA57" s="285"/>
      <c r="SBB57" s="285"/>
      <c r="SBC57" s="285"/>
      <c r="SBD57" s="285"/>
      <c r="SBE57" s="285"/>
      <c r="SBF57" s="285"/>
      <c r="SBG57" s="285"/>
      <c r="SBH57" s="285"/>
      <c r="SBI57" s="285"/>
      <c r="SBJ57" s="285"/>
      <c r="SBK57" s="285"/>
      <c r="SBL57" s="285"/>
      <c r="SBM57" s="285"/>
      <c r="SBN57" s="285"/>
      <c r="SBO57" s="285"/>
      <c r="SBP57" s="285"/>
      <c r="SBQ57" s="285"/>
      <c r="SBR57" s="285"/>
      <c r="SBS57" s="285"/>
      <c r="SBT57" s="285"/>
      <c r="SBU57" s="285"/>
      <c r="SBV57" s="285"/>
      <c r="SBW57" s="285"/>
      <c r="SBX57" s="285"/>
      <c r="SBY57" s="285"/>
      <c r="SBZ57" s="285"/>
      <c r="SCA57" s="285"/>
      <c r="SCB57" s="285"/>
      <c r="SCC57" s="285"/>
      <c r="SCD57" s="285"/>
      <c r="SCE57" s="285"/>
      <c r="SCF57" s="285"/>
      <c r="SCG57" s="285"/>
      <c r="SCH57" s="285"/>
      <c r="SCI57" s="285"/>
      <c r="SCJ57" s="285"/>
      <c r="SCK57" s="285"/>
      <c r="SCL57" s="285"/>
      <c r="SCM57" s="285"/>
      <c r="SCN57" s="285"/>
      <c r="SCO57" s="285"/>
      <c r="SCP57" s="285"/>
      <c r="SCQ57" s="285"/>
      <c r="SCR57" s="285"/>
      <c r="SCS57" s="285"/>
      <c r="SCT57" s="285"/>
      <c r="SCU57" s="285"/>
      <c r="SCV57" s="285"/>
      <c r="SCW57" s="285"/>
      <c r="SCX57" s="285"/>
      <c r="SCY57" s="285"/>
      <c r="SCZ57" s="285"/>
      <c r="SDA57" s="285"/>
      <c r="SDB57" s="285"/>
      <c r="SDC57" s="285"/>
      <c r="SDD57" s="285"/>
      <c r="SDE57" s="285"/>
      <c r="SDF57" s="285"/>
      <c r="SDG57" s="285"/>
      <c r="SDH57" s="285"/>
      <c r="SDI57" s="285"/>
      <c r="SDJ57" s="285"/>
      <c r="SDK57" s="285"/>
      <c r="SDL57" s="285"/>
      <c r="SDM57" s="285"/>
      <c r="SDN57" s="285"/>
      <c r="SDO57" s="285"/>
      <c r="SDP57" s="285"/>
      <c r="SDQ57" s="285"/>
      <c r="SDR57" s="285"/>
      <c r="SDS57" s="285"/>
      <c r="SDT57" s="285"/>
      <c r="SDU57" s="285"/>
      <c r="SDV57" s="285"/>
      <c r="SDW57" s="285"/>
      <c r="SDX57" s="285"/>
      <c r="SDY57" s="285"/>
      <c r="SDZ57" s="285"/>
      <c r="SEA57" s="285"/>
      <c r="SEB57" s="285"/>
      <c r="SEC57" s="285"/>
      <c r="SED57" s="285"/>
      <c r="SEE57" s="285"/>
      <c r="SEF57" s="285"/>
      <c r="SEG57" s="285"/>
      <c r="SEH57" s="285"/>
      <c r="SEI57" s="285"/>
      <c r="SEJ57" s="285"/>
      <c r="SEK57" s="285"/>
      <c r="SEL57" s="285"/>
      <c r="SEM57" s="285"/>
      <c r="SEN57" s="285"/>
      <c r="SEO57" s="285"/>
      <c r="SEP57" s="285"/>
      <c r="SEQ57" s="285"/>
      <c r="SER57" s="285"/>
      <c r="SES57" s="285"/>
      <c r="SET57" s="285"/>
      <c r="SEU57" s="285"/>
      <c r="SEV57" s="285"/>
      <c r="SEW57" s="285"/>
      <c r="SEX57" s="285"/>
      <c r="SEY57" s="285"/>
      <c r="SEZ57" s="285"/>
      <c r="SFA57" s="285"/>
      <c r="SFB57" s="285"/>
      <c r="SFC57" s="285"/>
      <c r="SFD57" s="285"/>
      <c r="SFE57" s="285"/>
      <c r="SFF57" s="285"/>
      <c r="SFG57" s="285"/>
      <c r="SFH57" s="285"/>
      <c r="SFI57" s="285"/>
      <c r="SFJ57" s="285"/>
      <c r="SFK57" s="285"/>
      <c r="SFL57" s="285"/>
      <c r="SFM57" s="285"/>
      <c r="SFN57" s="285"/>
      <c r="SFO57" s="285"/>
      <c r="SFP57" s="285"/>
      <c r="SFQ57" s="285"/>
      <c r="SFR57" s="285"/>
      <c r="SFS57" s="285"/>
      <c r="SFT57" s="285"/>
      <c r="SFU57" s="285"/>
      <c r="SFV57" s="285"/>
      <c r="SFW57" s="285"/>
      <c r="SFX57" s="285"/>
      <c r="SFY57" s="285"/>
      <c r="SFZ57" s="285"/>
      <c r="SGA57" s="285"/>
      <c r="SGB57" s="285"/>
      <c r="SGC57" s="285"/>
      <c r="SGD57" s="285"/>
      <c r="SGE57" s="285"/>
      <c r="SGF57" s="285"/>
      <c r="SGG57" s="285"/>
      <c r="SGH57" s="285"/>
      <c r="SGI57" s="285"/>
      <c r="SGJ57" s="285"/>
      <c r="SGK57" s="285"/>
      <c r="SGL57" s="285"/>
      <c r="SGM57" s="285"/>
      <c r="SGN57" s="285"/>
      <c r="SGO57" s="285"/>
      <c r="SGP57" s="285"/>
      <c r="SGQ57" s="285"/>
      <c r="SGR57" s="285"/>
      <c r="SGS57" s="285"/>
      <c r="SGT57" s="285"/>
      <c r="SGU57" s="285"/>
      <c r="SGV57" s="285"/>
      <c r="SGW57" s="285"/>
      <c r="SGX57" s="285"/>
      <c r="SGY57" s="285"/>
      <c r="SGZ57" s="285"/>
      <c r="SHA57" s="285"/>
      <c r="SHB57" s="285"/>
      <c r="SHC57" s="285"/>
      <c r="SHD57" s="285"/>
      <c r="SHE57" s="285"/>
      <c r="SHF57" s="285"/>
      <c r="SHG57" s="285"/>
      <c r="SHH57" s="285"/>
      <c r="SHI57" s="285"/>
      <c r="SHJ57" s="285"/>
      <c r="SHK57" s="285"/>
      <c r="SHL57" s="285"/>
      <c r="SHM57" s="285"/>
      <c r="SHN57" s="285"/>
      <c r="SHO57" s="285"/>
      <c r="SHP57" s="285"/>
      <c r="SHQ57" s="285"/>
      <c r="SHR57" s="285"/>
      <c r="SHS57" s="285"/>
      <c r="SHT57" s="285"/>
      <c r="SHU57" s="285"/>
      <c r="SHV57" s="285"/>
      <c r="SHW57" s="285"/>
      <c r="SHX57" s="285"/>
      <c r="SHY57" s="285"/>
      <c r="SHZ57" s="285"/>
      <c r="SIA57" s="285"/>
      <c r="SIB57" s="285"/>
      <c r="SIC57" s="285"/>
      <c r="SID57" s="285"/>
      <c r="SIE57" s="285"/>
      <c r="SIF57" s="285"/>
      <c r="SIG57" s="285"/>
      <c r="SIH57" s="285"/>
      <c r="SII57" s="285"/>
      <c r="SIJ57" s="285"/>
      <c r="SIK57" s="285"/>
      <c r="SIL57" s="285"/>
      <c r="SIM57" s="285"/>
      <c r="SIN57" s="285"/>
      <c r="SIO57" s="285"/>
      <c r="SIP57" s="285"/>
      <c r="SIQ57" s="285"/>
      <c r="SIR57" s="285"/>
      <c r="SIS57" s="285"/>
      <c r="SIT57" s="285"/>
      <c r="SIU57" s="285"/>
      <c r="SIV57" s="285"/>
      <c r="SIW57" s="285"/>
      <c r="SIX57" s="285"/>
      <c r="SIY57" s="285"/>
      <c r="SIZ57" s="285"/>
      <c r="SJA57" s="285"/>
      <c r="SJB57" s="285"/>
      <c r="SJC57" s="285"/>
      <c r="SJD57" s="285"/>
      <c r="SJE57" s="285"/>
      <c r="SJF57" s="285"/>
      <c r="SJG57" s="285"/>
      <c r="SJH57" s="285"/>
      <c r="SJI57" s="285"/>
      <c r="SJJ57" s="285"/>
      <c r="SJK57" s="285"/>
      <c r="SJL57" s="285"/>
      <c r="SJM57" s="285"/>
      <c r="SJN57" s="285"/>
      <c r="SJO57" s="285"/>
      <c r="SJP57" s="285"/>
      <c r="SJQ57" s="285"/>
      <c r="SJR57" s="285"/>
      <c r="SJS57" s="285"/>
      <c r="SJT57" s="285"/>
      <c r="SJU57" s="285"/>
      <c r="SJV57" s="285"/>
      <c r="SJW57" s="285"/>
      <c r="SJX57" s="285"/>
      <c r="SJY57" s="285"/>
      <c r="SJZ57" s="285"/>
      <c r="SKA57" s="285"/>
      <c r="SKB57" s="285"/>
      <c r="SKC57" s="285"/>
      <c r="SKD57" s="285"/>
      <c r="SKE57" s="285"/>
      <c r="SKF57" s="285"/>
      <c r="SKG57" s="285"/>
      <c r="SKH57" s="285"/>
      <c r="SKI57" s="285"/>
      <c r="SKJ57" s="285"/>
      <c r="SKK57" s="285"/>
      <c r="SKL57" s="285"/>
      <c r="SKM57" s="285"/>
      <c r="SKN57" s="285"/>
      <c r="SKO57" s="285"/>
      <c r="SKP57" s="285"/>
      <c r="SKQ57" s="285"/>
      <c r="SKR57" s="285"/>
      <c r="SKS57" s="285"/>
      <c r="SKT57" s="285"/>
      <c r="SKU57" s="285"/>
      <c r="SKV57" s="285"/>
      <c r="SKW57" s="285"/>
      <c r="SKX57" s="285"/>
      <c r="SKY57" s="285"/>
      <c r="SKZ57" s="285"/>
      <c r="SLA57" s="285"/>
      <c r="SLB57" s="285"/>
      <c r="SLC57" s="285"/>
      <c r="SLD57" s="285"/>
      <c r="SLE57" s="285"/>
      <c r="SLF57" s="285"/>
      <c r="SLG57" s="285"/>
      <c r="SLH57" s="285"/>
      <c r="SLI57" s="285"/>
      <c r="SLJ57" s="285"/>
      <c r="SLK57" s="285"/>
      <c r="SLL57" s="285"/>
      <c r="SLM57" s="285"/>
      <c r="SLN57" s="285"/>
      <c r="SLO57" s="285"/>
      <c r="SLP57" s="285"/>
      <c r="SLQ57" s="285"/>
      <c r="SLR57" s="285"/>
      <c r="SLS57" s="285"/>
      <c r="SLT57" s="285"/>
      <c r="SLU57" s="285"/>
      <c r="SLV57" s="285"/>
      <c r="SLW57" s="285"/>
      <c r="SLX57" s="285"/>
      <c r="SLY57" s="285"/>
      <c r="SLZ57" s="285"/>
      <c r="SMA57" s="285"/>
      <c r="SMB57" s="285"/>
      <c r="SMC57" s="285"/>
      <c r="SMD57" s="285"/>
      <c r="SME57" s="285"/>
      <c r="SMF57" s="285"/>
      <c r="SMG57" s="285"/>
      <c r="SMH57" s="285"/>
      <c r="SMI57" s="285"/>
      <c r="SMJ57" s="285"/>
      <c r="SMK57" s="285"/>
      <c r="SML57" s="285"/>
      <c r="SMM57" s="285"/>
      <c r="SMN57" s="285"/>
      <c r="SMO57" s="285"/>
      <c r="SMP57" s="285"/>
      <c r="SMQ57" s="285"/>
      <c r="SMR57" s="285"/>
      <c r="SMS57" s="285"/>
      <c r="SMT57" s="285"/>
      <c r="SMU57" s="285"/>
      <c r="SMV57" s="285"/>
      <c r="SMW57" s="285"/>
      <c r="SMX57" s="285"/>
      <c r="SMY57" s="285"/>
      <c r="SMZ57" s="285"/>
      <c r="SNA57" s="285"/>
      <c r="SNB57" s="285"/>
      <c r="SNC57" s="285"/>
      <c r="SND57" s="285"/>
      <c r="SNE57" s="285"/>
      <c r="SNF57" s="285"/>
      <c r="SNG57" s="285"/>
      <c r="SNH57" s="285"/>
      <c r="SNI57" s="285"/>
      <c r="SNJ57" s="285"/>
      <c r="SNK57" s="285"/>
      <c r="SNL57" s="285"/>
      <c r="SNM57" s="285"/>
      <c r="SNN57" s="285"/>
      <c r="SNO57" s="285"/>
      <c r="SNP57" s="285"/>
      <c r="SNQ57" s="285"/>
      <c r="SNR57" s="285"/>
      <c r="SNS57" s="285"/>
      <c r="SNT57" s="285"/>
      <c r="SNU57" s="285"/>
      <c r="SNV57" s="285"/>
      <c r="SNW57" s="285"/>
      <c r="SNX57" s="285"/>
      <c r="SNY57" s="285"/>
      <c r="SNZ57" s="285"/>
      <c r="SOA57" s="285"/>
      <c r="SOB57" s="285"/>
      <c r="SOC57" s="285"/>
      <c r="SOD57" s="285"/>
      <c r="SOE57" s="285"/>
      <c r="SOF57" s="285"/>
      <c r="SOG57" s="285"/>
      <c r="SOH57" s="285"/>
      <c r="SOI57" s="285"/>
      <c r="SOJ57" s="285"/>
      <c r="SOK57" s="285"/>
      <c r="SOL57" s="285"/>
      <c r="SOM57" s="285"/>
      <c r="SON57" s="285"/>
      <c r="SOO57" s="285"/>
      <c r="SOP57" s="285"/>
      <c r="SOQ57" s="285"/>
      <c r="SOR57" s="285"/>
      <c r="SOS57" s="285"/>
      <c r="SOT57" s="285"/>
      <c r="SOU57" s="285"/>
      <c r="SOV57" s="285"/>
      <c r="SOW57" s="285"/>
      <c r="SOX57" s="285"/>
      <c r="SOY57" s="285"/>
      <c r="SOZ57" s="285"/>
      <c r="SPA57" s="285"/>
      <c r="SPB57" s="285"/>
      <c r="SPC57" s="285"/>
      <c r="SPD57" s="285"/>
      <c r="SPE57" s="285"/>
      <c r="SPF57" s="285"/>
      <c r="SPG57" s="285"/>
      <c r="SPH57" s="285"/>
      <c r="SPI57" s="285"/>
      <c r="SPJ57" s="285"/>
      <c r="SPK57" s="285"/>
      <c r="SPL57" s="285"/>
      <c r="SPM57" s="285"/>
      <c r="SPN57" s="285"/>
      <c r="SPO57" s="285"/>
      <c r="SPP57" s="285"/>
      <c r="SPQ57" s="285"/>
      <c r="SPR57" s="285"/>
      <c r="SPS57" s="285"/>
      <c r="SPT57" s="285"/>
      <c r="SPU57" s="285"/>
      <c r="SPV57" s="285"/>
      <c r="SPW57" s="285"/>
      <c r="SPX57" s="285"/>
      <c r="SPY57" s="285"/>
      <c r="SPZ57" s="285"/>
      <c r="SQA57" s="285"/>
      <c r="SQB57" s="285"/>
      <c r="SQC57" s="285"/>
      <c r="SQD57" s="285"/>
      <c r="SQE57" s="285"/>
      <c r="SQF57" s="285"/>
      <c r="SQG57" s="285"/>
      <c r="SQH57" s="285"/>
      <c r="SQI57" s="285"/>
      <c r="SQJ57" s="285"/>
      <c r="SQK57" s="285"/>
      <c r="SQL57" s="285"/>
      <c r="SQM57" s="285"/>
      <c r="SQN57" s="285"/>
      <c r="SQO57" s="285"/>
      <c r="SQP57" s="285"/>
      <c r="SQQ57" s="285"/>
      <c r="SQR57" s="285"/>
      <c r="SQS57" s="285"/>
      <c r="SQT57" s="285"/>
      <c r="SQU57" s="285"/>
      <c r="SQV57" s="285"/>
      <c r="SQW57" s="285"/>
      <c r="SQX57" s="285"/>
      <c r="SQY57" s="285"/>
      <c r="SQZ57" s="285"/>
      <c r="SRA57" s="285"/>
      <c r="SRB57" s="285"/>
      <c r="SRC57" s="285"/>
      <c r="SRD57" s="285"/>
      <c r="SRE57" s="285"/>
      <c r="SRF57" s="285"/>
      <c r="SRG57" s="285"/>
      <c r="SRH57" s="285"/>
      <c r="SRI57" s="285"/>
      <c r="SRJ57" s="285"/>
      <c r="SRK57" s="285"/>
      <c r="SRL57" s="285"/>
      <c r="SRM57" s="285"/>
      <c r="SRN57" s="285"/>
      <c r="SRO57" s="285"/>
      <c r="SRP57" s="285"/>
      <c r="SRQ57" s="285"/>
      <c r="SRR57" s="285"/>
      <c r="SRS57" s="285"/>
      <c r="SRT57" s="285"/>
      <c r="SRU57" s="285"/>
      <c r="SRV57" s="285"/>
      <c r="SRW57" s="285"/>
      <c r="SRX57" s="285"/>
      <c r="SRY57" s="285"/>
      <c r="SRZ57" s="285"/>
      <c r="SSA57" s="285"/>
      <c r="SSB57" s="285"/>
      <c r="SSC57" s="285"/>
      <c r="SSD57" s="285"/>
      <c r="SSE57" s="285"/>
      <c r="SSF57" s="285"/>
      <c r="SSG57" s="285"/>
      <c r="SSH57" s="285"/>
      <c r="SSI57" s="285"/>
      <c r="SSJ57" s="285"/>
      <c r="SSK57" s="285"/>
      <c r="SSL57" s="285"/>
      <c r="SSM57" s="285"/>
      <c r="SSN57" s="285"/>
      <c r="SSO57" s="285"/>
      <c r="SSP57" s="285"/>
      <c r="SSQ57" s="285"/>
      <c r="SSR57" s="285"/>
      <c r="SSS57" s="285"/>
      <c r="SST57" s="285"/>
      <c r="SSU57" s="285"/>
      <c r="SSV57" s="285"/>
      <c r="SSW57" s="285"/>
      <c r="SSX57" s="285"/>
      <c r="SSY57" s="285"/>
      <c r="SSZ57" s="285"/>
      <c r="STA57" s="285"/>
      <c r="STB57" s="285"/>
      <c r="STC57" s="285"/>
      <c r="STD57" s="285"/>
      <c r="STE57" s="285"/>
      <c r="STF57" s="285"/>
      <c r="STG57" s="285"/>
      <c r="STH57" s="285"/>
      <c r="STI57" s="285"/>
      <c r="STJ57" s="285"/>
      <c r="STK57" s="285"/>
      <c r="STL57" s="285"/>
      <c r="STM57" s="285"/>
      <c r="STN57" s="285"/>
      <c r="STO57" s="285"/>
      <c r="STP57" s="285"/>
      <c r="STQ57" s="285"/>
      <c r="STR57" s="285"/>
      <c r="STS57" s="285"/>
      <c r="STT57" s="285"/>
      <c r="STU57" s="285"/>
      <c r="STV57" s="285"/>
      <c r="STW57" s="285"/>
      <c r="STX57" s="285"/>
      <c r="STY57" s="285"/>
      <c r="STZ57" s="285"/>
      <c r="SUA57" s="285"/>
      <c r="SUB57" s="285"/>
      <c r="SUC57" s="285"/>
      <c r="SUD57" s="285"/>
      <c r="SUE57" s="285"/>
      <c r="SUF57" s="285"/>
      <c r="SUG57" s="285"/>
      <c r="SUH57" s="285"/>
      <c r="SUI57" s="285"/>
      <c r="SUJ57" s="285"/>
      <c r="SUK57" s="285"/>
      <c r="SUL57" s="285"/>
      <c r="SUM57" s="285"/>
      <c r="SUN57" s="285"/>
      <c r="SUO57" s="285"/>
      <c r="SUP57" s="285"/>
      <c r="SUQ57" s="285"/>
      <c r="SUR57" s="285"/>
      <c r="SUS57" s="285"/>
      <c r="SUT57" s="285"/>
      <c r="SUU57" s="285"/>
      <c r="SUV57" s="285"/>
      <c r="SUW57" s="285"/>
      <c r="SUX57" s="285"/>
      <c r="SUY57" s="285"/>
      <c r="SUZ57" s="285"/>
      <c r="SVA57" s="285"/>
      <c r="SVB57" s="285"/>
      <c r="SVC57" s="285"/>
      <c r="SVD57" s="285"/>
      <c r="SVE57" s="285"/>
      <c r="SVF57" s="285"/>
      <c r="SVG57" s="285"/>
      <c r="SVH57" s="285"/>
      <c r="SVI57" s="285"/>
      <c r="SVJ57" s="285"/>
      <c r="SVK57" s="285"/>
      <c r="SVL57" s="285"/>
      <c r="SVM57" s="285"/>
      <c r="SVN57" s="285"/>
      <c r="SVO57" s="285"/>
      <c r="SVP57" s="285"/>
      <c r="SVQ57" s="285"/>
      <c r="SVR57" s="285"/>
      <c r="SVS57" s="285"/>
      <c r="SVT57" s="285"/>
      <c r="SVU57" s="285"/>
      <c r="SVV57" s="285"/>
      <c r="SVW57" s="285"/>
      <c r="SVX57" s="285"/>
      <c r="SVY57" s="285"/>
      <c r="SVZ57" s="285"/>
      <c r="SWA57" s="285"/>
      <c r="SWB57" s="285"/>
      <c r="SWC57" s="285"/>
      <c r="SWD57" s="285"/>
      <c r="SWE57" s="285"/>
      <c r="SWF57" s="285"/>
      <c r="SWG57" s="285"/>
      <c r="SWH57" s="285"/>
      <c r="SWI57" s="285"/>
      <c r="SWJ57" s="285"/>
      <c r="SWK57" s="285"/>
      <c r="SWL57" s="285"/>
      <c r="SWM57" s="285"/>
      <c r="SWN57" s="285"/>
      <c r="SWO57" s="285"/>
      <c r="SWP57" s="285"/>
      <c r="SWQ57" s="285"/>
      <c r="SWR57" s="285"/>
      <c r="SWS57" s="285"/>
      <c r="SWT57" s="285"/>
      <c r="SWU57" s="285"/>
      <c r="SWV57" s="285"/>
      <c r="SWW57" s="285"/>
      <c r="SWX57" s="285"/>
      <c r="SWY57" s="285"/>
      <c r="SWZ57" s="285"/>
      <c r="SXA57" s="285"/>
      <c r="SXB57" s="285"/>
      <c r="SXC57" s="285"/>
      <c r="SXD57" s="285"/>
      <c r="SXE57" s="285"/>
      <c r="SXF57" s="285"/>
      <c r="SXG57" s="285"/>
      <c r="SXH57" s="285"/>
      <c r="SXI57" s="285"/>
      <c r="SXJ57" s="285"/>
      <c r="SXK57" s="285"/>
      <c r="SXL57" s="285"/>
      <c r="SXM57" s="285"/>
      <c r="SXN57" s="285"/>
      <c r="SXO57" s="285"/>
      <c r="SXP57" s="285"/>
      <c r="SXQ57" s="285"/>
      <c r="SXR57" s="285"/>
      <c r="SXS57" s="285"/>
      <c r="SXT57" s="285"/>
      <c r="SXU57" s="285"/>
      <c r="SXV57" s="285"/>
      <c r="SXW57" s="285"/>
      <c r="SXX57" s="285"/>
      <c r="SXY57" s="285"/>
      <c r="SXZ57" s="285"/>
      <c r="SYA57" s="285"/>
      <c r="SYB57" s="285"/>
      <c r="SYC57" s="285"/>
      <c r="SYD57" s="285"/>
      <c r="SYE57" s="285"/>
      <c r="SYF57" s="285"/>
      <c r="SYG57" s="285"/>
      <c r="SYH57" s="285"/>
      <c r="SYI57" s="285"/>
      <c r="SYJ57" s="285"/>
      <c r="SYK57" s="285"/>
      <c r="SYL57" s="285"/>
      <c r="SYM57" s="285"/>
      <c r="SYN57" s="285"/>
      <c r="SYO57" s="285"/>
      <c r="SYP57" s="285"/>
      <c r="SYQ57" s="285"/>
      <c r="SYR57" s="285"/>
      <c r="SYS57" s="285"/>
      <c r="SYT57" s="285"/>
      <c r="SYU57" s="285"/>
      <c r="SYV57" s="285"/>
      <c r="SYW57" s="285"/>
      <c r="SYX57" s="285"/>
      <c r="SYY57" s="285"/>
      <c r="SYZ57" s="285"/>
      <c r="SZA57" s="285"/>
      <c r="SZB57" s="285"/>
      <c r="SZC57" s="285"/>
      <c r="SZD57" s="285"/>
      <c r="SZE57" s="285"/>
      <c r="SZF57" s="285"/>
      <c r="SZG57" s="285"/>
      <c r="SZH57" s="285"/>
      <c r="SZI57" s="285"/>
      <c r="SZJ57" s="285"/>
      <c r="SZK57" s="285"/>
      <c r="SZL57" s="285"/>
      <c r="SZM57" s="285"/>
      <c r="SZN57" s="285"/>
      <c r="SZO57" s="285"/>
      <c r="SZP57" s="285"/>
      <c r="SZQ57" s="285"/>
      <c r="SZR57" s="285"/>
      <c r="SZS57" s="285"/>
      <c r="SZT57" s="285"/>
      <c r="SZU57" s="285"/>
      <c r="SZV57" s="285"/>
      <c r="SZW57" s="285"/>
      <c r="SZX57" s="285"/>
      <c r="SZY57" s="285"/>
      <c r="SZZ57" s="285"/>
      <c r="TAA57" s="285"/>
      <c r="TAB57" s="285"/>
      <c r="TAC57" s="285"/>
      <c r="TAD57" s="285"/>
      <c r="TAE57" s="285"/>
      <c r="TAF57" s="285"/>
      <c r="TAG57" s="285"/>
      <c r="TAH57" s="285"/>
      <c r="TAI57" s="285"/>
      <c r="TAJ57" s="285"/>
      <c r="TAK57" s="285"/>
      <c r="TAL57" s="285"/>
      <c r="TAM57" s="285"/>
      <c r="TAN57" s="285"/>
      <c r="TAO57" s="285"/>
      <c r="TAP57" s="285"/>
      <c r="TAQ57" s="285"/>
      <c r="TAR57" s="285"/>
      <c r="TAS57" s="285"/>
      <c r="TAT57" s="285"/>
      <c r="TAU57" s="285"/>
      <c r="TAV57" s="285"/>
      <c r="TAW57" s="285"/>
      <c r="TAX57" s="285"/>
      <c r="TAY57" s="285"/>
      <c r="TAZ57" s="285"/>
      <c r="TBA57" s="285"/>
      <c r="TBB57" s="285"/>
      <c r="TBC57" s="285"/>
      <c r="TBD57" s="285"/>
      <c r="TBE57" s="285"/>
      <c r="TBF57" s="285"/>
      <c r="TBG57" s="285"/>
      <c r="TBH57" s="285"/>
      <c r="TBI57" s="285"/>
      <c r="TBJ57" s="285"/>
      <c r="TBK57" s="285"/>
      <c r="TBL57" s="285"/>
      <c r="TBM57" s="285"/>
      <c r="TBN57" s="285"/>
      <c r="TBO57" s="285"/>
      <c r="TBP57" s="285"/>
      <c r="TBQ57" s="285"/>
      <c r="TBR57" s="285"/>
      <c r="TBS57" s="285"/>
      <c r="TBT57" s="285"/>
      <c r="TBU57" s="285"/>
      <c r="TBV57" s="285"/>
      <c r="TBW57" s="285"/>
      <c r="TBX57" s="285"/>
      <c r="TBY57" s="285"/>
      <c r="TBZ57" s="285"/>
      <c r="TCA57" s="285"/>
      <c r="TCB57" s="285"/>
      <c r="TCC57" s="285"/>
      <c r="TCD57" s="285"/>
      <c r="TCE57" s="285"/>
      <c r="TCF57" s="285"/>
      <c r="TCG57" s="285"/>
      <c r="TCH57" s="285"/>
      <c r="TCI57" s="285"/>
      <c r="TCJ57" s="285"/>
      <c r="TCK57" s="285"/>
      <c r="TCL57" s="285"/>
      <c r="TCM57" s="285"/>
      <c r="TCN57" s="285"/>
      <c r="TCO57" s="285"/>
      <c r="TCP57" s="285"/>
      <c r="TCQ57" s="285"/>
      <c r="TCR57" s="285"/>
      <c r="TCS57" s="285"/>
      <c r="TCT57" s="285"/>
      <c r="TCU57" s="285"/>
      <c r="TCV57" s="285"/>
      <c r="TCW57" s="285"/>
      <c r="TCX57" s="285"/>
      <c r="TCY57" s="285"/>
      <c r="TCZ57" s="285"/>
      <c r="TDA57" s="285"/>
      <c r="TDB57" s="285"/>
      <c r="TDC57" s="285"/>
      <c r="TDD57" s="285"/>
      <c r="TDE57" s="285"/>
      <c r="TDF57" s="285"/>
      <c r="TDG57" s="285"/>
      <c r="TDH57" s="285"/>
      <c r="TDI57" s="285"/>
      <c r="TDJ57" s="285"/>
      <c r="TDK57" s="285"/>
      <c r="TDL57" s="285"/>
      <c r="TDM57" s="285"/>
      <c r="TDN57" s="285"/>
      <c r="TDO57" s="285"/>
      <c r="TDP57" s="285"/>
      <c r="TDQ57" s="285"/>
      <c r="TDR57" s="285"/>
      <c r="TDS57" s="285"/>
      <c r="TDT57" s="285"/>
      <c r="TDU57" s="285"/>
      <c r="TDV57" s="285"/>
      <c r="TDW57" s="285"/>
      <c r="TDX57" s="285"/>
      <c r="TDY57" s="285"/>
      <c r="TDZ57" s="285"/>
      <c r="TEA57" s="285"/>
      <c r="TEB57" s="285"/>
      <c r="TEC57" s="285"/>
      <c r="TED57" s="285"/>
      <c r="TEE57" s="285"/>
      <c r="TEF57" s="285"/>
      <c r="TEG57" s="285"/>
      <c r="TEH57" s="285"/>
      <c r="TEI57" s="285"/>
      <c r="TEJ57" s="285"/>
      <c r="TEK57" s="285"/>
      <c r="TEL57" s="285"/>
      <c r="TEM57" s="285"/>
      <c r="TEN57" s="285"/>
      <c r="TEO57" s="285"/>
      <c r="TEP57" s="285"/>
      <c r="TEQ57" s="285"/>
      <c r="TER57" s="285"/>
      <c r="TES57" s="285"/>
      <c r="TET57" s="285"/>
      <c r="TEU57" s="285"/>
      <c r="TEV57" s="285"/>
      <c r="TEW57" s="285"/>
      <c r="TEX57" s="285"/>
      <c r="TEY57" s="285"/>
      <c r="TEZ57" s="285"/>
      <c r="TFA57" s="285"/>
      <c r="TFB57" s="285"/>
      <c r="TFC57" s="285"/>
      <c r="TFD57" s="285"/>
      <c r="TFE57" s="285"/>
      <c r="TFF57" s="285"/>
      <c r="TFG57" s="285"/>
      <c r="TFH57" s="285"/>
      <c r="TFI57" s="285"/>
      <c r="TFJ57" s="285"/>
      <c r="TFK57" s="285"/>
      <c r="TFL57" s="285"/>
      <c r="TFM57" s="285"/>
      <c r="TFN57" s="285"/>
      <c r="TFO57" s="285"/>
      <c r="TFP57" s="285"/>
      <c r="TFQ57" s="285"/>
      <c r="TFR57" s="285"/>
      <c r="TFS57" s="285"/>
      <c r="TFT57" s="285"/>
      <c r="TFU57" s="285"/>
      <c r="TFV57" s="285"/>
      <c r="TFW57" s="285"/>
      <c r="TFX57" s="285"/>
      <c r="TFY57" s="285"/>
      <c r="TFZ57" s="285"/>
      <c r="TGA57" s="285"/>
      <c r="TGB57" s="285"/>
      <c r="TGC57" s="285"/>
      <c r="TGD57" s="285"/>
      <c r="TGE57" s="285"/>
      <c r="TGF57" s="285"/>
      <c r="TGG57" s="285"/>
      <c r="TGH57" s="285"/>
      <c r="TGI57" s="285"/>
      <c r="TGJ57" s="285"/>
      <c r="TGK57" s="285"/>
      <c r="TGL57" s="285"/>
      <c r="TGM57" s="285"/>
      <c r="TGN57" s="285"/>
      <c r="TGO57" s="285"/>
      <c r="TGP57" s="285"/>
      <c r="TGQ57" s="285"/>
      <c r="TGR57" s="285"/>
      <c r="TGS57" s="285"/>
      <c r="TGT57" s="285"/>
      <c r="TGU57" s="285"/>
      <c r="TGV57" s="285"/>
      <c r="TGW57" s="285"/>
      <c r="TGX57" s="285"/>
      <c r="TGY57" s="285"/>
      <c r="TGZ57" s="285"/>
      <c r="THA57" s="285"/>
      <c r="THB57" s="285"/>
      <c r="THC57" s="285"/>
      <c r="THD57" s="285"/>
      <c r="THE57" s="285"/>
      <c r="THF57" s="285"/>
      <c r="THG57" s="285"/>
      <c r="THH57" s="285"/>
      <c r="THI57" s="285"/>
      <c r="THJ57" s="285"/>
      <c r="THK57" s="285"/>
      <c r="THL57" s="285"/>
      <c r="THM57" s="285"/>
      <c r="THN57" s="285"/>
      <c r="THO57" s="285"/>
      <c r="THP57" s="285"/>
      <c r="THQ57" s="285"/>
      <c r="THR57" s="285"/>
      <c r="THS57" s="285"/>
      <c r="THT57" s="285"/>
      <c r="THU57" s="285"/>
      <c r="THV57" s="285"/>
      <c r="THW57" s="285"/>
      <c r="THX57" s="285"/>
      <c r="THY57" s="285"/>
      <c r="THZ57" s="285"/>
      <c r="TIA57" s="285"/>
      <c r="TIB57" s="285"/>
      <c r="TIC57" s="285"/>
      <c r="TID57" s="285"/>
      <c r="TIE57" s="285"/>
      <c r="TIF57" s="285"/>
      <c r="TIG57" s="285"/>
      <c r="TIH57" s="285"/>
      <c r="TII57" s="285"/>
      <c r="TIJ57" s="285"/>
      <c r="TIK57" s="285"/>
      <c r="TIL57" s="285"/>
      <c r="TIM57" s="285"/>
      <c r="TIN57" s="285"/>
      <c r="TIO57" s="285"/>
      <c r="TIP57" s="285"/>
      <c r="TIQ57" s="285"/>
      <c r="TIR57" s="285"/>
      <c r="TIS57" s="285"/>
      <c r="TIT57" s="285"/>
      <c r="TIU57" s="285"/>
      <c r="TIV57" s="285"/>
      <c r="TIW57" s="285"/>
      <c r="TIX57" s="285"/>
      <c r="TIY57" s="285"/>
      <c r="TIZ57" s="285"/>
      <c r="TJA57" s="285"/>
      <c r="TJB57" s="285"/>
      <c r="TJC57" s="285"/>
      <c r="TJD57" s="285"/>
      <c r="TJE57" s="285"/>
      <c r="TJF57" s="285"/>
      <c r="TJG57" s="285"/>
      <c r="TJH57" s="285"/>
      <c r="TJI57" s="285"/>
      <c r="TJJ57" s="285"/>
      <c r="TJK57" s="285"/>
      <c r="TJL57" s="285"/>
      <c r="TJM57" s="285"/>
      <c r="TJN57" s="285"/>
      <c r="TJO57" s="285"/>
      <c r="TJP57" s="285"/>
      <c r="TJQ57" s="285"/>
      <c r="TJR57" s="285"/>
      <c r="TJS57" s="285"/>
      <c r="TJT57" s="285"/>
      <c r="TJU57" s="285"/>
      <c r="TJV57" s="285"/>
      <c r="TJW57" s="285"/>
      <c r="TJX57" s="285"/>
      <c r="TJY57" s="285"/>
      <c r="TJZ57" s="285"/>
      <c r="TKA57" s="285"/>
      <c r="TKB57" s="285"/>
      <c r="TKC57" s="285"/>
      <c r="TKD57" s="285"/>
      <c r="TKE57" s="285"/>
      <c r="TKF57" s="285"/>
      <c r="TKG57" s="285"/>
      <c r="TKH57" s="285"/>
      <c r="TKI57" s="285"/>
      <c r="TKJ57" s="285"/>
      <c r="TKK57" s="285"/>
      <c r="TKL57" s="285"/>
      <c r="TKM57" s="285"/>
      <c r="TKN57" s="285"/>
      <c r="TKO57" s="285"/>
      <c r="TKP57" s="285"/>
      <c r="TKQ57" s="285"/>
      <c r="TKR57" s="285"/>
      <c r="TKS57" s="285"/>
      <c r="TKT57" s="285"/>
      <c r="TKU57" s="285"/>
      <c r="TKV57" s="285"/>
      <c r="TKW57" s="285"/>
      <c r="TKX57" s="285"/>
      <c r="TKY57" s="285"/>
      <c r="TKZ57" s="285"/>
      <c r="TLA57" s="285"/>
      <c r="TLB57" s="285"/>
      <c r="TLC57" s="285"/>
      <c r="TLD57" s="285"/>
      <c r="TLE57" s="285"/>
      <c r="TLF57" s="285"/>
      <c r="TLG57" s="285"/>
      <c r="TLH57" s="285"/>
      <c r="TLI57" s="285"/>
      <c r="TLJ57" s="285"/>
      <c r="TLK57" s="285"/>
      <c r="TLL57" s="285"/>
      <c r="TLM57" s="285"/>
      <c r="TLN57" s="285"/>
      <c r="TLO57" s="285"/>
      <c r="TLP57" s="285"/>
      <c r="TLQ57" s="285"/>
      <c r="TLR57" s="285"/>
      <c r="TLS57" s="285"/>
      <c r="TLT57" s="285"/>
      <c r="TLU57" s="285"/>
      <c r="TLV57" s="285"/>
      <c r="TLW57" s="285"/>
      <c r="TLX57" s="285"/>
      <c r="TLY57" s="285"/>
      <c r="TLZ57" s="285"/>
      <c r="TMA57" s="285"/>
      <c r="TMB57" s="285"/>
      <c r="TMC57" s="285"/>
      <c r="TMD57" s="285"/>
      <c r="TME57" s="285"/>
      <c r="TMF57" s="285"/>
      <c r="TMG57" s="285"/>
      <c r="TMH57" s="285"/>
      <c r="TMI57" s="285"/>
      <c r="TMJ57" s="285"/>
      <c r="TMK57" s="285"/>
      <c r="TML57" s="285"/>
      <c r="TMM57" s="285"/>
      <c r="TMN57" s="285"/>
      <c r="TMO57" s="285"/>
      <c r="TMP57" s="285"/>
      <c r="TMQ57" s="285"/>
      <c r="TMR57" s="285"/>
      <c r="TMS57" s="285"/>
      <c r="TMT57" s="285"/>
      <c r="TMU57" s="285"/>
      <c r="TMV57" s="285"/>
      <c r="TMW57" s="285"/>
      <c r="TMX57" s="285"/>
      <c r="TMY57" s="285"/>
      <c r="TMZ57" s="285"/>
      <c r="TNA57" s="285"/>
      <c r="TNB57" s="285"/>
      <c r="TNC57" s="285"/>
      <c r="TND57" s="285"/>
      <c r="TNE57" s="285"/>
      <c r="TNF57" s="285"/>
      <c r="TNG57" s="285"/>
      <c r="TNH57" s="285"/>
      <c r="TNI57" s="285"/>
      <c r="TNJ57" s="285"/>
      <c r="TNK57" s="285"/>
      <c r="TNL57" s="285"/>
      <c r="TNM57" s="285"/>
      <c r="TNN57" s="285"/>
      <c r="TNO57" s="285"/>
      <c r="TNP57" s="285"/>
      <c r="TNQ57" s="285"/>
      <c r="TNR57" s="285"/>
      <c r="TNS57" s="285"/>
      <c r="TNT57" s="285"/>
      <c r="TNU57" s="285"/>
      <c r="TNV57" s="285"/>
      <c r="TNW57" s="285"/>
      <c r="TNX57" s="285"/>
      <c r="TNY57" s="285"/>
      <c r="TNZ57" s="285"/>
      <c r="TOA57" s="285"/>
      <c r="TOB57" s="285"/>
      <c r="TOC57" s="285"/>
      <c r="TOD57" s="285"/>
      <c r="TOE57" s="285"/>
      <c r="TOF57" s="285"/>
      <c r="TOG57" s="285"/>
      <c r="TOH57" s="285"/>
      <c r="TOI57" s="285"/>
      <c r="TOJ57" s="285"/>
      <c r="TOK57" s="285"/>
      <c r="TOL57" s="285"/>
      <c r="TOM57" s="285"/>
      <c r="TON57" s="285"/>
      <c r="TOO57" s="285"/>
      <c r="TOP57" s="285"/>
      <c r="TOQ57" s="285"/>
      <c r="TOR57" s="285"/>
      <c r="TOS57" s="285"/>
      <c r="TOT57" s="285"/>
      <c r="TOU57" s="285"/>
      <c r="TOV57" s="285"/>
      <c r="TOW57" s="285"/>
      <c r="TOX57" s="285"/>
      <c r="TOY57" s="285"/>
      <c r="TOZ57" s="285"/>
      <c r="TPA57" s="285"/>
      <c r="TPB57" s="285"/>
      <c r="TPC57" s="285"/>
      <c r="TPD57" s="285"/>
      <c r="TPE57" s="285"/>
      <c r="TPF57" s="285"/>
      <c r="TPG57" s="285"/>
      <c r="TPH57" s="285"/>
      <c r="TPI57" s="285"/>
      <c r="TPJ57" s="285"/>
      <c r="TPK57" s="285"/>
      <c r="TPL57" s="285"/>
      <c r="TPM57" s="285"/>
      <c r="TPN57" s="285"/>
      <c r="TPO57" s="285"/>
      <c r="TPP57" s="285"/>
      <c r="TPQ57" s="285"/>
      <c r="TPR57" s="285"/>
      <c r="TPS57" s="285"/>
      <c r="TPT57" s="285"/>
      <c r="TPU57" s="285"/>
      <c r="TPV57" s="285"/>
      <c r="TPW57" s="285"/>
      <c r="TPX57" s="285"/>
      <c r="TPY57" s="285"/>
      <c r="TPZ57" s="285"/>
      <c r="TQA57" s="285"/>
      <c r="TQB57" s="285"/>
      <c r="TQC57" s="285"/>
      <c r="TQD57" s="285"/>
      <c r="TQE57" s="285"/>
      <c r="TQF57" s="285"/>
      <c r="TQG57" s="285"/>
      <c r="TQH57" s="285"/>
      <c r="TQI57" s="285"/>
      <c r="TQJ57" s="285"/>
      <c r="TQK57" s="285"/>
      <c r="TQL57" s="285"/>
      <c r="TQM57" s="285"/>
      <c r="TQN57" s="285"/>
      <c r="TQO57" s="285"/>
      <c r="TQP57" s="285"/>
      <c r="TQQ57" s="285"/>
      <c r="TQR57" s="285"/>
      <c r="TQS57" s="285"/>
      <c r="TQT57" s="285"/>
      <c r="TQU57" s="285"/>
      <c r="TQV57" s="285"/>
      <c r="TQW57" s="285"/>
      <c r="TQX57" s="285"/>
      <c r="TQY57" s="285"/>
      <c r="TQZ57" s="285"/>
      <c r="TRA57" s="285"/>
      <c r="TRB57" s="285"/>
      <c r="TRC57" s="285"/>
      <c r="TRD57" s="285"/>
      <c r="TRE57" s="285"/>
      <c r="TRF57" s="285"/>
      <c r="TRG57" s="285"/>
      <c r="TRH57" s="285"/>
      <c r="TRI57" s="285"/>
      <c r="TRJ57" s="285"/>
      <c r="TRK57" s="285"/>
      <c r="TRL57" s="285"/>
      <c r="TRM57" s="285"/>
      <c r="TRN57" s="285"/>
      <c r="TRO57" s="285"/>
      <c r="TRP57" s="285"/>
      <c r="TRQ57" s="285"/>
      <c r="TRR57" s="285"/>
      <c r="TRS57" s="285"/>
      <c r="TRT57" s="285"/>
      <c r="TRU57" s="285"/>
      <c r="TRV57" s="285"/>
      <c r="TRW57" s="285"/>
      <c r="TRX57" s="285"/>
      <c r="TRY57" s="285"/>
      <c r="TRZ57" s="285"/>
      <c r="TSA57" s="285"/>
      <c r="TSB57" s="285"/>
      <c r="TSC57" s="285"/>
      <c r="TSD57" s="285"/>
      <c r="TSE57" s="285"/>
      <c r="TSF57" s="285"/>
      <c r="TSG57" s="285"/>
      <c r="TSH57" s="285"/>
      <c r="TSI57" s="285"/>
      <c r="TSJ57" s="285"/>
      <c r="TSK57" s="285"/>
      <c r="TSL57" s="285"/>
      <c r="TSM57" s="285"/>
      <c r="TSN57" s="285"/>
      <c r="TSO57" s="285"/>
      <c r="TSP57" s="285"/>
      <c r="TSQ57" s="285"/>
      <c r="TSR57" s="285"/>
      <c r="TSS57" s="285"/>
      <c r="TST57" s="285"/>
      <c r="TSU57" s="285"/>
      <c r="TSV57" s="285"/>
      <c r="TSW57" s="285"/>
      <c r="TSX57" s="285"/>
      <c r="TSY57" s="285"/>
      <c r="TSZ57" s="285"/>
      <c r="TTA57" s="285"/>
      <c r="TTB57" s="285"/>
      <c r="TTC57" s="285"/>
      <c r="TTD57" s="285"/>
      <c r="TTE57" s="285"/>
      <c r="TTF57" s="285"/>
      <c r="TTG57" s="285"/>
      <c r="TTH57" s="285"/>
      <c r="TTI57" s="285"/>
      <c r="TTJ57" s="285"/>
      <c r="TTK57" s="285"/>
      <c r="TTL57" s="285"/>
      <c r="TTM57" s="285"/>
      <c r="TTN57" s="285"/>
      <c r="TTO57" s="285"/>
      <c r="TTP57" s="285"/>
      <c r="TTQ57" s="285"/>
      <c r="TTR57" s="285"/>
      <c r="TTS57" s="285"/>
      <c r="TTT57" s="285"/>
      <c r="TTU57" s="285"/>
      <c r="TTV57" s="285"/>
      <c r="TTW57" s="285"/>
      <c r="TTX57" s="285"/>
      <c r="TTY57" s="285"/>
      <c r="TTZ57" s="285"/>
      <c r="TUA57" s="285"/>
      <c r="TUB57" s="285"/>
      <c r="TUC57" s="285"/>
      <c r="TUD57" s="285"/>
      <c r="TUE57" s="285"/>
      <c r="TUF57" s="285"/>
      <c r="TUG57" s="285"/>
      <c r="TUH57" s="285"/>
      <c r="TUI57" s="285"/>
      <c r="TUJ57" s="285"/>
      <c r="TUK57" s="285"/>
      <c r="TUL57" s="285"/>
      <c r="TUM57" s="285"/>
      <c r="TUN57" s="285"/>
      <c r="TUO57" s="285"/>
      <c r="TUP57" s="285"/>
      <c r="TUQ57" s="285"/>
      <c r="TUR57" s="285"/>
      <c r="TUS57" s="285"/>
      <c r="TUT57" s="285"/>
      <c r="TUU57" s="285"/>
      <c r="TUV57" s="285"/>
      <c r="TUW57" s="285"/>
      <c r="TUX57" s="285"/>
      <c r="TUY57" s="285"/>
      <c r="TUZ57" s="285"/>
      <c r="TVA57" s="285"/>
      <c r="TVB57" s="285"/>
      <c r="TVC57" s="285"/>
      <c r="TVD57" s="285"/>
      <c r="TVE57" s="285"/>
      <c r="TVF57" s="285"/>
      <c r="TVG57" s="285"/>
      <c r="TVH57" s="285"/>
      <c r="TVI57" s="285"/>
      <c r="TVJ57" s="285"/>
      <c r="TVK57" s="285"/>
      <c r="TVL57" s="285"/>
      <c r="TVM57" s="285"/>
      <c r="TVN57" s="285"/>
      <c r="TVO57" s="285"/>
      <c r="TVP57" s="285"/>
      <c r="TVQ57" s="285"/>
      <c r="TVR57" s="285"/>
      <c r="TVS57" s="285"/>
      <c r="TVT57" s="285"/>
      <c r="TVU57" s="285"/>
      <c r="TVV57" s="285"/>
      <c r="TVW57" s="285"/>
      <c r="TVX57" s="285"/>
      <c r="TVY57" s="285"/>
      <c r="TVZ57" s="285"/>
      <c r="TWA57" s="285"/>
      <c r="TWB57" s="285"/>
      <c r="TWC57" s="285"/>
      <c r="TWD57" s="285"/>
      <c r="TWE57" s="285"/>
      <c r="TWF57" s="285"/>
      <c r="TWG57" s="285"/>
      <c r="TWH57" s="285"/>
      <c r="TWI57" s="285"/>
      <c r="TWJ57" s="285"/>
      <c r="TWK57" s="285"/>
      <c r="TWL57" s="285"/>
      <c r="TWM57" s="285"/>
      <c r="TWN57" s="285"/>
      <c r="TWO57" s="285"/>
      <c r="TWP57" s="285"/>
      <c r="TWQ57" s="285"/>
      <c r="TWR57" s="285"/>
      <c r="TWS57" s="285"/>
      <c r="TWT57" s="285"/>
      <c r="TWU57" s="285"/>
      <c r="TWV57" s="285"/>
      <c r="TWW57" s="285"/>
      <c r="TWX57" s="285"/>
      <c r="TWY57" s="285"/>
      <c r="TWZ57" s="285"/>
      <c r="TXA57" s="285"/>
      <c r="TXB57" s="285"/>
      <c r="TXC57" s="285"/>
      <c r="TXD57" s="285"/>
      <c r="TXE57" s="285"/>
      <c r="TXF57" s="285"/>
      <c r="TXG57" s="285"/>
      <c r="TXH57" s="285"/>
      <c r="TXI57" s="285"/>
      <c r="TXJ57" s="285"/>
      <c r="TXK57" s="285"/>
      <c r="TXL57" s="285"/>
      <c r="TXM57" s="285"/>
      <c r="TXN57" s="285"/>
      <c r="TXO57" s="285"/>
      <c r="TXP57" s="285"/>
      <c r="TXQ57" s="285"/>
      <c r="TXR57" s="285"/>
      <c r="TXS57" s="285"/>
      <c r="TXT57" s="285"/>
      <c r="TXU57" s="285"/>
      <c r="TXV57" s="285"/>
      <c r="TXW57" s="285"/>
      <c r="TXX57" s="285"/>
      <c r="TXY57" s="285"/>
      <c r="TXZ57" s="285"/>
      <c r="TYA57" s="285"/>
      <c r="TYB57" s="285"/>
      <c r="TYC57" s="285"/>
      <c r="TYD57" s="285"/>
      <c r="TYE57" s="285"/>
      <c r="TYF57" s="285"/>
      <c r="TYG57" s="285"/>
      <c r="TYH57" s="285"/>
      <c r="TYI57" s="285"/>
      <c r="TYJ57" s="285"/>
      <c r="TYK57" s="285"/>
      <c r="TYL57" s="285"/>
      <c r="TYM57" s="285"/>
      <c r="TYN57" s="285"/>
      <c r="TYO57" s="285"/>
      <c r="TYP57" s="285"/>
      <c r="TYQ57" s="285"/>
      <c r="TYR57" s="285"/>
      <c r="TYS57" s="285"/>
      <c r="TYT57" s="285"/>
      <c r="TYU57" s="285"/>
      <c r="TYV57" s="285"/>
      <c r="TYW57" s="285"/>
      <c r="TYX57" s="285"/>
      <c r="TYY57" s="285"/>
      <c r="TYZ57" s="285"/>
      <c r="TZA57" s="285"/>
      <c r="TZB57" s="285"/>
      <c r="TZC57" s="285"/>
      <c r="TZD57" s="285"/>
      <c r="TZE57" s="285"/>
      <c r="TZF57" s="285"/>
      <c r="TZG57" s="285"/>
      <c r="TZH57" s="285"/>
      <c r="TZI57" s="285"/>
      <c r="TZJ57" s="285"/>
      <c r="TZK57" s="285"/>
      <c r="TZL57" s="285"/>
      <c r="TZM57" s="285"/>
      <c r="TZN57" s="285"/>
      <c r="TZO57" s="285"/>
      <c r="TZP57" s="285"/>
      <c r="TZQ57" s="285"/>
      <c r="TZR57" s="285"/>
      <c r="TZS57" s="285"/>
      <c r="TZT57" s="285"/>
      <c r="TZU57" s="285"/>
      <c r="TZV57" s="285"/>
      <c r="TZW57" s="285"/>
      <c r="TZX57" s="285"/>
      <c r="TZY57" s="285"/>
      <c r="TZZ57" s="285"/>
      <c r="UAA57" s="285"/>
      <c r="UAB57" s="285"/>
      <c r="UAC57" s="285"/>
      <c r="UAD57" s="285"/>
      <c r="UAE57" s="285"/>
      <c r="UAF57" s="285"/>
      <c r="UAG57" s="285"/>
      <c r="UAH57" s="285"/>
      <c r="UAI57" s="285"/>
      <c r="UAJ57" s="285"/>
      <c r="UAK57" s="285"/>
      <c r="UAL57" s="285"/>
      <c r="UAM57" s="285"/>
      <c r="UAN57" s="285"/>
      <c r="UAO57" s="285"/>
      <c r="UAP57" s="285"/>
      <c r="UAQ57" s="285"/>
      <c r="UAR57" s="285"/>
      <c r="UAS57" s="285"/>
      <c r="UAT57" s="285"/>
      <c r="UAU57" s="285"/>
      <c r="UAV57" s="285"/>
      <c r="UAW57" s="285"/>
      <c r="UAX57" s="285"/>
      <c r="UAY57" s="285"/>
      <c r="UAZ57" s="285"/>
      <c r="UBA57" s="285"/>
      <c r="UBB57" s="285"/>
      <c r="UBC57" s="285"/>
      <c r="UBD57" s="285"/>
      <c r="UBE57" s="285"/>
      <c r="UBF57" s="285"/>
      <c r="UBG57" s="285"/>
      <c r="UBH57" s="285"/>
      <c r="UBI57" s="285"/>
      <c r="UBJ57" s="285"/>
      <c r="UBK57" s="285"/>
      <c r="UBL57" s="285"/>
      <c r="UBM57" s="285"/>
      <c r="UBN57" s="285"/>
      <c r="UBO57" s="285"/>
      <c r="UBP57" s="285"/>
      <c r="UBQ57" s="285"/>
      <c r="UBR57" s="285"/>
      <c r="UBS57" s="285"/>
      <c r="UBT57" s="285"/>
      <c r="UBU57" s="285"/>
      <c r="UBV57" s="285"/>
      <c r="UBW57" s="285"/>
      <c r="UBX57" s="285"/>
      <c r="UBY57" s="285"/>
      <c r="UBZ57" s="285"/>
      <c r="UCA57" s="285"/>
      <c r="UCB57" s="285"/>
      <c r="UCC57" s="285"/>
      <c r="UCD57" s="285"/>
      <c r="UCE57" s="285"/>
      <c r="UCF57" s="285"/>
      <c r="UCG57" s="285"/>
      <c r="UCH57" s="285"/>
      <c r="UCI57" s="285"/>
      <c r="UCJ57" s="285"/>
      <c r="UCK57" s="285"/>
      <c r="UCL57" s="285"/>
      <c r="UCM57" s="285"/>
      <c r="UCN57" s="285"/>
      <c r="UCO57" s="285"/>
      <c r="UCP57" s="285"/>
      <c r="UCQ57" s="285"/>
      <c r="UCR57" s="285"/>
      <c r="UCS57" s="285"/>
      <c r="UCT57" s="285"/>
      <c r="UCU57" s="285"/>
      <c r="UCV57" s="285"/>
      <c r="UCW57" s="285"/>
      <c r="UCX57" s="285"/>
      <c r="UCY57" s="285"/>
      <c r="UCZ57" s="285"/>
      <c r="UDA57" s="285"/>
      <c r="UDB57" s="285"/>
      <c r="UDC57" s="285"/>
      <c r="UDD57" s="285"/>
      <c r="UDE57" s="285"/>
      <c r="UDF57" s="285"/>
      <c r="UDG57" s="285"/>
      <c r="UDH57" s="285"/>
      <c r="UDI57" s="285"/>
      <c r="UDJ57" s="285"/>
      <c r="UDK57" s="285"/>
      <c r="UDL57" s="285"/>
      <c r="UDM57" s="285"/>
      <c r="UDN57" s="285"/>
      <c r="UDO57" s="285"/>
      <c r="UDP57" s="285"/>
      <c r="UDQ57" s="285"/>
      <c r="UDR57" s="285"/>
      <c r="UDS57" s="285"/>
      <c r="UDT57" s="285"/>
      <c r="UDU57" s="285"/>
      <c r="UDV57" s="285"/>
      <c r="UDW57" s="285"/>
      <c r="UDX57" s="285"/>
      <c r="UDY57" s="285"/>
      <c r="UDZ57" s="285"/>
      <c r="UEA57" s="285"/>
      <c r="UEB57" s="285"/>
      <c r="UEC57" s="285"/>
      <c r="UED57" s="285"/>
      <c r="UEE57" s="285"/>
      <c r="UEF57" s="285"/>
      <c r="UEG57" s="285"/>
      <c r="UEH57" s="285"/>
      <c r="UEI57" s="285"/>
      <c r="UEJ57" s="285"/>
      <c r="UEK57" s="285"/>
      <c r="UEL57" s="285"/>
      <c r="UEM57" s="285"/>
      <c r="UEN57" s="285"/>
      <c r="UEO57" s="285"/>
      <c r="UEP57" s="285"/>
      <c r="UEQ57" s="285"/>
      <c r="UER57" s="285"/>
      <c r="UES57" s="285"/>
      <c r="UET57" s="285"/>
      <c r="UEU57" s="285"/>
      <c r="UEV57" s="285"/>
      <c r="UEW57" s="285"/>
      <c r="UEX57" s="285"/>
      <c r="UEY57" s="285"/>
      <c r="UEZ57" s="285"/>
      <c r="UFA57" s="285"/>
      <c r="UFB57" s="285"/>
      <c r="UFC57" s="285"/>
      <c r="UFD57" s="285"/>
      <c r="UFE57" s="285"/>
      <c r="UFF57" s="285"/>
      <c r="UFG57" s="285"/>
      <c r="UFH57" s="285"/>
      <c r="UFI57" s="285"/>
      <c r="UFJ57" s="285"/>
      <c r="UFK57" s="285"/>
      <c r="UFL57" s="285"/>
      <c r="UFM57" s="285"/>
      <c r="UFN57" s="285"/>
      <c r="UFO57" s="285"/>
      <c r="UFP57" s="285"/>
      <c r="UFQ57" s="285"/>
      <c r="UFR57" s="285"/>
      <c r="UFS57" s="285"/>
      <c r="UFT57" s="285"/>
      <c r="UFU57" s="285"/>
      <c r="UFV57" s="285"/>
      <c r="UFW57" s="285"/>
      <c r="UFX57" s="285"/>
      <c r="UFY57" s="285"/>
      <c r="UFZ57" s="285"/>
      <c r="UGA57" s="285"/>
      <c r="UGB57" s="285"/>
      <c r="UGC57" s="285"/>
      <c r="UGD57" s="285"/>
      <c r="UGE57" s="285"/>
      <c r="UGF57" s="285"/>
      <c r="UGG57" s="285"/>
      <c r="UGH57" s="285"/>
      <c r="UGI57" s="285"/>
      <c r="UGJ57" s="285"/>
      <c r="UGK57" s="285"/>
      <c r="UGL57" s="285"/>
      <c r="UGM57" s="285"/>
      <c r="UGN57" s="285"/>
      <c r="UGO57" s="285"/>
      <c r="UGP57" s="285"/>
      <c r="UGQ57" s="285"/>
      <c r="UGR57" s="285"/>
      <c r="UGS57" s="285"/>
      <c r="UGT57" s="285"/>
      <c r="UGU57" s="285"/>
      <c r="UGV57" s="285"/>
      <c r="UGW57" s="285"/>
      <c r="UGX57" s="285"/>
      <c r="UGY57" s="285"/>
      <c r="UGZ57" s="285"/>
      <c r="UHA57" s="285"/>
      <c r="UHB57" s="285"/>
      <c r="UHC57" s="285"/>
      <c r="UHD57" s="285"/>
      <c r="UHE57" s="285"/>
      <c r="UHF57" s="285"/>
      <c r="UHG57" s="285"/>
      <c r="UHH57" s="285"/>
      <c r="UHI57" s="285"/>
      <c r="UHJ57" s="285"/>
      <c r="UHK57" s="285"/>
      <c r="UHL57" s="285"/>
      <c r="UHM57" s="285"/>
      <c r="UHN57" s="285"/>
      <c r="UHO57" s="285"/>
      <c r="UHP57" s="285"/>
      <c r="UHQ57" s="285"/>
      <c r="UHR57" s="285"/>
      <c r="UHS57" s="285"/>
      <c r="UHT57" s="285"/>
      <c r="UHU57" s="285"/>
      <c r="UHV57" s="285"/>
      <c r="UHW57" s="285"/>
      <c r="UHX57" s="285"/>
      <c r="UHY57" s="285"/>
      <c r="UHZ57" s="285"/>
      <c r="UIA57" s="285"/>
      <c r="UIB57" s="285"/>
      <c r="UIC57" s="285"/>
      <c r="UID57" s="285"/>
      <c r="UIE57" s="285"/>
      <c r="UIF57" s="285"/>
      <c r="UIG57" s="285"/>
      <c r="UIH57" s="285"/>
      <c r="UII57" s="285"/>
      <c r="UIJ57" s="285"/>
      <c r="UIK57" s="285"/>
      <c r="UIL57" s="285"/>
      <c r="UIM57" s="285"/>
      <c r="UIN57" s="285"/>
      <c r="UIO57" s="285"/>
      <c r="UIP57" s="285"/>
      <c r="UIQ57" s="285"/>
      <c r="UIR57" s="285"/>
      <c r="UIS57" s="285"/>
      <c r="UIT57" s="285"/>
      <c r="UIU57" s="285"/>
      <c r="UIV57" s="285"/>
      <c r="UIW57" s="285"/>
      <c r="UIX57" s="285"/>
      <c r="UIY57" s="285"/>
      <c r="UIZ57" s="285"/>
      <c r="UJA57" s="285"/>
      <c r="UJB57" s="285"/>
      <c r="UJC57" s="285"/>
      <c r="UJD57" s="285"/>
      <c r="UJE57" s="285"/>
      <c r="UJF57" s="285"/>
      <c r="UJG57" s="285"/>
      <c r="UJH57" s="285"/>
      <c r="UJI57" s="285"/>
      <c r="UJJ57" s="285"/>
      <c r="UJK57" s="285"/>
      <c r="UJL57" s="285"/>
      <c r="UJM57" s="285"/>
      <c r="UJN57" s="285"/>
      <c r="UJO57" s="285"/>
      <c r="UJP57" s="285"/>
      <c r="UJQ57" s="285"/>
      <c r="UJR57" s="285"/>
      <c r="UJS57" s="285"/>
      <c r="UJT57" s="285"/>
      <c r="UJU57" s="285"/>
      <c r="UJV57" s="285"/>
      <c r="UJW57" s="285"/>
      <c r="UJX57" s="285"/>
      <c r="UJY57" s="285"/>
      <c r="UJZ57" s="285"/>
      <c r="UKA57" s="285"/>
      <c r="UKB57" s="285"/>
      <c r="UKC57" s="285"/>
      <c r="UKD57" s="285"/>
      <c r="UKE57" s="285"/>
      <c r="UKF57" s="285"/>
      <c r="UKG57" s="285"/>
      <c r="UKH57" s="285"/>
      <c r="UKI57" s="285"/>
      <c r="UKJ57" s="285"/>
      <c r="UKK57" s="285"/>
      <c r="UKL57" s="285"/>
      <c r="UKM57" s="285"/>
      <c r="UKN57" s="285"/>
      <c r="UKO57" s="285"/>
      <c r="UKP57" s="285"/>
      <c r="UKQ57" s="285"/>
      <c r="UKR57" s="285"/>
      <c r="UKS57" s="285"/>
      <c r="UKT57" s="285"/>
      <c r="UKU57" s="285"/>
      <c r="UKV57" s="285"/>
      <c r="UKW57" s="285"/>
      <c r="UKX57" s="285"/>
      <c r="UKY57" s="285"/>
      <c r="UKZ57" s="285"/>
      <c r="ULA57" s="285"/>
      <c r="ULB57" s="285"/>
      <c r="ULC57" s="285"/>
      <c r="ULD57" s="285"/>
      <c r="ULE57" s="285"/>
      <c r="ULF57" s="285"/>
      <c r="ULG57" s="285"/>
      <c r="ULH57" s="285"/>
      <c r="ULI57" s="285"/>
      <c r="ULJ57" s="285"/>
      <c r="ULK57" s="285"/>
      <c r="ULL57" s="285"/>
      <c r="ULM57" s="285"/>
      <c r="ULN57" s="285"/>
      <c r="ULO57" s="285"/>
      <c r="ULP57" s="285"/>
      <c r="ULQ57" s="285"/>
      <c r="ULR57" s="285"/>
      <c r="ULS57" s="285"/>
      <c r="ULT57" s="285"/>
      <c r="ULU57" s="285"/>
      <c r="ULV57" s="285"/>
      <c r="ULW57" s="285"/>
      <c r="ULX57" s="285"/>
      <c r="ULY57" s="285"/>
      <c r="ULZ57" s="285"/>
      <c r="UMA57" s="285"/>
      <c r="UMB57" s="285"/>
      <c r="UMC57" s="285"/>
      <c r="UMD57" s="285"/>
      <c r="UME57" s="285"/>
      <c r="UMF57" s="285"/>
      <c r="UMG57" s="285"/>
      <c r="UMH57" s="285"/>
      <c r="UMI57" s="285"/>
      <c r="UMJ57" s="285"/>
      <c r="UMK57" s="285"/>
      <c r="UML57" s="285"/>
      <c r="UMM57" s="285"/>
      <c r="UMN57" s="285"/>
      <c r="UMO57" s="285"/>
      <c r="UMP57" s="285"/>
      <c r="UMQ57" s="285"/>
      <c r="UMR57" s="285"/>
      <c r="UMS57" s="285"/>
      <c r="UMT57" s="285"/>
      <c r="UMU57" s="285"/>
      <c r="UMV57" s="285"/>
      <c r="UMW57" s="285"/>
      <c r="UMX57" s="285"/>
      <c r="UMY57" s="285"/>
      <c r="UMZ57" s="285"/>
      <c r="UNA57" s="285"/>
      <c r="UNB57" s="285"/>
      <c r="UNC57" s="285"/>
      <c r="UND57" s="285"/>
      <c r="UNE57" s="285"/>
      <c r="UNF57" s="285"/>
      <c r="UNG57" s="285"/>
      <c r="UNH57" s="285"/>
      <c r="UNI57" s="285"/>
      <c r="UNJ57" s="285"/>
      <c r="UNK57" s="285"/>
      <c r="UNL57" s="285"/>
      <c r="UNM57" s="285"/>
      <c r="UNN57" s="285"/>
      <c r="UNO57" s="285"/>
      <c r="UNP57" s="285"/>
      <c r="UNQ57" s="285"/>
      <c r="UNR57" s="285"/>
      <c r="UNS57" s="285"/>
      <c r="UNT57" s="285"/>
      <c r="UNU57" s="285"/>
      <c r="UNV57" s="285"/>
      <c r="UNW57" s="285"/>
      <c r="UNX57" s="285"/>
      <c r="UNY57" s="285"/>
      <c r="UNZ57" s="285"/>
      <c r="UOA57" s="285"/>
      <c r="UOB57" s="285"/>
      <c r="UOC57" s="285"/>
      <c r="UOD57" s="285"/>
      <c r="UOE57" s="285"/>
      <c r="UOF57" s="285"/>
      <c r="UOG57" s="285"/>
      <c r="UOH57" s="285"/>
      <c r="UOI57" s="285"/>
      <c r="UOJ57" s="285"/>
      <c r="UOK57" s="285"/>
      <c r="UOL57" s="285"/>
      <c r="UOM57" s="285"/>
      <c r="UON57" s="285"/>
      <c r="UOO57" s="285"/>
      <c r="UOP57" s="285"/>
      <c r="UOQ57" s="285"/>
      <c r="UOR57" s="285"/>
      <c r="UOS57" s="285"/>
      <c r="UOT57" s="285"/>
      <c r="UOU57" s="285"/>
      <c r="UOV57" s="285"/>
      <c r="UOW57" s="285"/>
      <c r="UOX57" s="285"/>
      <c r="UOY57" s="285"/>
      <c r="UOZ57" s="285"/>
      <c r="UPA57" s="285"/>
      <c r="UPB57" s="285"/>
      <c r="UPC57" s="285"/>
      <c r="UPD57" s="285"/>
      <c r="UPE57" s="285"/>
      <c r="UPF57" s="285"/>
      <c r="UPG57" s="285"/>
      <c r="UPH57" s="285"/>
      <c r="UPI57" s="285"/>
      <c r="UPJ57" s="285"/>
      <c r="UPK57" s="285"/>
      <c r="UPL57" s="285"/>
      <c r="UPM57" s="285"/>
      <c r="UPN57" s="285"/>
      <c r="UPO57" s="285"/>
      <c r="UPP57" s="285"/>
      <c r="UPQ57" s="285"/>
      <c r="UPR57" s="285"/>
      <c r="UPS57" s="285"/>
      <c r="UPT57" s="285"/>
      <c r="UPU57" s="285"/>
      <c r="UPV57" s="285"/>
      <c r="UPW57" s="285"/>
      <c r="UPX57" s="285"/>
      <c r="UPY57" s="285"/>
      <c r="UPZ57" s="285"/>
      <c r="UQA57" s="285"/>
      <c r="UQB57" s="285"/>
      <c r="UQC57" s="285"/>
      <c r="UQD57" s="285"/>
      <c r="UQE57" s="285"/>
      <c r="UQF57" s="285"/>
      <c r="UQG57" s="285"/>
      <c r="UQH57" s="285"/>
      <c r="UQI57" s="285"/>
      <c r="UQJ57" s="285"/>
      <c r="UQK57" s="285"/>
      <c r="UQL57" s="285"/>
      <c r="UQM57" s="285"/>
      <c r="UQN57" s="285"/>
      <c r="UQO57" s="285"/>
      <c r="UQP57" s="285"/>
      <c r="UQQ57" s="285"/>
      <c r="UQR57" s="285"/>
      <c r="UQS57" s="285"/>
      <c r="UQT57" s="285"/>
      <c r="UQU57" s="285"/>
      <c r="UQV57" s="285"/>
      <c r="UQW57" s="285"/>
      <c r="UQX57" s="285"/>
      <c r="UQY57" s="285"/>
      <c r="UQZ57" s="285"/>
      <c r="URA57" s="285"/>
      <c r="URB57" s="285"/>
      <c r="URC57" s="285"/>
      <c r="URD57" s="285"/>
      <c r="URE57" s="285"/>
      <c r="URF57" s="285"/>
      <c r="URG57" s="285"/>
      <c r="URH57" s="285"/>
      <c r="URI57" s="285"/>
      <c r="URJ57" s="285"/>
      <c r="URK57" s="285"/>
      <c r="URL57" s="285"/>
      <c r="URM57" s="285"/>
      <c r="URN57" s="285"/>
      <c r="URO57" s="285"/>
      <c r="URP57" s="285"/>
      <c r="URQ57" s="285"/>
      <c r="URR57" s="285"/>
      <c r="URS57" s="285"/>
      <c r="URT57" s="285"/>
      <c r="URU57" s="285"/>
      <c r="URV57" s="285"/>
      <c r="URW57" s="285"/>
      <c r="URX57" s="285"/>
      <c r="URY57" s="285"/>
      <c r="URZ57" s="285"/>
      <c r="USA57" s="285"/>
      <c r="USB57" s="285"/>
      <c r="USC57" s="285"/>
      <c r="USD57" s="285"/>
      <c r="USE57" s="285"/>
      <c r="USF57" s="285"/>
      <c r="USG57" s="285"/>
      <c r="USH57" s="285"/>
      <c r="USI57" s="285"/>
      <c r="USJ57" s="285"/>
      <c r="USK57" s="285"/>
      <c r="USL57" s="285"/>
      <c r="USM57" s="285"/>
      <c r="USN57" s="285"/>
      <c r="USO57" s="285"/>
      <c r="USP57" s="285"/>
      <c r="USQ57" s="285"/>
      <c r="USR57" s="285"/>
      <c r="USS57" s="285"/>
      <c r="UST57" s="285"/>
      <c r="USU57" s="285"/>
      <c r="USV57" s="285"/>
      <c r="USW57" s="285"/>
      <c r="USX57" s="285"/>
      <c r="USY57" s="285"/>
      <c r="USZ57" s="285"/>
      <c r="UTA57" s="285"/>
      <c r="UTB57" s="285"/>
      <c r="UTC57" s="285"/>
      <c r="UTD57" s="285"/>
      <c r="UTE57" s="285"/>
      <c r="UTF57" s="285"/>
      <c r="UTG57" s="285"/>
      <c r="UTH57" s="285"/>
      <c r="UTI57" s="285"/>
      <c r="UTJ57" s="285"/>
      <c r="UTK57" s="285"/>
      <c r="UTL57" s="285"/>
      <c r="UTM57" s="285"/>
      <c r="UTN57" s="285"/>
      <c r="UTO57" s="285"/>
      <c r="UTP57" s="285"/>
      <c r="UTQ57" s="285"/>
      <c r="UTR57" s="285"/>
      <c r="UTS57" s="285"/>
      <c r="UTT57" s="285"/>
      <c r="UTU57" s="285"/>
      <c r="UTV57" s="285"/>
      <c r="UTW57" s="285"/>
      <c r="UTX57" s="285"/>
      <c r="UTY57" s="285"/>
      <c r="UTZ57" s="285"/>
      <c r="UUA57" s="285"/>
      <c r="UUB57" s="285"/>
      <c r="UUC57" s="285"/>
      <c r="UUD57" s="285"/>
      <c r="UUE57" s="285"/>
      <c r="UUF57" s="285"/>
      <c r="UUG57" s="285"/>
      <c r="UUH57" s="285"/>
      <c r="UUI57" s="285"/>
      <c r="UUJ57" s="285"/>
      <c r="UUK57" s="285"/>
      <c r="UUL57" s="285"/>
      <c r="UUM57" s="285"/>
      <c r="UUN57" s="285"/>
      <c r="UUO57" s="285"/>
      <c r="UUP57" s="285"/>
      <c r="UUQ57" s="285"/>
      <c r="UUR57" s="285"/>
      <c r="UUS57" s="285"/>
      <c r="UUT57" s="285"/>
      <c r="UUU57" s="285"/>
      <c r="UUV57" s="285"/>
      <c r="UUW57" s="285"/>
      <c r="UUX57" s="285"/>
      <c r="UUY57" s="285"/>
      <c r="UUZ57" s="285"/>
      <c r="UVA57" s="285"/>
      <c r="UVB57" s="285"/>
      <c r="UVC57" s="285"/>
      <c r="UVD57" s="285"/>
      <c r="UVE57" s="285"/>
      <c r="UVF57" s="285"/>
      <c r="UVG57" s="285"/>
      <c r="UVH57" s="285"/>
      <c r="UVI57" s="285"/>
      <c r="UVJ57" s="285"/>
      <c r="UVK57" s="285"/>
      <c r="UVL57" s="285"/>
      <c r="UVM57" s="285"/>
      <c r="UVN57" s="285"/>
      <c r="UVO57" s="285"/>
      <c r="UVP57" s="285"/>
      <c r="UVQ57" s="285"/>
      <c r="UVR57" s="285"/>
      <c r="UVS57" s="285"/>
      <c r="UVT57" s="285"/>
      <c r="UVU57" s="285"/>
      <c r="UVV57" s="285"/>
      <c r="UVW57" s="285"/>
      <c r="UVX57" s="285"/>
      <c r="UVY57" s="285"/>
      <c r="UVZ57" s="285"/>
      <c r="UWA57" s="285"/>
      <c r="UWB57" s="285"/>
      <c r="UWC57" s="285"/>
      <c r="UWD57" s="285"/>
      <c r="UWE57" s="285"/>
      <c r="UWF57" s="285"/>
      <c r="UWG57" s="285"/>
      <c r="UWH57" s="285"/>
      <c r="UWI57" s="285"/>
      <c r="UWJ57" s="285"/>
      <c r="UWK57" s="285"/>
      <c r="UWL57" s="285"/>
      <c r="UWM57" s="285"/>
      <c r="UWN57" s="285"/>
      <c r="UWO57" s="285"/>
      <c r="UWP57" s="285"/>
      <c r="UWQ57" s="285"/>
      <c r="UWR57" s="285"/>
      <c r="UWS57" s="285"/>
      <c r="UWT57" s="285"/>
      <c r="UWU57" s="285"/>
      <c r="UWV57" s="285"/>
      <c r="UWW57" s="285"/>
      <c r="UWX57" s="285"/>
      <c r="UWY57" s="285"/>
      <c r="UWZ57" s="285"/>
      <c r="UXA57" s="285"/>
      <c r="UXB57" s="285"/>
      <c r="UXC57" s="285"/>
      <c r="UXD57" s="285"/>
      <c r="UXE57" s="285"/>
      <c r="UXF57" s="285"/>
      <c r="UXG57" s="285"/>
      <c r="UXH57" s="285"/>
      <c r="UXI57" s="285"/>
      <c r="UXJ57" s="285"/>
      <c r="UXK57" s="285"/>
      <c r="UXL57" s="285"/>
      <c r="UXM57" s="285"/>
      <c r="UXN57" s="285"/>
      <c r="UXO57" s="285"/>
      <c r="UXP57" s="285"/>
      <c r="UXQ57" s="285"/>
      <c r="UXR57" s="285"/>
      <c r="UXS57" s="285"/>
      <c r="UXT57" s="285"/>
      <c r="UXU57" s="285"/>
      <c r="UXV57" s="285"/>
      <c r="UXW57" s="285"/>
      <c r="UXX57" s="285"/>
      <c r="UXY57" s="285"/>
      <c r="UXZ57" s="285"/>
      <c r="UYA57" s="285"/>
      <c r="UYB57" s="285"/>
      <c r="UYC57" s="285"/>
      <c r="UYD57" s="285"/>
      <c r="UYE57" s="285"/>
      <c r="UYF57" s="285"/>
      <c r="UYG57" s="285"/>
      <c r="UYH57" s="285"/>
      <c r="UYI57" s="285"/>
      <c r="UYJ57" s="285"/>
      <c r="UYK57" s="285"/>
      <c r="UYL57" s="285"/>
      <c r="UYM57" s="285"/>
      <c r="UYN57" s="285"/>
      <c r="UYO57" s="285"/>
      <c r="UYP57" s="285"/>
      <c r="UYQ57" s="285"/>
      <c r="UYR57" s="285"/>
      <c r="UYS57" s="285"/>
      <c r="UYT57" s="285"/>
      <c r="UYU57" s="285"/>
      <c r="UYV57" s="285"/>
      <c r="UYW57" s="285"/>
      <c r="UYX57" s="285"/>
      <c r="UYY57" s="285"/>
      <c r="UYZ57" s="285"/>
      <c r="UZA57" s="285"/>
      <c r="UZB57" s="285"/>
      <c r="UZC57" s="285"/>
      <c r="UZD57" s="285"/>
      <c r="UZE57" s="285"/>
      <c r="UZF57" s="285"/>
      <c r="UZG57" s="285"/>
      <c r="UZH57" s="285"/>
      <c r="UZI57" s="285"/>
      <c r="UZJ57" s="285"/>
      <c r="UZK57" s="285"/>
      <c r="UZL57" s="285"/>
      <c r="UZM57" s="285"/>
      <c r="UZN57" s="285"/>
      <c r="UZO57" s="285"/>
      <c r="UZP57" s="285"/>
      <c r="UZQ57" s="285"/>
      <c r="UZR57" s="285"/>
      <c r="UZS57" s="285"/>
      <c r="UZT57" s="285"/>
      <c r="UZU57" s="285"/>
      <c r="UZV57" s="285"/>
      <c r="UZW57" s="285"/>
      <c r="UZX57" s="285"/>
      <c r="UZY57" s="285"/>
      <c r="UZZ57" s="285"/>
      <c r="VAA57" s="285"/>
      <c r="VAB57" s="285"/>
      <c r="VAC57" s="285"/>
      <c r="VAD57" s="285"/>
      <c r="VAE57" s="285"/>
      <c r="VAF57" s="285"/>
      <c r="VAG57" s="285"/>
      <c r="VAH57" s="285"/>
      <c r="VAI57" s="285"/>
      <c r="VAJ57" s="285"/>
      <c r="VAK57" s="285"/>
      <c r="VAL57" s="285"/>
      <c r="VAM57" s="285"/>
      <c r="VAN57" s="285"/>
      <c r="VAO57" s="285"/>
      <c r="VAP57" s="285"/>
      <c r="VAQ57" s="285"/>
      <c r="VAR57" s="285"/>
      <c r="VAS57" s="285"/>
      <c r="VAT57" s="285"/>
      <c r="VAU57" s="285"/>
      <c r="VAV57" s="285"/>
      <c r="VAW57" s="285"/>
      <c r="VAX57" s="285"/>
      <c r="VAY57" s="285"/>
      <c r="VAZ57" s="285"/>
      <c r="VBA57" s="285"/>
      <c r="VBB57" s="285"/>
      <c r="VBC57" s="285"/>
      <c r="VBD57" s="285"/>
      <c r="VBE57" s="285"/>
      <c r="VBF57" s="285"/>
      <c r="VBG57" s="285"/>
      <c r="VBH57" s="285"/>
      <c r="VBI57" s="285"/>
      <c r="VBJ57" s="285"/>
      <c r="VBK57" s="285"/>
      <c r="VBL57" s="285"/>
      <c r="VBM57" s="285"/>
      <c r="VBN57" s="285"/>
      <c r="VBO57" s="285"/>
      <c r="VBP57" s="285"/>
      <c r="VBQ57" s="285"/>
      <c r="VBR57" s="285"/>
      <c r="VBS57" s="285"/>
      <c r="VBT57" s="285"/>
      <c r="VBU57" s="285"/>
      <c r="VBV57" s="285"/>
      <c r="VBW57" s="285"/>
      <c r="VBX57" s="285"/>
      <c r="VBY57" s="285"/>
      <c r="VBZ57" s="285"/>
      <c r="VCA57" s="285"/>
      <c r="VCB57" s="285"/>
      <c r="VCC57" s="285"/>
      <c r="VCD57" s="285"/>
      <c r="VCE57" s="285"/>
      <c r="VCF57" s="285"/>
      <c r="VCG57" s="285"/>
      <c r="VCH57" s="285"/>
      <c r="VCI57" s="285"/>
      <c r="VCJ57" s="285"/>
      <c r="VCK57" s="285"/>
      <c r="VCL57" s="285"/>
      <c r="VCM57" s="285"/>
      <c r="VCN57" s="285"/>
      <c r="VCO57" s="285"/>
      <c r="VCP57" s="285"/>
      <c r="VCQ57" s="285"/>
      <c r="VCR57" s="285"/>
      <c r="VCS57" s="285"/>
      <c r="VCT57" s="285"/>
      <c r="VCU57" s="285"/>
      <c r="VCV57" s="285"/>
      <c r="VCW57" s="285"/>
      <c r="VCX57" s="285"/>
      <c r="VCY57" s="285"/>
      <c r="VCZ57" s="285"/>
      <c r="VDA57" s="285"/>
      <c r="VDB57" s="285"/>
      <c r="VDC57" s="285"/>
      <c r="VDD57" s="285"/>
      <c r="VDE57" s="285"/>
      <c r="VDF57" s="285"/>
      <c r="VDG57" s="285"/>
      <c r="VDH57" s="285"/>
      <c r="VDI57" s="285"/>
      <c r="VDJ57" s="285"/>
      <c r="VDK57" s="285"/>
      <c r="VDL57" s="285"/>
      <c r="VDM57" s="285"/>
      <c r="VDN57" s="285"/>
      <c r="VDO57" s="285"/>
      <c r="VDP57" s="285"/>
      <c r="VDQ57" s="285"/>
      <c r="VDR57" s="285"/>
      <c r="VDS57" s="285"/>
      <c r="VDT57" s="285"/>
      <c r="VDU57" s="285"/>
      <c r="VDV57" s="285"/>
      <c r="VDW57" s="285"/>
      <c r="VDX57" s="285"/>
      <c r="VDY57" s="285"/>
      <c r="VDZ57" s="285"/>
      <c r="VEA57" s="285"/>
      <c r="VEB57" s="285"/>
      <c r="VEC57" s="285"/>
      <c r="VED57" s="285"/>
      <c r="VEE57" s="285"/>
      <c r="VEF57" s="285"/>
      <c r="VEG57" s="285"/>
      <c r="VEH57" s="285"/>
      <c r="VEI57" s="285"/>
      <c r="VEJ57" s="285"/>
      <c r="VEK57" s="285"/>
      <c r="VEL57" s="285"/>
      <c r="VEM57" s="285"/>
      <c r="VEN57" s="285"/>
      <c r="VEO57" s="285"/>
      <c r="VEP57" s="285"/>
      <c r="VEQ57" s="285"/>
      <c r="VER57" s="285"/>
      <c r="VES57" s="285"/>
      <c r="VET57" s="285"/>
      <c r="VEU57" s="285"/>
      <c r="VEV57" s="285"/>
      <c r="VEW57" s="285"/>
      <c r="VEX57" s="285"/>
      <c r="VEY57" s="285"/>
      <c r="VEZ57" s="285"/>
      <c r="VFA57" s="285"/>
      <c r="VFB57" s="285"/>
      <c r="VFC57" s="285"/>
      <c r="VFD57" s="285"/>
      <c r="VFE57" s="285"/>
      <c r="VFF57" s="285"/>
      <c r="VFG57" s="285"/>
      <c r="VFH57" s="285"/>
      <c r="VFI57" s="285"/>
      <c r="VFJ57" s="285"/>
      <c r="VFK57" s="285"/>
      <c r="VFL57" s="285"/>
      <c r="VFM57" s="285"/>
      <c r="VFN57" s="285"/>
      <c r="VFO57" s="285"/>
      <c r="VFP57" s="285"/>
      <c r="VFQ57" s="285"/>
      <c r="VFR57" s="285"/>
      <c r="VFS57" s="285"/>
      <c r="VFT57" s="285"/>
      <c r="VFU57" s="285"/>
      <c r="VFV57" s="285"/>
      <c r="VFW57" s="285"/>
      <c r="VFX57" s="285"/>
      <c r="VFY57" s="285"/>
      <c r="VFZ57" s="285"/>
      <c r="VGA57" s="285"/>
      <c r="VGB57" s="285"/>
      <c r="VGC57" s="285"/>
      <c r="VGD57" s="285"/>
      <c r="VGE57" s="285"/>
      <c r="VGF57" s="285"/>
      <c r="VGG57" s="285"/>
      <c r="VGH57" s="285"/>
      <c r="VGI57" s="285"/>
      <c r="VGJ57" s="285"/>
      <c r="VGK57" s="285"/>
      <c r="VGL57" s="285"/>
      <c r="VGM57" s="285"/>
      <c r="VGN57" s="285"/>
      <c r="VGO57" s="285"/>
      <c r="VGP57" s="285"/>
      <c r="VGQ57" s="285"/>
      <c r="VGR57" s="285"/>
      <c r="VGS57" s="285"/>
      <c r="VGT57" s="285"/>
      <c r="VGU57" s="285"/>
      <c r="VGV57" s="285"/>
      <c r="VGW57" s="285"/>
      <c r="VGX57" s="285"/>
      <c r="VGY57" s="285"/>
      <c r="VGZ57" s="285"/>
      <c r="VHA57" s="285"/>
      <c r="VHB57" s="285"/>
      <c r="VHC57" s="285"/>
      <c r="VHD57" s="285"/>
      <c r="VHE57" s="285"/>
      <c r="VHF57" s="285"/>
      <c r="VHG57" s="285"/>
      <c r="VHH57" s="285"/>
      <c r="VHI57" s="285"/>
      <c r="VHJ57" s="285"/>
      <c r="VHK57" s="285"/>
      <c r="VHL57" s="285"/>
      <c r="VHM57" s="285"/>
      <c r="VHN57" s="285"/>
      <c r="VHO57" s="285"/>
      <c r="VHP57" s="285"/>
      <c r="VHQ57" s="285"/>
      <c r="VHR57" s="285"/>
      <c r="VHS57" s="285"/>
      <c r="VHT57" s="285"/>
      <c r="VHU57" s="285"/>
      <c r="VHV57" s="285"/>
      <c r="VHW57" s="285"/>
      <c r="VHX57" s="285"/>
      <c r="VHY57" s="285"/>
      <c r="VHZ57" s="285"/>
      <c r="VIA57" s="285"/>
      <c r="VIB57" s="285"/>
      <c r="VIC57" s="285"/>
      <c r="VID57" s="285"/>
      <c r="VIE57" s="285"/>
      <c r="VIF57" s="285"/>
      <c r="VIG57" s="285"/>
      <c r="VIH57" s="285"/>
      <c r="VII57" s="285"/>
      <c r="VIJ57" s="285"/>
      <c r="VIK57" s="285"/>
      <c r="VIL57" s="285"/>
      <c r="VIM57" s="285"/>
      <c r="VIN57" s="285"/>
      <c r="VIO57" s="285"/>
      <c r="VIP57" s="285"/>
      <c r="VIQ57" s="285"/>
      <c r="VIR57" s="285"/>
      <c r="VIS57" s="285"/>
      <c r="VIT57" s="285"/>
      <c r="VIU57" s="285"/>
      <c r="VIV57" s="285"/>
      <c r="VIW57" s="285"/>
      <c r="VIX57" s="285"/>
      <c r="VIY57" s="285"/>
      <c r="VIZ57" s="285"/>
      <c r="VJA57" s="285"/>
      <c r="VJB57" s="285"/>
      <c r="VJC57" s="285"/>
      <c r="VJD57" s="285"/>
      <c r="VJE57" s="285"/>
      <c r="VJF57" s="285"/>
      <c r="VJG57" s="285"/>
      <c r="VJH57" s="285"/>
      <c r="VJI57" s="285"/>
      <c r="VJJ57" s="285"/>
      <c r="VJK57" s="285"/>
      <c r="VJL57" s="285"/>
      <c r="VJM57" s="285"/>
      <c r="VJN57" s="285"/>
      <c r="VJO57" s="285"/>
      <c r="VJP57" s="285"/>
      <c r="VJQ57" s="285"/>
      <c r="VJR57" s="285"/>
      <c r="VJS57" s="285"/>
      <c r="VJT57" s="285"/>
      <c r="VJU57" s="285"/>
      <c r="VJV57" s="285"/>
      <c r="VJW57" s="285"/>
      <c r="VJX57" s="285"/>
      <c r="VJY57" s="285"/>
      <c r="VJZ57" s="285"/>
      <c r="VKA57" s="285"/>
      <c r="VKB57" s="285"/>
      <c r="VKC57" s="285"/>
      <c r="VKD57" s="285"/>
      <c r="VKE57" s="285"/>
      <c r="VKF57" s="285"/>
      <c r="VKG57" s="285"/>
      <c r="VKH57" s="285"/>
      <c r="VKI57" s="285"/>
      <c r="VKJ57" s="285"/>
      <c r="VKK57" s="285"/>
      <c r="VKL57" s="285"/>
      <c r="VKM57" s="285"/>
      <c r="VKN57" s="285"/>
      <c r="VKO57" s="285"/>
      <c r="VKP57" s="285"/>
      <c r="VKQ57" s="285"/>
      <c r="VKR57" s="285"/>
      <c r="VKS57" s="285"/>
      <c r="VKT57" s="285"/>
      <c r="VKU57" s="285"/>
      <c r="VKV57" s="285"/>
      <c r="VKW57" s="285"/>
      <c r="VKX57" s="285"/>
      <c r="VKY57" s="285"/>
      <c r="VKZ57" s="285"/>
      <c r="VLA57" s="285"/>
      <c r="VLB57" s="285"/>
      <c r="VLC57" s="285"/>
      <c r="VLD57" s="285"/>
      <c r="VLE57" s="285"/>
      <c r="VLF57" s="285"/>
      <c r="VLG57" s="285"/>
      <c r="VLH57" s="285"/>
      <c r="VLI57" s="285"/>
      <c r="VLJ57" s="285"/>
      <c r="VLK57" s="285"/>
      <c r="VLL57" s="285"/>
      <c r="VLM57" s="285"/>
      <c r="VLN57" s="285"/>
      <c r="VLO57" s="285"/>
      <c r="VLP57" s="285"/>
      <c r="VLQ57" s="285"/>
      <c r="VLR57" s="285"/>
      <c r="VLS57" s="285"/>
      <c r="VLT57" s="285"/>
      <c r="VLU57" s="285"/>
      <c r="VLV57" s="285"/>
      <c r="VLW57" s="285"/>
      <c r="VLX57" s="285"/>
      <c r="VLY57" s="285"/>
      <c r="VLZ57" s="285"/>
      <c r="VMA57" s="285"/>
      <c r="VMB57" s="285"/>
      <c r="VMC57" s="285"/>
      <c r="VMD57" s="285"/>
      <c r="VME57" s="285"/>
      <c r="VMF57" s="285"/>
      <c r="VMG57" s="285"/>
      <c r="VMH57" s="285"/>
      <c r="VMI57" s="285"/>
      <c r="VMJ57" s="285"/>
      <c r="VMK57" s="285"/>
      <c r="VML57" s="285"/>
      <c r="VMM57" s="285"/>
      <c r="VMN57" s="285"/>
      <c r="VMO57" s="285"/>
      <c r="VMP57" s="285"/>
      <c r="VMQ57" s="285"/>
      <c r="VMR57" s="285"/>
      <c r="VMS57" s="285"/>
      <c r="VMT57" s="285"/>
      <c r="VMU57" s="285"/>
      <c r="VMV57" s="285"/>
      <c r="VMW57" s="285"/>
      <c r="VMX57" s="285"/>
      <c r="VMY57" s="285"/>
      <c r="VMZ57" s="285"/>
      <c r="VNA57" s="285"/>
      <c r="VNB57" s="285"/>
      <c r="VNC57" s="285"/>
      <c r="VND57" s="285"/>
      <c r="VNE57" s="285"/>
      <c r="VNF57" s="285"/>
      <c r="VNG57" s="285"/>
      <c r="VNH57" s="285"/>
      <c r="VNI57" s="285"/>
      <c r="VNJ57" s="285"/>
      <c r="VNK57" s="285"/>
      <c r="VNL57" s="285"/>
      <c r="VNM57" s="285"/>
      <c r="VNN57" s="285"/>
      <c r="VNO57" s="285"/>
      <c r="VNP57" s="285"/>
      <c r="VNQ57" s="285"/>
      <c r="VNR57" s="285"/>
      <c r="VNS57" s="285"/>
      <c r="VNT57" s="285"/>
      <c r="VNU57" s="285"/>
      <c r="VNV57" s="285"/>
      <c r="VNW57" s="285"/>
      <c r="VNX57" s="285"/>
      <c r="VNY57" s="285"/>
      <c r="VNZ57" s="285"/>
      <c r="VOA57" s="285"/>
      <c r="VOB57" s="285"/>
      <c r="VOC57" s="285"/>
      <c r="VOD57" s="285"/>
      <c r="VOE57" s="285"/>
      <c r="VOF57" s="285"/>
      <c r="VOG57" s="285"/>
      <c r="VOH57" s="285"/>
      <c r="VOI57" s="285"/>
      <c r="VOJ57" s="285"/>
      <c r="VOK57" s="285"/>
      <c r="VOL57" s="285"/>
      <c r="VOM57" s="285"/>
      <c r="VON57" s="285"/>
      <c r="VOO57" s="285"/>
      <c r="VOP57" s="285"/>
      <c r="VOQ57" s="285"/>
      <c r="VOR57" s="285"/>
      <c r="VOS57" s="285"/>
      <c r="VOT57" s="285"/>
      <c r="VOU57" s="285"/>
      <c r="VOV57" s="285"/>
      <c r="VOW57" s="285"/>
      <c r="VOX57" s="285"/>
      <c r="VOY57" s="285"/>
      <c r="VOZ57" s="285"/>
      <c r="VPA57" s="285"/>
      <c r="VPB57" s="285"/>
      <c r="VPC57" s="285"/>
      <c r="VPD57" s="285"/>
      <c r="VPE57" s="285"/>
      <c r="VPF57" s="285"/>
      <c r="VPG57" s="285"/>
      <c r="VPH57" s="285"/>
      <c r="VPI57" s="285"/>
      <c r="VPJ57" s="285"/>
      <c r="VPK57" s="285"/>
      <c r="VPL57" s="285"/>
      <c r="VPM57" s="285"/>
      <c r="VPN57" s="285"/>
      <c r="VPO57" s="285"/>
      <c r="VPP57" s="285"/>
      <c r="VPQ57" s="285"/>
      <c r="VPR57" s="285"/>
      <c r="VPS57" s="285"/>
      <c r="VPT57" s="285"/>
      <c r="VPU57" s="285"/>
      <c r="VPV57" s="285"/>
      <c r="VPW57" s="285"/>
      <c r="VPX57" s="285"/>
      <c r="VPY57" s="285"/>
      <c r="VPZ57" s="285"/>
      <c r="VQA57" s="285"/>
      <c r="VQB57" s="285"/>
      <c r="VQC57" s="285"/>
      <c r="VQD57" s="285"/>
      <c r="VQE57" s="285"/>
      <c r="VQF57" s="285"/>
      <c r="VQG57" s="285"/>
      <c r="VQH57" s="285"/>
      <c r="VQI57" s="285"/>
      <c r="VQJ57" s="285"/>
      <c r="VQK57" s="285"/>
      <c r="VQL57" s="285"/>
      <c r="VQM57" s="285"/>
      <c r="VQN57" s="285"/>
      <c r="VQO57" s="285"/>
      <c r="VQP57" s="285"/>
      <c r="VQQ57" s="285"/>
      <c r="VQR57" s="285"/>
      <c r="VQS57" s="285"/>
      <c r="VQT57" s="285"/>
      <c r="VQU57" s="285"/>
      <c r="VQV57" s="285"/>
      <c r="VQW57" s="285"/>
      <c r="VQX57" s="285"/>
      <c r="VQY57" s="285"/>
      <c r="VQZ57" s="285"/>
      <c r="VRA57" s="285"/>
      <c r="VRB57" s="285"/>
      <c r="VRC57" s="285"/>
      <c r="VRD57" s="285"/>
      <c r="VRE57" s="285"/>
      <c r="VRF57" s="285"/>
      <c r="VRG57" s="285"/>
      <c r="VRH57" s="285"/>
      <c r="VRI57" s="285"/>
      <c r="VRJ57" s="285"/>
      <c r="VRK57" s="285"/>
      <c r="VRL57" s="285"/>
      <c r="VRM57" s="285"/>
      <c r="VRN57" s="285"/>
      <c r="VRO57" s="285"/>
      <c r="VRP57" s="285"/>
      <c r="VRQ57" s="285"/>
      <c r="VRR57" s="285"/>
      <c r="VRS57" s="285"/>
      <c r="VRT57" s="285"/>
      <c r="VRU57" s="285"/>
      <c r="VRV57" s="285"/>
      <c r="VRW57" s="285"/>
      <c r="VRX57" s="285"/>
      <c r="VRY57" s="285"/>
      <c r="VRZ57" s="285"/>
      <c r="VSA57" s="285"/>
      <c r="VSB57" s="285"/>
      <c r="VSC57" s="285"/>
      <c r="VSD57" s="285"/>
      <c r="VSE57" s="285"/>
      <c r="VSF57" s="285"/>
      <c r="VSG57" s="285"/>
      <c r="VSH57" s="285"/>
      <c r="VSI57" s="285"/>
      <c r="VSJ57" s="285"/>
      <c r="VSK57" s="285"/>
      <c r="VSL57" s="285"/>
      <c r="VSM57" s="285"/>
      <c r="VSN57" s="285"/>
      <c r="VSO57" s="285"/>
      <c r="VSP57" s="285"/>
      <c r="VSQ57" s="285"/>
      <c r="VSR57" s="285"/>
      <c r="VSS57" s="285"/>
      <c r="VST57" s="285"/>
      <c r="VSU57" s="285"/>
      <c r="VSV57" s="285"/>
      <c r="VSW57" s="285"/>
      <c r="VSX57" s="285"/>
      <c r="VSY57" s="285"/>
      <c r="VSZ57" s="285"/>
      <c r="VTA57" s="285"/>
      <c r="VTB57" s="285"/>
      <c r="VTC57" s="285"/>
      <c r="VTD57" s="285"/>
      <c r="VTE57" s="285"/>
      <c r="VTF57" s="285"/>
      <c r="VTG57" s="285"/>
      <c r="VTH57" s="285"/>
      <c r="VTI57" s="285"/>
      <c r="VTJ57" s="285"/>
      <c r="VTK57" s="285"/>
      <c r="VTL57" s="285"/>
      <c r="VTM57" s="285"/>
      <c r="VTN57" s="285"/>
      <c r="VTO57" s="285"/>
      <c r="VTP57" s="285"/>
      <c r="VTQ57" s="285"/>
      <c r="VTR57" s="285"/>
      <c r="VTS57" s="285"/>
      <c r="VTT57" s="285"/>
      <c r="VTU57" s="285"/>
      <c r="VTV57" s="285"/>
      <c r="VTW57" s="285"/>
      <c r="VTX57" s="285"/>
      <c r="VTY57" s="285"/>
      <c r="VTZ57" s="285"/>
      <c r="VUA57" s="285"/>
      <c r="VUB57" s="285"/>
      <c r="VUC57" s="285"/>
      <c r="VUD57" s="285"/>
      <c r="VUE57" s="285"/>
      <c r="VUF57" s="285"/>
      <c r="VUG57" s="285"/>
      <c r="VUH57" s="285"/>
      <c r="VUI57" s="285"/>
      <c r="VUJ57" s="285"/>
      <c r="VUK57" s="285"/>
      <c r="VUL57" s="285"/>
      <c r="VUM57" s="285"/>
      <c r="VUN57" s="285"/>
      <c r="VUO57" s="285"/>
      <c r="VUP57" s="285"/>
      <c r="VUQ57" s="285"/>
      <c r="VUR57" s="285"/>
      <c r="VUS57" s="285"/>
      <c r="VUT57" s="285"/>
      <c r="VUU57" s="285"/>
      <c r="VUV57" s="285"/>
      <c r="VUW57" s="285"/>
      <c r="VUX57" s="285"/>
      <c r="VUY57" s="285"/>
      <c r="VUZ57" s="285"/>
      <c r="VVA57" s="285"/>
      <c r="VVB57" s="285"/>
      <c r="VVC57" s="285"/>
      <c r="VVD57" s="285"/>
      <c r="VVE57" s="285"/>
      <c r="VVF57" s="285"/>
      <c r="VVG57" s="285"/>
      <c r="VVH57" s="285"/>
      <c r="VVI57" s="285"/>
      <c r="VVJ57" s="285"/>
      <c r="VVK57" s="285"/>
      <c r="VVL57" s="285"/>
      <c r="VVM57" s="285"/>
      <c r="VVN57" s="285"/>
      <c r="VVO57" s="285"/>
      <c r="VVP57" s="285"/>
      <c r="VVQ57" s="285"/>
      <c r="VVR57" s="285"/>
      <c r="VVS57" s="285"/>
      <c r="VVT57" s="285"/>
      <c r="VVU57" s="285"/>
      <c r="VVV57" s="285"/>
      <c r="VVW57" s="285"/>
      <c r="VVX57" s="285"/>
      <c r="VVY57" s="285"/>
      <c r="VVZ57" s="285"/>
      <c r="VWA57" s="285"/>
      <c r="VWB57" s="285"/>
      <c r="VWC57" s="285"/>
      <c r="VWD57" s="285"/>
      <c r="VWE57" s="285"/>
      <c r="VWF57" s="285"/>
      <c r="VWG57" s="285"/>
      <c r="VWH57" s="285"/>
      <c r="VWI57" s="285"/>
      <c r="VWJ57" s="285"/>
      <c r="VWK57" s="285"/>
      <c r="VWL57" s="285"/>
      <c r="VWM57" s="285"/>
      <c r="VWN57" s="285"/>
      <c r="VWO57" s="285"/>
      <c r="VWP57" s="285"/>
      <c r="VWQ57" s="285"/>
      <c r="VWR57" s="285"/>
      <c r="VWS57" s="285"/>
      <c r="VWT57" s="285"/>
      <c r="VWU57" s="285"/>
      <c r="VWV57" s="285"/>
      <c r="VWW57" s="285"/>
      <c r="VWX57" s="285"/>
      <c r="VWY57" s="285"/>
      <c r="VWZ57" s="285"/>
      <c r="VXA57" s="285"/>
      <c r="VXB57" s="285"/>
      <c r="VXC57" s="285"/>
      <c r="VXD57" s="285"/>
      <c r="VXE57" s="285"/>
      <c r="VXF57" s="285"/>
      <c r="VXG57" s="285"/>
      <c r="VXH57" s="285"/>
      <c r="VXI57" s="285"/>
      <c r="VXJ57" s="285"/>
      <c r="VXK57" s="285"/>
      <c r="VXL57" s="285"/>
      <c r="VXM57" s="285"/>
      <c r="VXN57" s="285"/>
      <c r="VXO57" s="285"/>
      <c r="VXP57" s="285"/>
      <c r="VXQ57" s="285"/>
      <c r="VXR57" s="285"/>
      <c r="VXS57" s="285"/>
      <c r="VXT57" s="285"/>
      <c r="VXU57" s="285"/>
      <c r="VXV57" s="285"/>
      <c r="VXW57" s="285"/>
      <c r="VXX57" s="285"/>
      <c r="VXY57" s="285"/>
      <c r="VXZ57" s="285"/>
      <c r="VYA57" s="285"/>
      <c r="VYB57" s="285"/>
      <c r="VYC57" s="285"/>
      <c r="VYD57" s="285"/>
      <c r="VYE57" s="285"/>
      <c r="VYF57" s="285"/>
      <c r="VYG57" s="285"/>
      <c r="VYH57" s="285"/>
      <c r="VYI57" s="285"/>
      <c r="VYJ57" s="285"/>
      <c r="VYK57" s="285"/>
      <c r="VYL57" s="285"/>
      <c r="VYM57" s="285"/>
      <c r="VYN57" s="285"/>
      <c r="VYO57" s="285"/>
      <c r="VYP57" s="285"/>
      <c r="VYQ57" s="285"/>
      <c r="VYR57" s="285"/>
      <c r="VYS57" s="285"/>
      <c r="VYT57" s="285"/>
      <c r="VYU57" s="285"/>
      <c r="VYV57" s="285"/>
      <c r="VYW57" s="285"/>
      <c r="VYX57" s="285"/>
      <c r="VYY57" s="285"/>
      <c r="VYZ57" s="285"/>
      <c r="VZA57" s="285"/>
      <c r="VZB57" s="285"/>
      <c r="VZC57" s="285"/>
      <c r="VZD57" s="285"/>
      <c r="VZE57" s="285"/>
      <c r="VZF57" s="285"/>
      <c r="VZG57" s="285"/>
      <c r="VZH57" s="285"/>
      <c r="VZI57" s="285"/>
      <c r="VZJ57" s="285"/>
      <c r="VZK57" s="285"/>
      <c r="VZL57" s="285"/>
      <c r="VZM57" s="285"/>
      <c r="VZN57" s="285"/>
      <c r="VZO57" s="285"/>
      <c r="VZP57" s="285"/>
      <c r="VZQ57" s="285"/>
      <c r="VZR57" s="285"/>
      <c r="VZS57" s="285"/>
      <c r="VZT57" s="285"/>
      <c r="VZU57" s="285"/>
      <c r="VZV57" s="285"/>
      <c r="VZW57" s="285"/>
      <c r="VZX57" s="285"/>
      <c r="VZY57" s="285"/>
      <c r="VZZ57" s="285"/>
      <c r="WAA57" s="285"/>
      <c r="WAB57" s="285"/>
      <c r="WAC57" s="285"/>
      <c r="WAD57" s="285"/>
      <c r="WAE57" s="285"/>
      <c r="WAF57" s="285"/>
      <c r="WAG57" s="285"/>
      <c r="WAH57" s="285"/>
      <c r="WAI57" s="285"/>
      <c r="WAJ57" s="285"/>
      <c r="WAK57" s="285"/>
      <c r="WAL57" s="285"/>
      <c r="WAM57" s="285"/>
      <c r="WAN57" s="285"/>
      <c r="WAO57" s="285"/>
      <c r="WAP57" s="285"/>
      <c r="WAQ57" s="285"/>
      <c r="WAR57" s="285"/>
      <c r="WAS57" s="285"/>
      <c r="WAT57" s="285"/>
      <c r="WAU57" s="285"/>
      <c r="WAV57" s="285"/>
      <c r="WAW57" s="285"/>
      <c r="WAX57" s="285"/>
      <c r="WAY57" s="285"/>
      <c r="WAZ57" s="285"/>
      <c r="WBA57" s="285"/>
      <c r="WBB57" s="285"/>
      <c r="WBC57" s="285"/>
      <c r="WBD57" s="285"/>
      <c r="WBE57" s="285"/>
      <c r="WBF57" s="285"/>
      <c r="WBG57" s="285"/>
      <c r="WBH57" s="285"/>
      <c r="WBI57" s="285"/>
      <c r="WBJ57" s="285"/>
      <c r="WBK57" s="285"/>
      <c r="WBL57" s="285"/>
      <c r="WBM57" s="285"/>
      <c r="WBN57" s="285"/>
      <c r="WBO57" s="285"/>
      <c r="WBP57" s="285"/>
      <c r="WBQ57" s="285"/>
      <c r="WBR57" s="285"/>
      <c r="WBS57" s="285"/>
      <c r="WBT57" s="285"/>
      <c r="WBU57" s="285"/>
      <c r="WBV57" s="285"/>
      <c r="WBW57" s="285"/>
      <c r="WBX57" s="285"/>
      <c r="WBY57" s="285"/>
      <c r="WBZ57" s="285"/>
      <c r="WCA57" s="285"/>
      <c r="WCB57" s="285"/>
      <c r="WCC57" s="285"/>
      <c r="WCD57" s="285"/>
      <c r="WCE57" s="285"/>
      <c r="WCF57" s="285"/>
      <c r="WCG57" s="285"/>
      <c r="WCH57" s="285"/>
      <c r="WCI57" s="285"/>
      <c r="WCJ57" s="285"/>
      <c r="WCK57" s="285"/>
      <c r="WCL57" s="285"/>
      <c r="WCM57" s="285"/>
      <c r="WCN57" s="285"/>
      <c r="WCO57" s="285"/>
      <c r="WCP57" s="285"/>
      <c r="WCQ57" s="285"/>
      <c r="WCR57" s="285"/>
      <c r="WCS57" s="285"/>
      <c r="WCT57" s="285"/>
      <c r="WCU57" s="285"/>
      <c r="WCV57" s="285"/>
      <c r="WCW57" s="285"/>
      <c r="WCX57" s="285"/>
      <c r="WCY57" s="285"/>
      <c r="WCZ57" s="285"/>
      <c r="WDA57" s="285"/>
      <c r="WDB57" s="285"/>
      <c r="WDC57" s="285"/>
      <c r="WDD57" s="285"/>
      <c r="WDE57" s="285"/>
      <c r="WDF57" s="285"/>
      <c r="WDG57" s="285"/>
      <c r="WDH57" s="285"/>
      <c r="WDI57" s="285"/>
      <c r="WDJ57" s="285"/>
      <c r="WDK57" s="285"/>
      <c r="WDL57" s="285"/>
      <c r="WDM57" s="285"/>
      <c r="WDN57" s="285"/>
      <c r="WDO57" s="285"/>
      <c r="WDP57" s="285"/>
      <c r="WDQ57" s="285"/>
      <c r="WDR57" s="285"/>
      <c r="WDS57" s="285"/>
      <c r="WDT57" s="285"/>
      <c r="WDU57" s="285"/>
      <c r="WDV57" s="285"/>
      <c r="WDW57" s="285"/>
      <c r="WDX57" s="285"/>
      <c r="WDY57" s="285"/>
      <c r="WDZ57" s="285"/>
      <c r="WEA57" s="285"/>
      <c r="WEB57" s="285"/>
      <c r="WEC57" s="285"/>
      <c r="WED57" s="285"/>
      <c r="WEE57" s="285"/>
      <c r="WEF57" s="285"/>
      <c r="WEG57" s="285"/>
      <c r="WEH57" s="285"/>
      <c r="WEI57" s="285"/>
      <c r="WEJ57" s="285"/>
      <c r="WEK57" s="285"/>
      <c r="WEL57" s="285"/>
      <c r="WEM57" s="285"/>
      <c r="WEN57" s="285"/>
      <c r="WEO57" s="285"/>
      <c r="WEP57" s="285"/>
      <c r="WEQ57" s="285"/>
      <c r="WER57" s="285"/>
      <c r="WES57" s="285"/>
      <c r="WET57" s="285"/>
      <c r="WEU57" s="285"/>
      <c r="WEV57" s="285"/>
      <c r="WEW57" s="285"/>
      <c r="WEX57" s="285"/>
      <c r="WEY57" s="285"/>
      <c r="WEZ57" s="285"/>
      <c r="WFA57" s="285"/>
      <c r="WFB57" s="285"/>
      <c r="WFC57" s="285"/>
      <c r="WFD57" s="285"/>
      <c r="WFE57" s="285"/>
      <c r="WFF57" s="285"/>
      <c r="WFG57" s="285"/>
      <c r="WFH57" s="285"/>
      <c r="WFI57" s="285"/>
      <c r="WFJ57" s="285"/>
      <c r="WFK57" s="285"/>
      <c r="WFL57" s="285"/>
      <c r="WFM57" s="285"/>
      <c r="WFN57" s="285"/>
      <c r="WFO57" s="285"/>
      <c r="WFP57" s="285"/>
      <c r="WFQ57" s="285"/>
      <c r="WFR57" s="285"/>
      <c r="WFS57" s="285"/>
      <c r="WFT57" s="285"/>
      <c r="WFU57" s="285"/>
      <c r="WFV57" s="285"/>
      <c r="WFW57" s="285"/>
      <c r="WFX57" s="285"/>
      <c r="WFY57" s="285"/>
      <c r="WFZ57" s="285"/>
      <c r="WGA57" s="285"/>
      <c r="WGB57" s="285"/>
      <c r="WGC57" s="285"/>
      <c r="WGD57" s="285"/>
      <c r="WGE57" s="285"/>
      <c r="WGF57" s="285"/>
      <c r="WGG57" s="285"/>
      <c r="WGH57" s="285"/>
      <c r="WGI57" s="285"/>
      <c r="WGJ57" s="285"/>
      <c r="WGK57" s="285"/>
      <c r="WGL57" s="285"/>
      <c r="WGM57" s="285"/>
      <c r="WGN57" s="285"/>
      <c r="WGO57" s="285"/>
      <c r="WGP57" s="285"/>
      <c r="WGQ57" s="285"/>
      <c r="WGR57" s="285"/>
      <c r="WGS57" s="285"/>
      <c r="WGT57" s="285"/>
      <c r="WGU57" s="285"/>
      <c r="WGV57" s="285"/>
      <c r="WGW57" s="285"/>
      <c r="WGX57" s="285"/>
      <c r="WGY57" s="285"/>
      <c r="WGZ57" s="285"/>
      <c r="WHA57" s="285"/>
      <c r="WHB57" s="285"/>
      <c r="WHC57" s="285"/>
      <c r="WHD57" s="285"/>
      <c r="WHE57" s="285"/>
      <c r="WHF57" s="285"/>
      <c r="WHG57" s="285"/>
      <c r="WHH57" s="285"/>
      <c r="WHI57" s="285"/>
      <c r="WHJ57" s="285"/>
      <c r="WHK57" s="285"/>
      <c r="WHL57" s="285"/>
      <c r="WHM57" s="285"/>
      <c r="WHN57" s="285"/>
      <c r="WHO57" s="285"/>
      <c r="WHP57" s="285"/>
      <c r="WHQ57" s="285"/>
      <c r="WHR57" s="285"/>
      <c r="WHS57" s="285"/>
      <c r="WHT57" s="285"/>
      <c r="WHU57" s="285"/>
      <c r="WHV57" s="285"/>
      <c r="WHW57" s="285"/>
      <c r="WHX57" s="285"/>
      <c r="WHY57" s="285"/>
      <c r="WHZ57" s="285"/>
      <c r="WIA57" s="285"/>
      <c r="WIB57" s="285"/>
      <c r="WIC57" s="285"/>
      <c r="WID57" s="285"/>
      <c r="WIE57" s="285"/>
      <c r="WIF57" s="285"/>
      <c r="WIG57" s="285"/>
      <c r="WIH57" s="285"/>
      <c r="WII57" s="285"/>
      <c r="WIJ57" s="285"/>
      <c r="WIK57" s="285"/>
      <c r="WIL57" s="285"/>
      <c r="WIM57" s="285"/>
      <c r="WIN57" s="285"/>
      <c r="WIO57" s="285"/>
      <c r="WIP57" s="285"/>
      <c r="WIQ57" s="285"/>
      <c r="WIR57" s="285"/>
      <c r="WIS57" s="285"/>
      <c r="WIT57" s="285"/>
      <c r="WIU57" s="285"/>
      <c r="WIV57" s="285"/>
      <c r="WIW57" s="285"/>
      <c r="WIX57" s="285"/>
      <c r="WIY57" s="285"/>
      <c r="WIZ57" s="285"/>
      <c r="WJA57" s="285"/>
      <c r="WJB57" s="285"/>
      <c r="WJC57" s="285"/>
      <c r="WJD57" s="285"/>
      <c r="WJE57" s="285"/>
      <c r="WJF57" s="285"/>
      <c r="WJG57" s="285"/>
      <c r="WJH57" s="285"/>
      <c r="WJI57" s="285"/>
      <c r="WJJ57" s="285"/>
      <c r="WJK57" s="285"/>
      <c r="WJL57" s="285"/>
      <c r="WJM57" s="285"/>
      <c r="WJN57" s="285"/>
      <c r="WJO57" s="285"/>
      <c r="WJP57" s="285"/>
      <c r="WJQ57" s="285"/>
      <c r="WJR57" s="285"/>
      <c r="WJS57" s="285"/>
      <c r="WJT57" s="285"/>
      <c r="WJU57" s="285"/>
      <c r="WJV57" s="285"/>
      <c r="WJW57" s="285"/>
      <c r="WJX57" s="285"/>
      <c r="WJY57" s="285"/>
      <c r="WJZ57" s="285"/>
      <c r="WKA57" s="285"/>
      <c r="WKB57" s="285"/>
      <c r="WKC57" s="285"/>
      <c r="WKD57" s="285"/>
      <c r="WKE57" s="285"/>
      <c r="WKF57" s="285"/>
      <c r="WKG57" s="285"/>
      <c r="WKH57" s="285"/>
      <c r="WKI57" s="285"/>
      <c r="WKJ57" s="285"/>
      <c r="WKK57" s="285"/>
      <c r="WKL57" s="285"/>
      <c r="WKM57" s="285"/>
      <c r="WKN57" s="285"/>
      <c r="WKO57" s="285"/>
      <c r="WKP57" s="285"/>
      <c r="WKQ57" s="285"/>
      <c r="WKR57" s="285"/>
      <c r="WKS57" s="285"/>
      <c r="WKT57" s="285"/>
      <c r="WKU57" s="285"/>
      <c r="WKV57" s="285"/>
      <c r="WKW57" s="285"/>
      <c r="WKX57" s="285"/>
      <c r="WKY57" s="285"/>
      <c r="WKZ57" s="285"/>
      <c r="WLA57" s="285"/>
      <c r="WLB57" s="285"/>
      <c r="WLC57" s="285"/>
      <c r="WLD57" s="285"/>
      <c r="WLE57" s="285"/>
      <c r="WLF57" s="285"/>
      <c r="WLG57" s="285"/>
      <c r="WLH57" s="285"/>
      <c r="WLI57" s="285"/>
      <c r="WLJ57" s="285"/>
      <c r="WLK57" s="285"/>
      <c r="WLL57" s="285"/>
      <c r="WLM57" s="285"/>
      <c r="WLN57" s="285"/>
      <c r="WLO57" s="285"/>
      <c r="WLP57" s="285"/>
      <c r="WLQ57" s="285"/>
      <c r="WLR57" s="285"/>
      <c r="WLS57" s="285"/>
      <c r="WLT57" s="285"/>
      <c r="WLU57" s="285"/>
      <c r="WLV57" s="285"/>
      <c r="WLW57" s="285"/>
      <c r="WLX57" s="285"/>
      <c r="WLY57" s="285"/>
      <c r="WLZ57" s="285"/>
      <c r="WMA57" s="285"/>
      <c r="WMB57" s="285"/>
      <c r="WMC57" s="285"/>
      <c r="WMD57" s="285"/>
      <c r="WME57" s="285"/>
      <c r="WMF57" s="285"/>
      <c r="WMG57" s="285"/>
      <c r="WMH57" s="285"/>
      <c r="WMI57" s="285"/>
      <c r="WMJ57" s="285"/>
      <c r="WMK57" s="285"/>
      <c r="WML57" s="285"/>
      <c r="WMM57" s="285"/>
      <c r="WMN57" s="285"/>
      <c r="WMO57" s="285"/>
      <c r="WMP57" s="285"/>
      <c r="WMQ57" s="285"/>
      <c r="WMR57" s="285"/>
      <c r="WMS57" s="285"/>
      <c r="WMT57" s="285"/>
      <c r="WMU57" s="285"/>
      <c r="WMV57" s="285"/>
      <c r="WMW57" s="285"/>
      <c r="WMX57" s="285"/>
      <c r="WMY57" s="285"/>
      <c r="WMZ57" s="285"/>
      <c r="WNA57" s="285"/>
      <c r="WNB57" s="285"/>
      <c r="WNC57" s="285"/>
      <c r="WND57" s="285"/>
      <c r="WNE57" s="285"/>
      <c r="WNF57" s="285"/>
      <c r="WNG57" s="285"/>
      <c r="WNH57" s="285"/>
      <c r="WNI57" s="285"/>
      <c r="WNJ57" s="285"/>
      <c r="WNK57" s="285"/>
      <c r="WNL57" s="285"/>
      <c r="WNM57" s="285"/>
      <c r="WNN57" s="285"/>
      <c r="WNO57" s="285"/>
      <c r="WNP57" s="285"/>
      <c r="WNQ57" s="285"/>
      <c r="WNR57" s="285"/>
      <c r="WNS57" s="285"/>
      <c r="WNT57" s="285"/>
      <c r="WNU57" s="285"/>
      <c r="WNV57" s="285"/>
      <c r="WNW57" s="285"/>
      <c r="WNX57" s="285"/>
      <c r="WNY57" s="285"/>
      <c r="WNZ57" s="285"/>
      <c r="WOA57" s="285"/>
      <c r="WOB57" s="285"/>
      <c r="WOC57" s="285"/>
      <c r="WOD57" s="285"/>
      <c r="WOE57" s="285"/>
      <c r="WOF57" s="285"/>
      <c r="WOG57" s="285"/>
      <c r="WOH57" s="285"/>
      <c r="WOI57" s="285"/>
      <c r="WOJ57" s="285"/>
      <c r="WOK57" s="285"/>
      <c r="WOL57" s="285"/>
      <c r="WOM57" s="285"/>
      <c r="WON57" s="285"/>
      <c r="WOO57" s="285"/>
      <c r="WOP57" s="285"/>
      <c r="WOQ57" s="285"/>
      <c r="WOR57" s="285"/>
      <c r="WOS57" s="285"/>
      <c r="WOT57" s="285"/>
      <c r="WOU57" s="285"/>
      <c r="WOV57" s="285"/>
      <c r="WOW57" s="285"/>
      <c r="WOX57" s="285"/>
      <c r="WOY57" s="285"/>
      <c r="WOZ57" s="285"/>
      <c r="WPA57" s="285"/>
      <c r="WPB57" s="285"/>
      <c r="WPC57" s="285"/>
      <c r="WPD57" s="285"/>
      <c r="WPE57" s="285"/>
      <c r="WPF57" s="285"/>
      <c r="WPG57" s="285"/>
      <c r="WPH57" s="285"/>
      <c r="WPI57" s="285"/>
      <c r="WPJ57" s="285"/>
      <c r="WPK57" s="285"/>
      <c r="WPL57" s="285"/>
      <c r="WPM57" s="285"/>
      <c r="WPN57" s="285"/>
      <c r="WPO57" s="285"/>
      <c r="WPP57" s="285"/>
      <c r="WPQ57" s="285"/>
      <c r="WPR57" s="285"/>
      <c r="WPS57" s="285"/>
      <c r="WPT57" s="285"/>
      <c r="WPU57" s="285"/>
      <c r="WPV57" s="285"/>
      <c r="WPW57" s="285"/>
      <c r="WPX57" s="285"/>
      <c r="WPY57" s="285"/>
      <c r="WPZ57" s="285"/>
      <c r="WQA57" s="285"/>
      <c r="WQB57" s="285"/>
      <c r="WQC57" s="285"/>
      <c r="WQD57" s="285"/>
      <c r="WQE57" s="285"/>
      <c r="WQF57" s="285"/>
      <c r="WQG57" s="285"/>
      <c r="WQH57" s="285"/>
      <c r="WQI57" s="285"/>
      <c r="WQJ57" s="285"/>
      <c r="WQK57" s="285"/>
      <c r="WQL57" s="285"/>
      <c r="WQM57" s="285"/>
      <c r="WQN57" s="285"/>
      <c r="WQO57" s="285"/>
      <c r="WQP57" s="285"/>
      <c r="WQQ57" s="285"/>
      <c r="WQR57" s="285"/>
      <c r="WQS57" s="285"/>
      <c r="WQT57" s="285"/>
      <c r="WQU57" s="285"/>
      <c r="WQV57" s="285"/>
      <c r="WQW57" s="285"/>
      <c r="WQX57" s="285"/>
      <c r="WQY57" s="285"/>
      <c r="WQZ57" s="285"/>
      <c r="WRA57" s="285"/>
      <c r="WRB57" s="285"/>
      <c r="WRC57" s="285"/>
      <c r="WRD57" s="285"/>
      <c r="WRE57" s="285"/>
      <c r="WRF57" s="285"/>
      <c r="WRG57" s="285"/>
      <c r="WRH57" s="285"/>
      <c r="WRI57" s="285"/>
      <c r="WRJ57" s="285"/>
      <c r="WRK57" s="285"/>
      <c r="WRL57" s="285"/>
      <c r="WRM57" s="285"/>
      <c r="WRN57" s="285"/>
      <c r="WRO57" s="285"/>
      <c r="WRP57" s="285"/>
      <c r="WRQ57" s="285"/>
      <c r="WRR57" s="285"/>
      <c r="WRS57" s="285"/>
      <c r="WRT57" s="285"/>
      <c r="WRU57" s="285"/>
      <c r="WRV57" s="285"/>
      <c r="WRW57" s="285"/>
      <c r="WRX57" s="285"/>
      <c r="WRY57" s="285"/>
      <c r="WRZ57" s="285"/>
      <c r="WSA57" s="285"/>
      <c r="WSB57" s="285"/>
      <c r="WSC57" s="285"/>
      <c r="WSD57" s="285"/>
      <c r="WSE57" s="285"/>
      <c r="WSF57" s="285"/>
      <c r="WSG57" s="285"/>
      <c r="WSH57" s="285"/>
      <c r="WSI57" s="285"/>
      <c r="WSJ57" s="285"/>
      <c r="WSK57" s="285"/>
      <c r="WSL57" s="285"/>
      <c r="WSM57" s="285"/>
      <c r="WSN57" s="285"/>
      <c r="WSO57" s="285"/>
      <c r="WSP57" s="285"/>
      <c r="WSQ57" s="285"/>
      <c r="WSR57" s="285"/>
      <c r="WSS57" s="285"/>
      <c r="WST57" s="285"/>
      <c r="WSU57" s="285"/>
      <c r="WSV57" s="285"/>
      <c r="WSW57" s="285"/>
      <c r="WSX57" s="285"/>
      <c r="WSY57" s="285"/>
      <c r="WSZ57" s="285"/>
      <c r="WTA57" s="285"/>
      <c r="WTB57" s="285"/>
      <c r="WTC57" s="285"/>
      <c r="WTD57" s="285"/>
      <c r="WTE57" s="285"/>
      <c r="WTF57" s="285"/>
      <c r="WTG57" s="285"/>
      <c r="WTH57" s="285"/>
      <c r="WTI57" s="285"/>
      <c r="WTJ57" s="285"/>
      <c r="WTK57" s="285"/>
      <c r="WTL57" s="285"/>
      <c r="WTM57" s="285"/>
      <c r="WTN57" s="285"/>
      <c r="WTO57" s="285"/>
      <c r="WTP57" s="285"/>
      <c r="WTQ57" s="285"/>
      <c r="WTR57" s="285"/>
      <c r="WTS57" s="285"/>
      <c r="WTT57" s="285"/>
      <c r="WTU57" s="285"/>
      <c r="WTV57" s="285"/>
      <c r="WTW57" s="285"/>
      <c r="WTX57" s="285"/>
      <c r="WTY57" s="285"/>
      <c r="WTZ57" s="285"/>
      <c r="WUA57" s="285"/>
      <c r="WUB57" s="285"/>
      <c r="WUC57" s="285"/>
      <c r="WUD57" s="285"/>
      <c r="WUE57" s="285"/>
      <c r="WUF57" s="285"/>
      <c r="WUG57" s="285"/>
      <c r="WUH57" s="285"/>
      <c r="WUI57" s="285"/>
      <c r="WUJ57" s="285"/>
      <c r="WUK57" s="285"/>
      <c r="WUL57" s="285"/>
      <c r="WUM57" s="285"/>
      <c r="WUN57" s="285"/>
      <c r="WUO57" s="285"/>
      <c r="WUP57" s="285"/>
      <c r="WUQ57" s="285"/>
      <c r="WUR57" s="285"/>
      <c r="WUS57" s="285"/>
      <c r="WUT57" s="285"/>
      <c r="WUU57" s="285"/>
      <c r="WUV57" s="285"/>
      <c r="WUW57" s="285"/>
      <c r="WUX57" s="285"/>
      <c r="WUY57" s="285"/>
      <c r="WUZ57" s="285"/>
      <c r="WVA57" s="285"/>
      <c r="WVB57" s="285"/>
      <c r="WVC57" s="285"/>
      <c r="WVD57" s="285"/>
      <c r="WVE57" s="285"/>
      <c r="WVF57" s="285"/>
      <c r="WVG57" s="285"/>
      <c r="WVH57" s="285"/>
      <c r="WVI57" s="285"/>
      <c r="WVJ57" s="285"/>
      <c r="WVK57" s="285"/>
      <c r="WVL57" s="285"/>
      <c r="WVM57" s="285"/>
      <c r="WVN57" s="285"/>
      <c r="WVO57" s="285"/>
      <c r="WVP57" s="285"/>
      <c r="WVQ57" s="285"/>
      <c r="WVR57" s="285"/>
      <c r="WVS57" s="285"/>
      <c r="WVT57" s="285"/>
      <c r="WVU57" s="285"/>
      <c r="WVV57" s="285"/>
      <c r="WVW57" s="285"/>
      <c r="WVX57" s="285"/>
      <c r="WVY57" s="285"/>
      <c r="WVZ57" s="285"/>
      <c r="WWA57" s="285"/>
      <c r="WWB57" s="285"/>
      <c r="WWC57" s="285"/>
      <c r="WWD57" s="285"/>
      <c r="WWE57" s="285"/>
      <c r="WWF57" s="285"/>
      <c r="WWG57" s="285"/>
      <c r="WWH57" s="285"/>
      <c r="WWI57" s="285"/>
      <c r="WWJ57" s="285"/>
      <c r="WWK57" s="285"/>
      <c r="WWL57" s="285"/>
      <c r="WWM57" s="285"/>
      <c r="WWN57" s="285"/>
      <c r="WWO57" s="285"/>
      <c r="WWP57" s="285"/>
      <c r="WWQ57" s="285"/>
      <c r="WWR57" s="285"/>
      <c r="WWS57" s="285"/>
      <c r="WWT57" s="285"/>
      <c r="WWU57" s="285"/>
      <c r="WWV57" s="285"/>
      <c r="WWW57" s="285"/>
      <c r="WWX57" s="285"/>
      <c r="WWY57" s="285"/>
      <c r="WWZ57" s="285"/>
      <c r="WXA57" s="285"/>
      <c r="WXB57" s="285"/>
      <c r="WXC57" s="285"/>
      <c r="WXD57" s="285"/>
      <c r="WXE57" s="285"/>
      <c r="WXF57" s="285"/>
      <c r="WXG57" s="285"/>
      <c r="WXH57" s="285"/>
      <c r="WXI57" s="285"/>
      <c r="WXJ57" s="285"/>
      <c r="WXK57" s="285"/>
      <c r="WXL57" s="285"/>
      <c r="WXM57" s="285"/>
      <c r="WXN57" s="285"/>
      <c r="WXO57" s="285"/>
      <c r="WXP57" s="285"/>
      <c r="WXQ57" s="285"/>
      <c r="WXR57" s="285"/>
      <c r="WXS57" s="285"/>
      <c r="WXT57" s="285"/>
      <c r="WXU57" s="285"/>
      <c r="WXV57" s="285"/>
      <c r="WXW57" s="285"/>
      <c r="WXX57" s="285"/>
      <c r="WXY57" s="285"/>
      <c r="WXZ57" s="285"/>
      <c r="WYA57" s="285"/>
      <c r="WYB57" s="285"/>
      <c r="WYC57" s="285"/>
      <c r="WYD57" s="285"/>
      <c r="WYE57" s="285"/>
      <c r="WYF57" s="285"/>
      <c r="WYG57" s="285"/>
      <c r="WYH57" s="285"/>
      <c r="WYI57" s="285"/>
      <c r="WYJ57" s="285"/>
      <c r="WYK57" s="285"/>
      <c r="WYL57" s="285"/>
      <c r="WYM57" s="285"/>
      <c r="WYN57" s="285"/>
      <c r="WYO57" s="285"/>
      <c r="WYP57" s="285"/>
      <c r="WYQ57" s="285"/>
      <c r="WYR57" s="285"/>
      <c r="WYS57" s="285"/>
      <c r="WYT57" s="285"/>
      <c r="WYU57" s="285"/>
      <c r="WYV57" s="285"/>
      <c r="WYW57" s="285"/>
      <c r="WYX57" s="285"/>
      <c r="WYY57" s="285"/>
      <c r="WYZ57" s="285"/>
      <c r="WZA57" s="285"/>
      <c r="WZB57" s="285"/>
      <c r="WZC57" s="285"/>
      <c r="WZD57" s="285"/>
      <c r="WZE57" s="285"/>
      <c r="WZF57" s="285"/>
      <c r="WZG57" s="285"/>
      <c r="WZH57" s="285"/>
      <c r="WZI57" s="285"/>
      <c r="WZJ57" s="285"/>
      <c r="WZK57" s="285"/>
      <c r="WZL57" s="285"/>
      <c r="WZM57" s="285"/>
      <c r="WZN57" s="285"/>
      <c r="WZO57" s="285"/>
      <c r="WZP57" s="285"/>
      <c r="WZQ57" s="285"/>
      <c r="WZR57" s="285"/>
      <c r="WZS57" s="285"/>
      <c r="WZT57" s="285"/>
      <c r="WZU57" s="285"/>
      <c r="WZV57" s="285"/>
      <c r="WZW57" s="285"/>
      <c r="WZX57" s="285"/>
      <c r="WZY57" s="285"/>
      <c r="WZZ57" s="285"/>
      <c r="XAA57" s="285"/>
      <c r="XAB57" s="285"/>
      <c r="XAC57" s="285"/>
      <c r="XAD57" s="285"/>
      <c r="XAE57" s="285"/>
      <c r="XAF57" s="285"/>
      <c r="XAG57" s="285"/>
      <c r="XAH57" s="285"/>
      <c r="XAI57" s="285"/>
      <c r="XAJ57" s="285"/>
      <c r="XAK57" s="285"/>
      <c r="XAL57" s="285"/>
      <c r="XAM57" s="285"/>
      <c r="XAN57" s="285"/>
      <c r="XAO57" s="285"/>
      <c r="XAP57" s="285"/>
      <c r="XAQ57" s="285"/>
      <c r="XAR57" s="285"/>
      <c r="XAS57" s="285"/>
      <c r="XAT57" s="285"/>
      <c r="XAU57" s="285"/>
      <c r="XAV57" s="285"/>
      <c r="XAW57" s="285"/>
      <c r="XAX57" s="285"/>
    </row>
    <row r="58" spans="1:16274" ht="50.25">
      <c r="A58" s="286"/>
      <c r="B58" s="195"/>
      <c r="C58" s="295" t="s">
        <v>20</v>
      </c>
      <c r="D58" s="295" t="s">
        <v>21</v>
      </c>
      <c r="E58" s="295" t="s">
        <v>19</v>
      </c>
      <c r="F58" s="296"/>
      <c r="G58" s="296"/>
      <c r="H58" s="296"/>
      <c r="I58" s="198" t="s">
        <v>15</v>
      </c>
      <c r="J58" s="297" t="s">
        <v>20</v>
      </c>
      <c r="K58" s="199" t="s">
        <v>24</v>
      </c>
      <c r="L58" s="293"/>
      <c r="M58" s="195"/>
      <c r="N58" s="295" t="s">
        <v>19</v>
      </c>
      <c r="O58" s="295" t="s">
        <v>20</v>
      </c>
      <c r="P58" s="295" t="s">
        <v>21</v>
      </c>
      <c r="Q58" s="296"/>
      <c r="R58" s="296"/>
      <c r="S58" s="296"/>
      <c r="T58" s="297" t="s">
        <v>14</v>
      </c>
      <c r="U58" s="199" t="s">
        <v>50</v>
      </c>
      <c r="V58" s="199" t="s">
        <v>17</v>
      </c>
      <c r="W58" s="293"/>
      <c r="X58" s="204"/>
      <c r="Y58" s="207"/>
      <c r="Z58" s="294"/>
      <c r="AA58" s="206"/>
      <c r="AB58" s="205"/>
      <c r="AC58" s="293"/>
      <c r="AD58" s="301"/>
      <c r="AE58" s="201"/>
      <c r="AF58" s="202"/>
      <c r="AG58" s="201"/>
      <c r="AH58" s="293"/>
      <c r="AI58" s="195"/>
      <c r="AJ58" s="295" t="s">
        <v>19</v>
      </c>
      <c r="AK58" s="295" t="s">
        <v>20</v>
      </c>
      <c r="AL58" s="295" t="s">
        <v>21</v>
      </c>
      <c r="AM58" s="296"/>
      <c r="AN58" s="296"/>
      <c r="AO58" s="296"/>
      <c r="AP58" s="198" t="s">
        <v>15</v>
      </c>
      <c r="AQ58" s="297" t="s">
        <v>30</v>
      </c>
      <c r="AR58" s="199" t="s">
        <v>29</v>
      </c>
      <c r="AT58" s="195"/>
      <c r="AU58" s="199" t="s">
        <v>20</v>
      </c>
      <c r="AV58" s="297" t="s">
        <v>21</v>
      </c>
      <c r="AW58" s="198" t="s">
        <v>19</v>
      </c>
      <c r="AX58" s="196"/>
      <c r="AY58" s="296"/>
      <c r="AZ58" s="298"/>
      <c r="BA58" s="295" t="s">
        <v>45</v>
      </c>
      <c r="BB58" s="295" t="s">
        <v>46</v>
      </c>
      <c r="BC58" s="295" t="s">
        <v>47</v>
      </c>
      <c r="BD58" s="316"/>
      <c r="BF58" s="295" t="s">
        <v>19</v>
      </c>
      <c r="BG58" s="300" t="s">
        <v>20</v>
      </c>
      <c r="BH58" s="295" t="s">
        <v>21</v>
      </c>
      <c r="BI58" s="21"/>
      <c r="BJ58" s="299"/>
      <c r="BL58" s="198" t="s">
        <v>16</v>
      </c>
      <c r="BM58" s="197" t="s">
        <v>15</v>
      </c>
      <c r="BN58" s="297" t="s">
        <v>0</v>
      </c>
      <c r="BO58" s="316"/>
      <c r="BP58" s="195"/>
      <c r="BQ58" s="295" t="s">
        <v>20</v>
      </c>
      <c r="BR58" s="295" t="s">
        <v>21</v>
      </c>
      <c r="BS58" s="295" t="s">
        <v>19</v>
      </c>
      <c r="BT58" s="296"/>
      <c r="BU58" s="296"/>
      <c r="BV58" s="296"/>
      <c r="BW58" s="297" t="s">
        <v>15</v>
      </c>
      <c r="BX58" s="198" t="s">
        <v>39</v>
      </c>
      <c r="BY58" s="199" t="s">
        <v>40</v>
      </c>
      <c r="BZ58" s="316"/>
      <c r="CA58" s="195"/>
      <c r="CB58" s="295" t="s">
        <v>19</v>
      </c>
      <c r="CC58" s="295" t="s">
        <v>20</v>
      </c>
      <c r="CD58" s="295" t="s">
        <v>21</v>
      </c>
      <c r="CE58" s="296"/>
      <c r="CF58" s="296"/>
      <c r="CG58" s="296"/>
      <c r="CH58" s="198" t="s">
        <v>26</v>
      </c>
      <c r="CI58" s="199" t="s">
        <v>27</v>
      </c>
      <c r="CJ58" s="297" t="s">
        <v>8</v>
      </c>
      <c r="CK58" s="316"/>
      <c r="CL58" s="195"/>
      <c r="CM58" s="295" t="s">
        <v>21</v>
      </c>
      <c r="CN58" s="295" t="s">
        <v>19</v>
      </c>
      <c r="CO58" s="295" t="s">
        <v>20</v>
      </c>
      <c r="CP58" s="196"/>
      <c r="CQ58" s="296"/>
      <c r="CR58" s="298"/>
      <c r="CS58" s="198" t="s">
        <v>32</v>
      </c>
      <c r="CT58" s="199" t="s">
        <v>33</v>
      </c>
      <c r="CU58" s="297" t="s">
        <v>34</v>
      </c>
      <c r="CV58" s="316"/>
      <c r="CW58" s="195"/>
      <c r="CX58" s="295" t="s">
        <v>20</v>
      </c>
      <c r="CY58" s="295" t="s">
        <v>21</v>
      </c>
      <c r="CZ58" s="295" t="s">
        <v>19</v>
      </c>
      <c r="DA58" s="196"/>
      <c r="DB58" s="296"/>
      <c r="DC58" s="298"/>
      <c r="DD58" s="199" t="s">
        <v>43</v>
      </c>
      <c r="DE58" s="198" t="s">
        <v>42</v>
      </c>
      <c r="DF58" s="297" t="s">
        <v>44</v>
      </c>
      <c r="DG58" s="316"/>
      <c r="DH58" s="298"/>
      <c r="DI58" s="298"/>
      <c r="DJ58" s="298"/>
      <c r="DK58" s="298"/>
      <c r="DL58" s="298"/>
      <c r="DM58" s="298"/>
      <c r="DN58" s="298"/>
      <c r="DO58" s="298"/>
      <c r="DP58" s="298"/>
      <c r="DQ58" s="298"/>
      <c r="DR58" s="298"/>
      <c r="DS58" s="298"/>
      <c r="DT58" s="298"/>
      <c r="DU58" s="298"/>
      <c r="DV58" s="298"/>
      <c r="DW58" s="298"/>
      <c r="DX58" s="298"/>
      <c r="DY58" s="298"/>
      <c r="DZ58" s="298"/>
      <c r="EA58" s="298"/>
      <c r="EB58" s="298"/>
      <c r="EC58" s="298"/>
      <c r="ED58" s="298"/>
      <c r="EE58" s="298"/>
      <c r="EF58" s="298"/>
      <c r="EG58" s="298"/>
      <c r="EH58" s="298"/>
      <c r="EI58" s="298"/>
      <c r="EJ58" s="298"/>
      <c r="EK58" s="298"/>
      <c r="EL58" s="298"/>
      <c r="EM58" s="298"/>
      <c r="EN58" s="298"/>
      <c r="EO58" s="298"/>
      <c r="EP58" s="298"/>
      <c r="EQ58" s="298"/>
      <c r="ER58" s="298"/>
      <c r="ES58" s="298"/>
      <c r="ET58" s="298"/>
      <c r="EU58" s="298"/>
      <c r="EV58" s="298"/>
      <c r="EW58" s="298"/>
      <c r="EX58" s="298"/>
      <c r="EY58" s="298"/>
      <c r="EZ58" s="298"/>
      <c r="FA58" s="298"/>
      <c r="FB58" s="298"/>
      <c r="FC58" s="298"/>
      <c r="FD58" s="298"/>
      <c r="FE58" s="298"/>
      <c r="FF58" s="298"/>
      <c r="FG58" s="298"/>
      <c r="FH58" s="298"/>
      <c r="FI58" s="298"/>
      <c r="FJ58" s="298"/>
      <c r="FK58" s="298"/>
      <c r="FL58" s="298"/>
      <c r="FM58" s="298"/>
      <c r="FN58" s="298"/>
      <c r="FO58" s="298"/>
      <c r="FP58" s="298"/>
      <c r="FQ58" s="298"/>
      <c r="FR58" s="298"/>
      <c r="FS58" s="298"/>
      <c r="FT58" s="298"/>
      <c r="FU58" s="298"/>
      <c r="FV58" s="298"/>
      <c r="FW58" s="298"/>
      <c r="FX58" s="298"/>
      <c r="FY58" s="298"/>
      <c r="FZ58" s="298"/>
      <c r="GA58" s="298"/>
      <c r="GB58" s="298"/>
      <c r="GC58" s="298"/>
      <c r="GD58" s="298"/>
      <c r="GE58" s="298"/>
      <c r="GF58" s="298"/>
      <c r="GG58" s="298"/>
      <c r="GH58" s="298"/>
      <c r="GI58" s="298"/>
      <c r="GJ58" s="298"/>
      <c r="GK58" s="298"/>
      <c r="GL58" s="298"/>
      <c r="GM58" s="298"/>
      <c r="GN58" s="298"/>
      <c r="GO58" s="298"/>
      <c r="GP58" s="298"/>
      <c r="GQ58" s="298"/>
      <c r="GR58" s="298"/>
      <c r="GS58" s="298"/>
      <c r="GT58" s="298"/>
      <c r="GU58" s="298"/>
      <c r="GV58" s="298"/>
      <c r="GW58" s="298"/>
      <c r="GX58" s="298"/>
      <c r="GY58" s="298"/>
      <c r="GZ58" s="298"/>
      <c r="HA58" s="298"/>
      <c r="HB58" s="298"/>
      <c r="HC58" s="298"/>
      <c r="HD58" s="298"/>
      <c r="HE58" s="298"/>
      <c r="HF58" s="298"/>
      <c r="HG58" s="298"/>
      <c r="HH58" s="298"/>
      <c r="HI58" s="298"/>
      <c r="HJ58" s="298"/>
      <c r="HK58" s="298"/>
      <c r="HL58" s="298"/>
      <c r="HM58" s="298"/>
      <c r="HN58" s="298"/>
      <c r="HO58" s="298"/>
      <c r="HP58" s="298"/>
      <c r="HQ58" s="298"/>
      <c r="HR58" s="298"/>
      <c r="HS58" s="298"/>
      <c r="HT58" s="298"/>
      <c r="HU58" s="298"/>
      <c r="HV58" s="298"/>
      <c r="HW58" s="298"/>
      <c r="HX58" s="298"/>
      <c r="HY58" s="298"/>
      <c r="HZ58" s="298"/>
      <c r="IA58" s="298"/>
      <c r="IB58" s="298"/>
      <c r="IC58" s="298"/>
      <c r="ID58" s="298"/>
      <c r="IE58" s="298"/>
      <c r="IF58" s="298"/>
      <c r="IG58" s="298"/>
      <c r="IH58" s="298"/>
      <c r="II58" s="298"/>
      <c r="IJ58" s="298"/>
      <c r="IK58" s="298"/>
      <c r="IL58" s="298"/>
      <c r="IM58" s="298"/>
      <c r="IN58" s="298"/>
      <c r="IO58" s="298"/>
      <c r="IP58" s="298"/>
      <c r="IQ58" s="298"/>
      <c r="IR58" s="298"/>
      <c r="IS58" s="298"/>
      <c r="IT58" s="298"/>
      <c r="IU58" s="298"/>
      <c r="IV58" s="298"/>
      <c r="IW58" s="298"/>
      <c r="IX58" s="298"/>
      <c r="IY58" s="298"/>
      <c r="IZ58" s="298"/>
      <c r="JA58" s="298"/>
      <c r="JB58" s="298"/>
      <c r="JC58" s="298"/>
      <c r="JD58" s="298"/>
      <c r="JE58" s="298"/>
      <c r="JF58" s="298"/>
      <c r="JG58" s="298"/>
      <c r="JH58" s="298"/>
      <c r="JI58" s="298"/>
      <c r="JJ58" s="298"/>
      <c r="JK58" s="298"/>
      <c r="JL58" s="298"/>
      <c r="JM58" s="298"/>
      <c r="JN58" s="298"/>
      <c r="JO58" s="298"/>
      <c r="JP58" s="298"/>
      <c r="JQ58" s="298"/>
      <c r="JR58" s="298"/>
      <c r="JS58" s="298"/>
      <c r="JT58" s="298"/>
      <c r="JU58" s="298"/>
      <c r="JV58" s="298"/>
      <c r="JW58" s="298"/>
      <c r="JX58" s="298"/>
      <c r="JY58" s="298"/>
      <c r="JZ58" s="298"/>
      <c r="KA58" s="298"/>
      <c r="KB58" s="298"/>
      <c r="KC58" s="298"/>
      <c r="KD58" s="298"/>
      <c r="KE58" s="298"/>
      <c r="KF58" s="298"/>
      <c r="KG58" s="298"/>
      <c r="KH58" s="298"/>
      <c r="KI58" s="298"/>
      <c r="KJ58" s="298"/>
      <c r="KK58" s="298"/>
      <c r="KL58" s="298"/>
      <c r="KM58" s="298"/>
      <c r="KN58" s="298"/>
      <c r="KO58" s="298"/>
      <c r="KP58" s="298"/>
      <c r="KQ58" s="298"/>
      <c r="KR58" s="298"/>
      <c r="KS58" s="298"/>
      <c r="KT58" s="298"/>
      <c r="KU58" s="298"/>
      <c r="KV58" s="298"/>
      <c r="KW58" s="298"/>
      <c r="KX58" s="298"/>
      <c r="KY58" s="298"/>
      <c r="KZ58" s="298"/>
      <c r="LA58" s="298"/>
      <c r="LB58" s="298"/>
      <c r="LC58" s="298"/>
      <c r="LD58" s="298"/>
      <c r="LE58" s="298"/>
      <c r="LF58" s="298"/>
      <c r="LG58" s="298"/>
      <c r="LH58" s="298"/>
      <c r="LI58" s="298"/>
      <c r="LJ58" s="298"/>
      <c r="LK58" s="298"/>
      <c r="LL58" s="298"/>
      <c r="LM58" s="298"/>
      <c r="LN58" s="298"/>
      <c r="LO58" s="298"/>
      <c r="LP58" s="298"/>
      <c r="LQ58" s="298"/>
      <c r="LR58" s="298"/>
      <c r="LS58" s="298"/>
      <c r="LT58" s="298"/>
      <c r="LU58" s="298"/>
      <c r="LV58" s="298"/>
      <c r="LW58" s="298"/>
      <c r="LX58" s="298"/>
      <c r="LY58" s="298"/>
      <c r="LZ58" s="298"/>
      <c r="MA58" s="298"/>
      <c r="MB58" s="298"/>
      <c r="MC58" s="298"/>
      <c r="MD58" s="298"/>
      <c r="ME58" s="298"/>
      <c r="MF58" s="298"/>
      <c r="MG58" s="298"/>
      <c r="MH58" s="298"/>
      <c r="MI58" s="298"/>
      <c r="MJ58" s="298"/>
      <c r="MK58" s="298"/>
      <c r="ML58" s="298"/>
      <c r="MM58" s="298"/>
      <c r="MN58" s="298"/>
      <c r="MO58" s="298"/>
      <c r="MP58" s="298"/>
      <c r="MQ58" s="298"/>
      <c r="MR58" s="298"/>
      <c r="MS58" s="298"/>
      <c r="MT58" s="298"/>
      <c r="MU58" s="298"/>
      <c r="MV58" s="298"/>
      <c r="MW58" s="298"/>
      <c r="MX58" s="298"/>
      <c r="MY58" s="298"/>
      <c r="MZ58" s="298"/>
      <c r="NA58" s="298"/>
      <c r="NB58" s="298"/>
      <c r="NC58" s="298"/>
      <c r="ND58" s="298"/>
      <c r="NE58" s="298"/>
      <c r="NF58" s="298"/>
      <c r="NG58" s="298"/>
      <c r="NH58" s="298"/>
      <c r="NI58" s="298"/>
      <c r="NJ58" s="298"/>
      <c r="NK58" s="298"/>
      <c r="NL58" s="298"/>
      <c r="NM58" s="298"/>
      <c r="NN58" s="298"/>
      <c r="NO58" s="298"/>
      <c r="NP58" s="298"/>
      <c r="NQ58" s="298"/>
      <c r="NR58" s="298"/>
      <c r="NS58" s="298"/>
      <c r="NT58" s="298"/>
      <c r="NU58" s="298"/>
      <c r="NV58" s="298"/>
      <c r="NW58" s="298"/>
      <c r="NX58" s="298"/>
      <c r="NY58" s="298"/>
      <c r="NZ58" s="298"/>
      <c r="OA58" s="298"/>
      <c r="OB58" s="298"/>
      <c r="OC58" s="298"/>
      <c r="OD58" s="298"/>
      <c r="OE58" s="298"/>
      <c r="OF58" s="298"/>
      <c r="OG58" s="298"/>
      <c r="OH58" s="298"/>
      <c r="OI58" s="298"/>
      <c r="OJ58" s="298"/>
      <c r="OK58" s="298"/>
      <c r="OL58" s="298"/>
      <c r="OM58" s="298"/>
      <c r="ON58" s="298"/>
      <c r="OO58" s="298"/>
      <c r="OP58" s="298"/>
      <c r="OQ58" s="298"/>
      <c r="OR58" s="298"/>
      <c r="OS58" s="298"/>
      <c r="OT58" s="298"/>
      <c r="OU58" s="298"/>
      <c r="OV58" s="298"/>
      <c r="OW58" s="298"/>
      <c r="OX58" s="298"/>
      <c r="OY58" s="298"/>
      <c r="OZ58" s="298"/>
      <c r="PA58" s="298"/>
      <c r="PB58" s="298"/>
      <c r="PC58" s="298"/>
      <c r="PD58" s="298"/>
      <c r="PE58" s="298"/>
      <c r="PF58" s="298"/>
      <c r="PG58" s="298"/>
      <c r="PH58" s="298"/>
      <c r="PI58" s="298"/>
      <c r="PJ58" s="298"/>
      <c r="PK58" s="298"/>
      <c r="PL58" s="298"/>
      <c r="PM58" s="298"/>
      <c r="PN58" s="298"/>
      <c r="PO58" s="298"/>
      <c r="PP58" s="298"/>
      <c r="PQ58" s="298"/>
      <c r="PR58" s="298"/>
      <c r="PS58" s="298"/>
      <c r="PT58" s="298"/>
      <c r="PU58" s="298"/>
      <c r="PV58" s="298"/>
      <c r="PW58" s="298"/>
      <c r="PX58" s="298"/>
      <c r="PY58" s="298"/>
      <c r="PZ58" s="298"/>
      <c r="QA58" s="298"/>
      <c r="QB58" s="298"/>
      <c r="QC58" s="298"/>
      <c r="QD58" s="298"/>
      <c r="QE58" s="298"/>
      <c r="QF58" s="298"/>
      <c r="QG58" s="298"/>
      <c r="QH58" s="298"/>
      <c r="QI58" s="298"/>
      <c r="QJ58" s="298"/>
      <c r="QK58" s="298"/>
      <c r="QL58" s="298"/>
      <c r="QM58" s="298"/>
      <c r="QN58" s="298"/>
      <c r="QO58" s="298"/>
      <c r="QP58" s="298"/>
      <c r="QQ58" s="298"/>
      <c r="QR58" s="298"/>
      <c r="QS58" s="298"/>
      <c r="QT58" s="298"/>
      <c r="QU58" s="298"/>
      <c r="QV58" s="298"/>
      <c r="QW58" s="298"/>
      <c r="QX58" s="298"/>
      <c r="QY58" s="298"/>
      <c r="QZ58" s="298"/>
      <c r="RA58" s="298"/>
      <c r="RB58" s="298"/>
      <c r="RC58" s="298"/>
      <c r="RD58" s="298"/>
      <c r="RE58" s="298"/>
      <c r="RF58" s="298"/>
      <c r="RG58" s="298"/>
      <c r="RH58" s="298"/>
      <c r="RI58" s="298"/>
      <c r="RJ58" s="298"/>
      <c r="RK58" s="298"/>
      <c r="RL58" s="298"/>
      <c r="RM58" s="298"/>
      <c r="RN58" s="298"/>
      <c r="RO58" s="298"/>
      <c r="RP58" s="298"/>
      <c r="RQ58" s="298"/>
      <c r="RR58" s="298"/>
      <c r="RS58" s="298"/>
      <c r="RT58" s="298"/>
      <c r="RU58" s="298"/>
      <c r="RV58" s="298"/>
      <c r="RW58" s="298"/>
      <c r="RX58" s="298"/>
      <c r="RY58" s="298"/>
      <c r="RZ58" s="298"/>
      <c r="SA58" s="298"/>
      <c r="SB58" s="298"/>
      <c r="SC58" s="298"/>
      <c r="SD58" s="298"/>
      <c r="SE58" s="298"/>
      <c r="SF58" s="298"/>
      <c r="SG58" s="298"/>
      <c r="SH58" s="298"/>
      <c r="SI58" s="298"/>
      <c r="SJ58" s="298"/>
      <c r="SK58" s="298"/>
      <c r="SL58" s="298"/>
      <c r="SM58" s="298"/>
      <c r="SN58" s="298"/>
      <c r="SO58" s="298"/>
      <c r="SP58" s="298"/>
      <c r="SQ58" s="298"/>
      <c r="SR58" s="298"/>
      <c r="SS58" s="298"/>
      <c r="ST58" s="298"/>
      <c r="SU58" s="298"/>
      <c r="SV58" s="298"/>
      <c r="SW58" s="298"/>
      <c r="SX58" s="298"/>
      <c r="SY58" s="298"/>
      <c r="SZ58" s="298"/>
      <c r="TA58" s="298"/>
      <c r="TB58" s="298"/>
      <c r="TC58" s="298"/>
      <c r="TD58" s="298"/>
      <c r="TE58" s="298"/>
      <c r="TF58" s="298"/>
      <c r="TG58" s="298"/>
      <c r="TH58" s="298"/>
      <c r="TI58" s="298"/>
      <c r="TJ58" s="298"/>
      <c r="TK58" s="298"/>
      <c r="TL58" s="298"/>
      <c r="TM58" s="298"/>
      <c r="TN58" s="298"/>
      <c r="TO58" s="298"/>
      <c r="TP58" s="298"/>
      <c r="TQ58" s="298"/>
      <c r="TR58" s="298"/>
      <c r="TS58" s="298"/>
      <c r="TT58" s="298"/>
      <c r="TU58" s="298"/>
      <c r="TV58" s="298"/>
      <c r="TW58" s="298"/>
      <c r="TX58" s="298"/>
      <c r="TY58" s="298"/>
      <c r="TZ58" s="298"/>
      <c r="UA58" s="298"/>
      <c r="UB58" s="298"/>
      <c r="UC58" s="298"/>
      <c r="UD58" s="298"/>
      <c r="UE58" s="298"/>
      <c r="UF58" s="298"/>
      <c r="UG58" s="298"/>
      <c r="UH58" s="298"/>
      <c r="UI58" s="298"/>
      <c r="UJ58" s="298"/>
      <c r="UK58" s="298"/>
      <c r="UL58" s="298"/>
      <c r="UM58" s="298"/>
      <c r="UN58" s="298"/>
      <c r="UO58" s="298"/>
      <c r="UP58" s="298"/>
      <c r="UQ58" s="298"/>
      <c r="UR58" s="298"/>
      <c r="US58" s="298"/>
      <c r="UT58" s="298"/>
      <c r="UU58" s="298"/>
      <c r="UV58" s="298"/>
      <c r="UW58" s="298"/>
      <c r="UX58" s="298"/>
      <c r="UY58" s="298"/>
      <c r="UZ58" s="298"/>
      <c r="VA58" s="298"/>
      <c r="VB58" s="298"/>
      <c r="VC58" s="298"/>
      <c r="VD58" s="298"/>
      <c r="VE58" s="298"/>
      <c r="VF58" s="298"/>
      <c r="VG58" s="298"/>
      <c r="VH58" s="298"/>
      <c r="VI58" s="298"/>
      <c r="VJ58" s="298"/>
      <c r="VK58" s="298"/>
      <c r="VL58" s="298"/>
      <c r="VM58" s="298"/>
      <c r="VN58" s="298"/>
      <c r="VO58" s="298"/>
      <c r="VP58" s="298"/>
      <c r="VQ58" s="298"/>
      <c r="VR58" s="298"/>
      <c r="VS58" s="298"/>
      <c r="VT58" s="298"/>
      <c r="VU58" s="298"/>
      <c r="VV58" s="298"/>
      <c r="VW58" s="298"/>
      <c r="VX58" s="298"/>
      <c r="VY58" s="298"/>
      <c r="VZ58" s="298"/>
      <c r="WA58" s="298"/>
      <c r="WB58" s="298"/>
      <c r="WC58" s="298"/>
      <c r="WD58" s="298"/>
      <c r="WE58" s="298"/>
      <c r="WF58" s="298"/>
      <c r="WG58" s="298"/>
      <c r="WH58" s="298"/>
      <c r="WI58" s="298"/>
      <c r="WJ58" s="298"/>
      <c r="WK58" s="298"/>
      <c r="WL58" s="298"/>
      <c r="WM58" s="298"/>
      <c r="WN58" s="298"/>
      <c r="WO58" s="298"/>
      <c r="WP58" s="298"/>
      <c r="WQ58" s="298"/>
      <c r="WR58" s="298"/>
      <c r="WS58" s="298"/>
      <c r="WT58" s="298"/>
      <c r="WU58" s="298"/>
      <c r="WV58" s="298"/>
      <c r="WW58" s="298"/>
      <c r="WX58" s="298"/>
      <c r="WY58" s="298"/>
      <c r="WZ58" s="298"/>
      <c r="XA58" s="298"/>
      <c r="XB58" s="298"/>
      <c r="XC58" s="298"/>
      <c r="XD58" s="298"/>
      <c r="XE58" s="298"/>
      <c r="XF58" s="298"/>
      <c r="XG58" s="298"/>
      <c r="XH58" s="298"/>
      <c r="XI58" s="298"/>
      <c r="XJ58" s="298"/>
      <c r="XK58" s="298"/>
      <c r="XL58" s="298"/>
      <c r="XM58" s="298"/>
      <c r="XN58" s="298"/>
      <c r="XO58" s="298"/>
      <c r="XP58" s="298"/>
      <c r="XQ58" s="298"/>
      <c r="XR58" s="298"/>
      <c r="XS58" s="298"/>
      <c r="XT58" s="298"/>
      <c r="XU58" s="298"/>
      <c r="XV58" s="298"/>
      <c r="XW58" s="298"/>
      <c r="XX58" s="298"/>
      <c r="XY58" s="298"/>
      <c r="XZ58" s="298"/>
      <c r="YA58" s="298"/>
      <c r="YB58" s="298"/>
      <c r="YC58" s="298"/>
      <c r="YD58" s="298"/>
      <c r="YE58" s="298"/>
      <c r="YF58" s="298"/>
      <c r="YG58" s="298"/>
      <c r="YH58" s="298"/>
      <c r="YI58" s="298"/>
      <c r="YJ58" s="298"/>
      <c r="YK58" s="298"/>
      <c r="YL58" s="298"/>
      <c r="YM58" s="298"/>
      <c r="YN58" s="298"/>
      <c r="YO58" s="298"/>
      <c r="YP58" s="298"/>
      <c r="YQ58" s="298"/>
      <c r="YR58" s="298"/>
      <c r="YS58" s="298"/>
      <c r="YT58" s="298"/>
      <c r="YU58" s="298"/>
      <c r="YV58" s="298"/>
      <c r="YW58" s="298"/>
      <c r="YX58" s="298"/>
      <c r="YY58" s="298"/>
      <c r="YZ58" s="298"/>
      <c r="ZA58" s="298"/>
      <c r="ZB58" s="298"/>
      <c r="ZC58" s="298"/>
      <c r="ZD58" s="298"/>
      <c r="ZE58" s="298"/>
      <c r="ZF58" s="298"/>
      <c r="ZG58" s="298"/>
      <c r="ZH58" s="298"/>
      <c r="ZI58" s="298"/>
      <c r="ZJ58" s="298"/>
      <c r="ZK58" s="298"/>
      <c r="ZL58" s="298"/>
      <c r="ZM58" s="298"/>
      <c r="ZN58" s="298"/>
      <c r="ZO58" s="298"/>
      <c r="ZP58" s="298"/>
      <c r="ZQ58" s="298"/>
      <c r="ZR58" s="298"/>
      <c r="ZS58" s="298"/>
      <c r="ZT58" s="298"/>
      <c r="ZU58" s="298"/>
      <c r="ZV58" s="298"/>
      <c r="ZW58" s="298"/>
      <c r="ZX58" s="298"/>
      <c r="ZY58" s="298"/>
      <c r="ZZ58" s="298"/>
      <c r="AAA58" s="298"/>
      <c r="AAB58" s="298"/>
      <c r="AAC58" s="298"/>
      <c r="AAD58" s="298"/>
      <c r="AAE58" s="298"/>
      <c r="AAF58" s="298"/>
      <c r="AAG58" s="298"/>
      <c r="AAH58" s="298"/>
      <c r="AAI58" s="298"/>
      <c r="AAJ58" s="298"/>
      <c r="AAK58" s="298"/>
      <c r="AAL58" s="298"/>
      <c r="AAM58" s="298"/>
      <c r="AAN58" s="298"/>
      <c r="AAO58" s="298"/>
      <c r="AAP58" s="298"/>
      <c r="AAQ58" s="298"/>
      <c r="AAR58" s="298"/>
      <c r="AAS58" s="298"/>
      <c r="AAT58" s="298"/>
      <c r="AAU58" s="298"/>
      <c r="AAV58" s="298"/>
      <c r="AAW58" s="298"/>
      <c r="AAX58" s="298"/>
      <c r="AAY58" s="298"/>
      <c r="AAZ58" s="298"/>
      <c r="ABA58" s="298"/>
      <c r="ABB58" s="298"/>
      <c r="ABC58" s="298"/>
      <c r="ABD58" s="298"/>
      <c r="ABE58" s="298"/>
      <c r="ABF58" s="298"/>
      <c r="ABG58" s="298"/>
      <c r="ABH58" s="298"/>
      <c r="ABI58" s="298"/>
      <c r="ABJ58" s="298"/>
      <c r="ABK58" s="298"/>
      <c r="ABL58" s="298"/>
      <c r="ABM58" s="298"/>
      <c r="ABN58" s="298"/>
      <c r="ABO58" s="298"/>
      <c r="ABP58" s="298"/>
      <c r="ABQ58" s="298"/>
      <c r="ABR58" s="298"/>
      <c r="ABS58" s="298"/>
      <c r="ABT58" s="298"/>
      <c r="ABU58" s="298"/>
      <c r="ABV58" s="298"/>
      <c r="ABW58" s="298"/>
      <c r="ABX58" s="298"/>
      <c r="ABY58" s="298"/>
      <c r="ABZ58" s="298"/>
      <c r="ACA58" s="298"/>
      <c r="ACB58" s="298"/>
      <c r="ACC58" s="298"/>
      <c r="ACD58" s="298"/>
      <c r="ACE58" s="298"/>
      <c r="ACF58" s="298"/>
      <c r="ACG58" s="298"/>
      <c r="ACH58" s="298"/>
      <c r="ACI58" s="298"/>
      <c r="ACJ58" s="298"/>
      <c r="ACK58" s="298"/>
      <c r="ACL58" s="298"/>
      <c r="ACM58" s="298"/>
      <c r="ACN58" s="298"/>
      <c r="ACO58" s="298"/>
      <c r="ACP58" s="298"/>
      <c r="ACQ58" s="298"/>
      <c r="ACR58" s="298"/>
      <c r="ACS58" s="298"/>
      <c r="ACT58" s="298"/>
      <c r="ACU58" s="298"/>
      <c r="ACV58" s="298"/>
      <c r="ACW58" s="298"/>
      <c r="ACX58" s="298"/>
      <c r="ACY58" s="298"/>
      <c r="ACZ58" s="298"/>
      <c r="ADA58" s="298"/>
      <c r="ADB58" s="298"/>
      <c r="ADC58" s="298"/>
      <c r="ADD58" s="298"/>
      <c r="ADE58" s="298"/>
      <c r="ADF58" s="298"/>
      <c r="ADG58" s="298"/>
      <c r="ADH58" s="298"/>
      <c r="ADI58" s="298"/>
      <c r="ADJ58" s="298"/>
      <c r="ADK58" s="298"/>
      <c r="ADL58" s="298"/>
      <c r="ADM58" s="298"/>
      <c r="ADN58" s="298"/>
      <c r="ADO58" s="298"/>
      <c r="ADP58" s="298"/>
      <c r="ADQ58" s="298"/>
      <c r="ADR58" s="298"/>
      <c r="ADS58" s="298"/>
      <c r="ADT58" s="298"/>
      <c r="ADU58" s="298"/>
      <c r="ADV58" s="298"/>
      <c r="ADW58" s="298"/>
      <c r="ADX58" s="298"/>
      <c r="ADY58" s="298"/>
      <c r="ADZ58" s="298"/>
      <c r="AEA58" s="298"/>
      <c r="AEB58" s="298"/>
      <c r="AEC58" s="298"/>
      <c r="AED58" s="298"/>
      <c r="AEE58" s="298"/>
      <c r="AEF58" s="298"/>
      <c r="AEG58" s="298"/>
      <c r="AEH58" s="298"/>
      <c r="AEI58" s="298"/>
      <c r="AEJ58" s="298"/>
      <c r="AEK58" s="298"/>
      <c r="AEL58" s="298"/>
      <c r="AEM58" s="298"/>
      <c r="AEN58" s="298"/>
      <c r="AEO58" s="298"/>
      <c r="AEP58" s="298"/>
      <c r="AEQ58" s="298"/>
      <c r="AER58" s="298"/>
      <c r="AES58" s="298"/>
      <c r="AET58" s="298"/>
      <c r="AEU58" s="298"/>
      <c r="AEV58" s="298"/>
      <c r="AEW58" s="298"/>
      <c r="AEX58" s="298"/>
      <c r="AEY58" s="298"/>
      <c r="AEZ58" s="298"/>
      <c r="AFA58" s="298"/>
      <c r="AFB58" s="298"/>
      <c r="AFC58" s="298"/>
      <c r="AFD58" s="298"/>
      <c r="AFE58" s="298"/>
      <c r="AFF58" s="298"/>
      <c r="AFG58" s="298"/>
      <c r="AFH58" s="298"/>
      <c r="AFI58" s="298"/>
      <c r="AFJ58" s="298"/>
      <c r="AFK58" s="298"/>
      <c r="AFL58" s="298"/>
      <c r="AFM58" s="298"/>
      <c r="AFN58" s="298"/>
      <c r="AFO58" s="298"/>
      <c r="AFP58" s="298"/>
      <c r="AFQ58" s="298"/>
      <c r="AFR58" s="298"/>
      <c r="AFS58" s="298"/>
      <c r="AFT58" s="298"/>
      <c r="AFU58" s="298"/>
      <c r="AFV58" s="298"/>
      <c r="AFW58" s="298"/>
      <c r="AFX58" s="298"/>
      <c r="AFY58" s="298"/>
      <c r="AFZ58" s="298"/>
      <c r="AGA58" s="298"/>
      <c r="AGB58" s="298"/>
      <c r="AGC58" s="298"/>
      <c r="AGD58" s="298"/>
      <c r="AGE58" s="298"/>
      <c r="AGF58" s="298"/>
      <c r="AGG58" s="298"/>
      <c r="AGH58" s="298"/>
      <c r="AGI58" s="298"/>
      <c r="AGJ58" s="298"/>
      <c r="AGK58" s="298"/>
      <c r="AGL58" s="298"/>
      <c r="AGM58" s="298"/>
      <c r="AGN58" s="298"/>
      <c r="AGO58" s="298"/>
      <c r="AGP58" s="298"/>
      <c r="AGQ58" s="298"/>
      <c r="AGR58" s="298"/>
      <c r="AGS58" s="298"/>
      <c r="AGT58" s="298"/>
      <c r="AGU58" s="298"/>
      <c r="AGV58" s="298"/>
      <c r="AGW58" s="298"/>
      <c r="AGX58" s="298"/>
      <c r="AGY58" s="298"/>
      <c r="AGZ58" s="298"/>
      <c r="AHA58" s="298"/>
      <c r="AHB58" s="298"/>
      <c r="AHC58" s="298"/>
      <c r="AHD58" s="298"/>
      <c r="AHE58" s="298"/>
      <c r="AHF58" s="298"/>
      <c r="AHG58" s="298"/>
      <c r="AHH58" s="298"/>
      <c r="AHI58" s="298"/>
      <c r="AHJ58" s="298"/>
      <c r="AHK58" s="298"/>
      <c r="AHL58" s="298"/>
      <c r="AHM58" s="298"/>
      <c r="AHN58" s="298"/>
      <c r="AHO58" s="298"/>
      <c r="AHP58" s="298"/>
      <c r="AHQ58" s="298"/>
      <c r="AHR58" s="298"/>
      <c r="AHS58" s="298"/>
      <c r="AHT58" s="298"/>
      <c r="AHU58" s="298"/>
      <c r="AHV58" s="298"/>
      <c r="AHW58" s="298"/>
      <c r="AHX58" s="298"/>
      <c r="AHY58" s="298"/>
      <c r="AHZ58" s="298"/>
      <c r="AIA58" s="298"/>
      <c r="AIB58" s="298"/>
      <c r="AIC58" s="298"/>
      <c r="AID58" s="298"/>
      <c r="AIE58" s="298"/>
      <c r="AIF58" s="298"/>
      <c r="AIG58" s="298"/>
      <c r="AIH58" s="298"/>
      <c r="AII58" s="298"/>
      <c r="AIJ58" s="298"/>
      <c r="AIK58" s="298"/>
      <c r="AIL58" s="298"/>
      <c r="AIM58" s="298"/>
      <c r="AIN58" s="298"/>
      <c r="AIO58" s="298"/>
      <c r="AIP58" s="298"/>
      <c r="AIQ58" s="298"/>
      <c r="AIR58" s="298"/>
      <c r="AIS58" s="298"/>
      <c r="AIT58" s="298"/>
      <c r="AIU58" s="298"/>
      <c r="AIV58" s="298"/>
      <c r="AIW58" s="298"/>
      <c r="AIX58" s="298"/>
      <c r="AIY58" s="298"/>
      <c r="AIZ58" s="298"/>
      <c r="AJA58" s="298"/>
      <c r="AJB58" s="298"/>
      <c r="AJC58" s="298"/>
      <c r="AJD58" s="298"/>
      <c r="AJE58" s="298"/>
      <c r="AJF58" s="298"/>
      <c r="AJG58" s="298"/>
      <c r="AJH58" s="298"/>
      <c r="AJI58" s="298"/>
      <c r="AJJ58" s="298"/>
      <c r="AJK58" s="298"/>
      <c r="AJL58" s="298"/>
      <c r="AJM58" s="298"/>
      <c r="AJN58" s="298"/>
      <c r="AJO58" s="298"/>
      <c r="AJP58" s="298"/>
      <c r="AJQ58" s="298"/>
      <c r="AJR58" s="298"/>
      <c r="AJS58" s="298"/>
      <c r="AJT58" s="298"/>
      <c r="AJU58" s="298"/>
      <c r="AJV58" s="298"/>
      <c r="AJW58" s="298"/>
      <c r="AJX58" s="298"/>
      <c r="AJY58" s="298"/>
      <c r="AJZ58" s="298"/>
      <c r="AKA58" s="298"/>
      <c r="AKB58" s="298"/>
      <c r="AKC58" s="298"/>
      <c r="AKD58" s="298"/>
      <c r="AKE58" s="298"/>
      <c r="AKF58" s="298"/>
      <c r="AKG58" s="298"/>
      <c r="AKH58" s="298"/>
      <c r="AKI58" s="298"/>
      <c r="AKJ58" s="298"/>
      <c r="AKK58" s="298"/>
      <c r="AKL58" s="298"/>
      <c r="AKM58" s="298"/>
      <c r="AKN58" s="298"/>
      <c r="AKO58" s="298"/>
      <c r="AKP58" s="298"/>
      <c r="AKQ58" s="298"/>
      <c r="AKR58" s="298"/>
      <c r="AKS58" s="298"/>
      <c r="AKT58" s="298"/>
      <c r="AKU58" s="298"/>
      <c r="AKV58" s="298"/>
      <c r="AKW58" s="298"/>
      <c r="AKX58" s="298"/>
      <c r="AKY58" s="298"/>
      <c r="AKZ58" s="298"/>
      <c r="ALA58" s="298"/>
      <c r="ALB58" s="298"/>
      <c r="ALC58" s="298"/>
      <c r="ALD58" s="298"/>
      <c r="ALE58" s="298"/>
      <c r="ALF58" s="298"/>
      <c r="ALG58" s="298"/>
      <c r="ALH58" s="298"/>
      <c r="ALI58" s="298"/>
      <c r="ALJ58" s="298"/>
      <c r="ALK58" s="298"/>
      <c r="ALL58" s="298"/>
      <c r="ALM58" s="298"/>
      <c r="ALN58" s="298"/>
      <c r="ALO58" s="298"/>
      <c r="ALP58" s="298"/>
      <c r="ALQ58" s="298"/>
      <c r="ALR58" s="298"/>
      <c r="ALS58" s="298"/>
      <c r="ALT58" s="298"/>
      <c r="ALU58" s="298"/>
      <c r="ALV58" s="298"/>
      <c r="ALW58" s="298"/>
      <c r="ALX58" s="298"/>
      <c r="ALY58" s="298"/>
      <c r="ALZ58" s="298"/>
      <c r="AMA58" s="298"/>
      <c r="AMB58" s="298"/>
      <c r="AMC58" s="298"/>
      <c r="AMD58" s="298"/>
      <c r="AME58" s="298"/>
      <c r="AMF58" s="298"/>
      <c r="AMG58" s="298"/>
      <c r="AMH58" s="298"/>
      <c r="AMI58" s="298"/>
      <c r="AMJ58" s="298"/>
      <c r="AMK58" s="298"/>
      <c r="AML58" s="298"/>
      <c r="AMM58" s="298"/>
      <c r="AMN58" s="298"/>
      <c r="AMO58" s="298"/>
      <c r="AMP58" s="298"/>
      <c r="AMQ58" s="298"/>
      <c r="AMR58" s="298"/>
      <c r="AMS58" s="298"/>
      <c r="AMT58" s="298"/>
      <c r="AMU58" s="298"/>
      <c r="AMV58" s="298"/>
      <c r="AMW58" s="298"/>
      <c r="AMX58" s="298"/>
      <c r="AMY58" s="298"/>
      <c r="AMZ58" s="298"/>
      <c r="ANA58" s="298"/>
      <c r="ANB58" s="298"/>
      <c r="ANC58" s="298"/>
      <c r="AND58" s="298"/>
      <c r="ANE58" s="298"/>
      <c r="ANF58" s="298"/>
      <c r="ANG58" s="298"/>
      <c r="ANH58" s="298"/>
      <c r="ANI58" s="298"/>
      <c r="ANJ58" s="298"/>
      <c r="ANK58" s="298"/>
      <c r="ANL58" s="298"/>
      <c r="ANM58" s="298"/>
      <c r="ANN58" s="298"/>
      <c r="ANO58" s="298"/>
      <c r="ANP58" s="298"/>
      <c r="ANQ58" s="298"/>
      <c r="ANR58" s="298"/>
      <c r="ANS58" s="298"/>
      <c r="ANT58" s="298"/>
      <c r="ANU58" s="298"/>
      <c r="ANV58" s="298"/>
      <c r="ANW58" s="298"/>
      <c r="ANX58" s="298"/>
      <c r="ANY58" s="298"/>
      <c r="ANZ58" s="298"/>
      <c r="AOA58" s="298"/>
      <c r="AOB58" s="298"/>
      <c r="AOC58" s="298"/>
      <c r="AOD58" s="298"/>
      <c r="AOE58" s="298"/>
      <c r="AOF58" s="298"/>
      <c r="AOG58" s="298"/>
      <c r="AOH58" s="298"/>
      <c r="AOI58" s="298"/>
      <c r="AOJ58" s="298"/>
      <c r="AOK58" s="298"/>
      <c r="AOL58" s="298"/>
      <c r="AOM58" s="298"/>
      <c r="AON58" s="298"/>
      <c r="AOO58" s="298"/>
      <c r="AOP58" s="298"/>
      <c r="AOQ58" s="298"/>
      <c r="AOR58" s="298"/>
      <c r="AOS58" s="298"/>
      <c r="AOT58" s="298"/>
      <c r="AOU58" s="298"/>
      <c r="AOV58" s="298"/>
      <c r="AOW58" s="298"/>
      <c r="AOX58" s="298"/>
      <c r="AOY58" s="298"/>
      <c r="AOZ58" s="298"/>
      <c r="APA58" s="298"/>
      <c r="APB58" s="298"/>
      <c r="APC58" s="298"/>
      <c r="APD58" s="298"/>
      <c r="APE58" s="298"/>
      <c r="APF58" s="298"/>
      <c r="APG58" s="298"/>
      <c r="APH58" s="298"/>
      <c r="API58" s="298"/>
      <c r="APJ58" s="298"/>
      <c r="APK58" s="298"/>
      <c r="APL58" s="298"/>
      <c r="APM58" s="298"/>
      <c r="APN58" s="298"/>
      <c r="APO58" s="298"/>
      <c r="APP58" s="298"/>
      <c r="APQ58" s="298"/>
      <c r="APR58" s="298"/>
      <c r="APS58" s="298"/>
      <c r="APT58" s="298"/>
      <c r="APU58" s="298"/>
      <c r="APV58" s="298"/>
      <c r="APW58" s="298"/>
      <c r="APX58" s="298"/>
      <c r="APY58" s="298"/>
      <c r="APZ58" s="298"/>
      <c r="AQA58" s="298"/>
      <c r="AQB58" s="298"/>
      <c r="AQC58" s="298"/>
      <c r="AQD58" s="298"/>
      <c r="AQE58" s="298"/>
      <c r="AQF58" s="298"/>
      <c r="AQG58" s="298"/>
      <c r="AQH58" s="298"/>
      <c r="AQI58" s="298"/>
      <c r="AQJ58" s="298"/>
      <c r="AQK58" s="298"/>
      <c r="AQL58" s="298"/>
      <c r="AQM58" s="298"/>
      <c r="AQN58" s="298"/>
      <c r="AQO58" s="298"/>
      <c r="AQP58" s="298"/>
      <c r="AQQ58" s="298"/>
      <c r="AQR58" s="298"/>
      <c r="AQS58" s="298"/>
      <c r="AQT58" s="298"/>
      <c r="AQU58" s="298"/>
      <c r="AQV58" s="298"/>
      <c r="AQW58" s="298"/>
      <c r="AQX58" s="298"/>
      <c r="AQY58" s="298"/>
      <c r="AQZ58" s="298"/>
      <c r="ARA58" s="298"/>
      <c r="ARB58" s="298"/>
      <c r="ARC58" s="298"/>
      <c r="ARD58" s="298"/>
      <c r="ARE58" s="298"/>
      <c r="ARF58" s="298"/>
      <c r="ARG58" s="298"/>
      <c r="ARH58" s="298"/>
      <c r="ARI58" s="298"/>
      <c r="ARJ58" s="298"/>
      <c r="ARK58" s="298"/>
      <c r="ARL58" s="298"/>
      <c r="ARM58" s="298"/>
      <c r="ARN58" s="298"/>
      <c r="ARO58" s="298"/>
      <c r="ARP58" s="298"/>
      <c r="ARQ58" s="298"/>
      <c r="ARR58" s="298"/>
      <c r="ARS58" s="298"/>
      <c r="ART58" s="298"/>
      <c r="ARU58" s="298"/>
      <c r="ARV58" s="298"/>
      <c r="ARW58" s="298"/>
      <c r="ARX58" s="298"/>
      <c r="ARY58" s="298"/>
      <c r="ARZ58" s="298"/>
      <c r="ASA58" s="298"/>
      <c r="ASB58" s="298"/>
      <c r="ASC58" s="298"/>
      <c r="ASD58" s="298"/>
      <c r="ASE58" s="298"/>
      <c r="ASF58" s="298"/>
      <c r="ASG58" s="298"/>
      <c r="ASH58" s="298"/>
      <c r="ASI58" s="298"/>
      <c r="ASJ58" s="298"/>
      <c r="ASK58" s="298"/>
      <c r="ASL58" s="298"/>
      <c r="ASM58" s="298"/>
      <c r="ASN58" s="298"/>
      <c r="ASO58" s="298"/>
      <c r="ASP58" s="298"/>
      <c r="ASQ58" s="298"/>
      <c r="ASR58" s="298"/>
      <c r="ASS58" s="298"/>
      <c r="AST58" s="298"/>
      <c r="ASU58" s="298"/>
      <c r="ASV58" s="298"/>
      <c r="ASW58" s="298"/>
      <c r="ASX58" s="298"/>
      <c r="ASY58" s="298"/>
      <c r="ASZ58" s="298"/>
      <c r="ATA58" s="298"/>
      <c r="ATB58" s="298"/>
      <c r="ATC58" s="298"/>
      <c r="ATD58" s="298"/>
      <c r="ATE58" s="298"/>
      <c r="ATF58" s="298"/>
      <c r="ATG58" s="298"/>
      <c r="ATH58" s="298"/>
      <c r="ATI58" s="298"/>
      <c r="ATJ58" s="298"/>
      <c r="ATK58" s="298"/>
      <c r="ATL58" s="298"/>
      <c r="ATM58" s="298"/>
      <c r="ATN58" s="298"/>
      <c r="ATO58" s="298"/>
      <c r="ATP58" s="298"/>
      <c r="ATQ58" s="298"/>
      <c r="ATR58" s="298"/>
      <c r="ATS58" s="298"/>
      <c r="ATT58" s="298"/>
      <c r="ATU58" s="298"/>
      <c r="ATV58" s="298"/>
      <c r="ATW58" s="298"/>
      <c r="ATX58" s="298"/>
      <c r="ATY58" s="298"/>
      <c r="ATZ58" s="298"/>
      <c r="AUA58" s="298"/>
      <c r="AUB58" s="298"/>
      <c r="AUC58" s="298"/>
      <c r="AUD58" s="298"/>
      <c r="AUE58" s="298"/>
      <c r="AUF58" s="298"/>
      <c r="AUG58" s="298"/>
      <c r="AUH58" s="298"/>
      <c r="AUI58" s="298"/>
      <c r="AUJ58" s="298"/>
      <c r="AUK58" s="298"/>
      <c r="AUL58" s="298"/>
      <c r="AUM58" s="298"/>
      <c r="AUN58" s="298"/>
      <c r="AUO58" s="298"/>
      <c r="AUP58" s="298"/>
      <c r="AUQ58" s="298"/>
      <c r="AUR58" s="298"/>
      <c r="AUS58" s="298"/>
      <c r="AUT58" s="298"/>
      <c r="AUU58" s="298"/>
      <c r="AUV58" s="298"/>
      <c r="AUW58" s="298"/>
      <c r="AUX58" s="298"/>
      <c r="AUY58" s="298"/>
      <c r="AUZ58" s="298"/>
      <c r="AVA58" s="298"/>
      <c r="AVB58" s="298"/>
      <c r="AVC58" s="298"/>
      <c r="AVD58" s="298"/>
      <c r="AVE58" s="298"/>
      <c r="AVF58" s="298"/>
      <c r="AVG58" s="298"/>
      <c r="AVH58" s="298"/>
      <c r="AVI58" s="298"/>
      <c r="AVJ58" s="298"/>
      <c r="AVK58" s="298"/>
      <c r="AVL58" s="298"/>
      <c r="AVM58" s="298"/>
      <c r="AVN58" s="298"/>
      <c r="AVO58" s="298"/>
      <c r="AVP58" s="298"/>
      <c r="AVQ58" s="298"/>
      <c r="AVR58" s="298"/>
      <c r="AVS58" s="298"/>
      <c r="AVT58" s="298"/>
      <c r="AVU58" s="298"/>
      <c r="AVV58" s="298"/>
      <c r="AVW58" s="298"/>
      <c r="AVX58" s="298"/>
      <c r="AVY58" s="298"/>
      <c r="AVZ58" s="298"/>
      <c r="AWA58" s="298"/>
      <c r="AWB58" s="298"/>
      <c r="AWC58" s="298"/>
      <c r="AWD58" s="298"/>
      <c r="AWE58" s="298"/>
      <c r="AWF58" s="298"/>
      <c r="AWG58" s="298"/>
      <c r="AWH58" s="298"/>
      <c r="AWI58" s="298"/>
      <c r="AWJ58" s="298"/>
      <c r="AWK58" s="298"/>
      <c r="AWL58" s="298"/>
      <c r="AWM58" s="298"/>
      <c r="AWN58" s="298"/>
      <c r="AWO58" s="298"/>
      <c r="AWP58" s="298"/>
      <c r="AWQ58" s="298"/>
      <c r="AWR58" s="298"/>
      <c r="AWS58" s="298"/>
      <c r="AWT58" s="298"/>
      <c r="AWU58" s="298"/>
      <c r="AWV58" s="298"/>
      <c r="AWW58" s="298"/>
      <c r="AWX58" s="298"/>
      <c r="AWY58" s="298"/>
      <c r="AWZ58" s="298"/>
      <c r="AXA58" s="298"/>
      <c r="AXB58" s="298"/>
      <c r="AXC58" s="298"/>
      <c r="AXD58" s="298"/>
      <c r="AXE58" s="298"/>
      <c r="AXF58" s="298"/>
      <c r="AXG58" s="298"/>
      <c r="AXH58" s="298"/>
      <c r="AXI58" s="298"/>
      <c r="AXJ58" s="298"/>
      <c r="AXK58" s="298"/>
      <c r="AXL58" s="298"/>
      <c r="AXM58" s="298"/>
      <c r="AXN58" s="298"/>
      <c r="AXO58" s="298"/>
      <c r="AXP58" s="298"/>
      <c r="AXQ58" s="298"/>
      <c r="AXR58" s="298"/>
      <c r="AXS58" s="298"/>
      <c r="AXT58" s="298"/>
      <c r="AXU58" s="298"/>
      <c r="AXV58" s="298"/>
      <c r="AXW58" s="298"/>
      <c r="AXX58" s="298"/>
      <c r="AXY58" s="298"/>
      <c r="AXZ58" s="298"/>
      <c r="AYA58" s="298"/>
      <c r="AYB58" s="298"/>
      <c r="AYC58" s="298"/>
      <c r="AYD58" s="298"/>
      <c r="AYE58" s="298"/>
      <c r="AYF58" s="298"/>
      <c r="AYG58" s="298"/>
      <c r="AYH58" s="298"/>
      <c r="AYI58" s="298"/>
      <c r="AYJ58" s="298"/>
      <c r="AYK58" s="298"/>
      <c r="AYL58" s="298"/>
      <c r="AYM58" s="298"/>
      <c r="AYN58" s="298"/>
      <c r="AYO58" s="298"/>
      <c r="AYP58" s="298"/>
      <c r="AYQ58" s="298"/>
      <c r="AYR58" s="298"/>
      <c r="AYS58" s="298"/>
      <c r="AYT58" s="298"/>
      <c r="AYU58" s="298"/>
      <c r="AYV58" s="298"/>
      <c r="AYW58" s="298"/>
      <c r="AYX58" s="298"/>
      <c r="AYY58" s="298"/>
      <c r="AYZ58" s="298"/>
      <c r="AZA58" s="298"/>
      <c r="AZB58" s="298"/>
      <c r="AZC58" s="298"/>
      <c r="AZD58" s="298"/>
      <c r="AZE58" s="298"/>
      <c r="AZF58" s="298"/>
      <c r="AZG58" s="298"/>
      <c r="AZH58" s="298"/>
      <c r="AZI58" s="298"/>
      <c r="AZJ58" s="298"/>
      <c r="AZK58" s="298"/>
      <c r="AZL58" s="298"/>
      <c r="AZM58" s="298"/>
      <c r="AZN58" s="298"/>
      <c r="AZO58" s="298"/>
      <c r="AZP58" s="298"/>
      <c r="AZQ58" s="298"/>
      <c r="AZR58" s="298"/>
      <c r="AZS58" s="298"/>
      <c r="AZT58" s="298"/>
      <c r="AZU58" s="298"/>
      <c r="AZV58" s="298"/>
      <c r="AZW58" s="298"/>
      <c r="AZX58" s="298"/>
      <c r="AZY58" s="298"/>
      <c r="AZZ58" s="298"/>
      <c r="BAA58" s="298"/>
      <c r="BAB58" s="298"/>
      <c r="BAC58" s="298"/>
      <c r="BAD58" s="298"/>
      <c r="BAE58" s="298"/>
      <c r="BAF58" s="298"/>
      <c r="BAG58" s="298"/>
      <c r="BAH58" s="298"/>
      <c r="BAI58" s="298"/>
      <c r="BAJ58" s="298"/>
      <c r="BAK58" s="298"/>
      <c r="BAL58" s="298"/>
      <c r="BAM58" s="298"/>
      <c r="BAN58" s="298"/>
      <c r="BAO58" s="298"/>
      <c r="BAP58" s="298"/>
      <c r="BAQ58" s="298"/>
      <c r="BAR58" s="298"/>
      <c r="BAS58" s="298"/>
      <c r="BAT58" s="298"/>
      <c r="BAU58" s="298"/>
      <c r="BAV58" s="298"/>
      <c r="BAW58" s="298"/>
      <c r="BAX58" s="298"/>
      <c r="BAY58" s="298"/>
      <c r="BAZ58" s="298"/>
      <c r="BBA58" s="298"/>
      <c r="BBB58" s="298"/>
      <c r="BBC58" s="298"/>
      <c r="BBD58" s="298"/>
      <c r="BBE58" s="298"/>
      <c r="BBF58" s="298"/>
      <c r="BBG58" s="298"/>
      <c r="BBH58" s="298"/>
      <c r="BBI58" s="298"/>
      <c r="BBJ58" s="298"/>
      <c r="BBK58" s="298"/>
      <c r="BBL58" s="298"/>
      <c r="BBM58" s="298"/>
      <c r="BBN58" s="298"/>
      <c r="BBO58" s="298"/>
      <c r="BBP58" s="298"/>
      <c r="BBQ58" s="298"/>
      <c r="BBR58" s="298"/>
      <c r="BBS58" s="298"/>
      <c r="BBT58" s="298"/>
      <c r="BBU58" s="298"/>
      <c r="BBV58" s="298"/>
      <c r="BBW58" s="298"/>
      <c r="BBX58" s="298"/>
      <c r="BBY58" s="298"/>
      <c r="BBZ58" s="298"/>
      <c r="BCA58" s="298"/>
      <c r="BCB58" s="298"/>
      <c r="BCC58" s="298"/>
      <c r="BCD58" s="298"/>
      <c r="BCE58" s="298"/>
      <c r="BCF58" s="298"/>
      <c r="BCG58" s="298"/>
      <c r="BCH58" s="298"/>
      <c r="BCI58" s="298"/>
      <c r="BCJ58" s="298"/>
      <c r="BCK58" s="298"/>
      <c r="BCL58" s="298"/>
      <c r="BCM58" s="298"/>
      <c r="BCN58" s="298"/>
      <c r="BCO58" s="298"/>
      <c r="BCP58" s="298"/>
      <c r="BCQ58" s="298"/>
      <c r="BCR58" s="298"/>
      <c r="BCS58" s="298"/>
      <c r="BCT58" s="298"/>
      <c r="BCU58" s="298"/>
      <c r="BCV58" s="298"/>
      <c r="BCW58" s="298"/>
      <c r="BCX58" s="298"/>
      <c r="BCY58" s="298"/>
      <c r="BCZ58" s="298"/>
      <c r="BDA58" s="298"/>
      <c r="BDB58" s="298"/>
      <c r="BDC58" s="298"/>
      <c r="BDD58" s="298"/>
      <c r="BDE58" s="298"/>
      <c r="BDF58" s="298"/>
      <c r="BDG58" s="298"/>
      <c r="BDH58" s="298"/>
      <c r="BDI58" s="298"/>
      <c r="BDJ58" s="298"/>
      <c r="BDK58" s="298"/>
      <c r="BDL58" s="298"/>
      <c r="BDM58" s="298"/>
      <c r="BDN58" s="298"/>
      <c r="BDO58" s="298"/>
      <c r="BDP58" s="298"/>
      <c r="BDQ58" s="298"/>
      <c r="BDR58" s="298"/>
      <c r="BDS58" s="298"/>
      <c r="BDT58" s="298"/>
      <c r="BDU58" s="298"/>
      <c r="BDV58" s="298"/>
      <c r="BDW58" s="298"/>
      <c r="BDX58" s="298"/>
      <c r="BDY58" s="298"/>
      <c r="BDZ58" s="298"/>
      <c r="BEA58" s="298"/>
      <c r="BEB58" s="298"/>
      <c r="BEC58" s="298"/>
      <c r="BED58" s="298"/>
      <c r="BEE58" s="298"/>
      <c r="BEF58" s="298"/>
      <c r="BEG58" s="298"/>
      <c r="BEH58" s="298"/>
      <c r="BEI58" s="298"/>
      <c r="BEJ58" s="298"/>
      <c r="BEK58" s="298"/>
      <c r="BEL58" s="298"/>
      <c r="BEM58" s="298"/>
      <c r="BEN58" s="298"/>
      <c r="BEO58" s="298"/>
      <c r="BEP58" s="298"/>
      <c r="BEQ58" s="298"/>
      <c r="BER58" s="298"/>
      <c r="BES58" s="298"/>
      <c r="BET58" s="298"/>
      <c r="BEU58" s="298"/>
      <c r="BEV58" s="298"/>
      <c r="BEW58" s="298"/>
      <c r="BEX58" s="298"/>
      <c r="BEY58" s="298"/>
      <c r="BEZ58" s="298"/>
      <c r="BFA58" s="298"/>
      <c r="BFB58" s="298"/>
      <c r="BFC58" s="298"/>
      <c r="BFD58" s="298"/>
      <c r="BFE58" s="298"/>
      <c r="BFF58" s="298"/>
      <c r="BFG58" s="298"/>
      <c r="BFH58" s="298"/>
      <c r="BFI58" s="298"/>
      <c r="BFJ58" s="298"/>
      <c r="BFK58" s="298"/>
      <c r="BFL58" s="298"/>
      <c r="BFM58" s="298"/>
      <c r="BFN58" s="298"/>
      <c r="BFO58" s="298"/>
      <c r="BFP58" s="298"/>
      <c r="BFQ58" s="298"/>
      <c r="BFR58" s="298"/>
      <c r="BFS58" s="298"/>
      <c r="BFT58" s="298"/>
      <c r="BFU58" s="298"/>
      <c r="BFV58" s="298"/>
      <c r="BFW58" s="298"/>
      <c r="BFX58" s="298"/>
      <c r="BFY58" s="298"/>
      <c r="BFZ58" s="298"/>
      <c r="BGA58" s="298"/>
      <c r="BGB58" s="298"/>
      <c r="BGC58" s="298"/>
      <c r="BGD58" s="298"/>
      <c r="BGE58" s="298"/>
      <c r="BGF58" s="298"/>
      <c r="BGG58" s="298"/>
      <c r="BGH58" s="298"/>
      <c r="BGI58" s="298"/>
      <c r="BGJ58" s="298"/>
      <c r="BGK58" s="298"/>
      <c r="BGL58" s="298"/>
      <c r="BGM58" s="298"/>
      <c r="BGN58" s="298"/>
      <c r="BGO58" s="298"/>
      <c r="BGP58" s="298"/>
      <c r="BGQ58" s="298"/>
      <c r="BGR58" s="298"/>
      <c r="BGS58" s="298"/>
      <c r="BGT58" s="298"/>
      <c r="BGU58" s="298"/>
      <c r="BGV58" s="298"/>
      <c r="BGW58" s="298"/>
      <c r="BGX58" s="298"/>
      <c r="BGY58" s="298"/>
      <c r="BGZ58" s="298"/>
      <c r="BHA58" s="298"/>
      <c r="BHB58" s="298"/>
      <c r="BHC58" s="298"/>
      <c r="BHD58" s="298"/>
      <c r="BHE58" s="298"/>
      <c r="BHF58" s="298"/>
      <c r="BHG58" s="298"/>
      <c r="BHH58" s="298"/>
      <c r="BHI58" s="298"/>
      <c r="BHJ58" s="298"/>
      <c r="BHK58" s="298"/>
      <c r="BHL58" s="298"/>
      <c r="BHM58" s="298"/>
      <c r="BHN58" s="298"/>
      <c r="BHO58" s="298"/>
      <c r="BHP58" s="298"/>
      <c r="BHQ58" s="298"/>
      <c r="BHR58" s="298"/>
      <c r="BHS58" s="298"/>
      <c r="BHT58" s="298"/>
      <c r="BHU58" s="298"/>
      <c r="BHV58" s="298"/>
      <c r="BHW58" s="298"/>
      <c r="BHX58" s="298"/>
      <c r="BHY58" s="298"/>
      <c r="BHZ58" s="298"/>
      <c r="BIA58" s="298"/>
      <c r="BIB58" s="298"/>
      <c r="BIC58" s="298"/>
      <c r="BID58" s="298"/>
      <c r="BIE58" s="298"/>
      <c r="BIF58" s="298"/>
      <c r="BIG58" s="298"/>
      <c r="BIH58" s="298"/>
      <c r="BII58" s="298"/>
      <c r="BIJ58" s="298"/>
      <c r="BIK58" s="298"/>
      <c r="BIL58" s="298"/>
      <c r="BIM58" s="298"/>
      <c r="BIN58" s="298"/>
      <c r="BIO58" s="298"/>
      <c r="BIP58" s="298"/>
      <c r="BIQ58" s="298"/>
      <c r="BIR58" s="298"/>
      <c r="BIS58" s="298"/>
      <c r="BIT58" s="298"/>
      <c r="BIU58" s="298"/>
      <c r="BIV58" s="298"/>
      <c r="BIW58" s="298"/>
      <c r="BIX58" s="298"/>
      <c r="BIY58" s="298"/>
      <c r="BIZ58" s="298"/>
      <c r="BJA58" s="298"/>
      <c r="BJB58" s="298"/>
      <c r="BJC58" s="298"/>
      <c r="BJD58" s="298"/>
      <c r="BJE58" s="298"/>
      <c r="BJF58" s="298"/>
      <c r="BJG58" s="298"/>
      <c r="BJH58" s="298"/>
      <c r="BJI58" s="298"/>
      <c r="BJJ58" s="298"/>
      <c r="BJK58" s="298"/>
      <c r="BJL58" s="298"/>
      <c r="BJM58" s="298"/>
      <c r="BJN58" s="298"/>
      <c r="BJO58" s="298"/>
      <c r="BJP58" s="298"/>
      <c r="BJQ58" s="298"/>
      <c r="BJR58" s="298"/>
      <c r="BJS58" s="298"/>
      <c r="BJT58" s="298"/>
      <c r="BJU58" s="298"/>
      <c r="BJV58" s="298"/>
      <c r="BJW58" s="298"/>
      <c r="BJX58" s="298"/>
      <c r="BJY58" s="298"/>
      <c r="BJZ58" s="298"/>
      <c r="BKA58" s="298"/>
      <c r="BKB58" s="298"/>
      <c r="BKC58" s="298"/>
      <c r="BKD58" s="298"/>
      <c r="BKE58" s="298"/>
      <c r="BKF58" s="298"/>
      <c r="BKG58" s="298"/>
      <c r="BKH58" s="298"/>
      <c r="BKI58" s="298"/>
      <c r="BKJ58" s="298"/>
      <c r="BKK58" s="298"/>
      <c r="BKL58" s="298"/>
      <c r="BKM58" s="298"/>
      <c r="BKN58" s="298"/>
      <c r="BKO58" s="298"/>
      <c r="BKP58" s="298"/>
      <c r="BKQ58" s="298"/>
      <c r="BKR58" s="298"/>
      <c r="BKS58" s="298"/>
      <c r="BKT58" s="298"/>
      <c r="BKU58" s="298"/>
      <c r="BKV58" s="298"/>
      <c r="BKW58" s="298"/>
      <c r="BKX58" s="298"/>
      <c r="BKY58" s="298"/>
      <c r="BKZ58" s="298"/>
      <c r="BLA58" s="298"/>
      <c r="BLB58" s="298"/>
      <c r="BLC58" s="298"/>
      <c r="BLD58" s="298"/>
      <c r="BLE58" s="298"/>
      <c r="BLF58" s="298"/>
      <c r="BLG58" s="298"/>
      <c r="BLH58" s="298"/>
      <c r="BLI58" s="298"/>
      <c r="BLJ58" s="298"/>
      <c r="BLK58" s="298"/>
      <c r="BLL58" s="298"/>
      <c r="BLM58" s="298"/>
      <c r="BLN58" s="298"/>
      <c r="BLO58" s="298"/>
      <c r="BLP58" s="298"/>
      <c r="BLQ58" s="298"/>
      <c r="BLR58" s="298"/>
      <c r="BLS58" s="298"/>
      <c r="BLT58" s="298"/>
      <c r="BLU58" s="298"/>
      <c r="BLV58" s="298"/>
      <c r="BLW58" s="298"/>
      <c r="BLX58" s="298"/>
      <c r="BLY58" s="298"/>
      <c r="BLZ58" s="298"/>
      <c r="BMA58" s="298"/>
      <c r="BMB58" s="298"/>
      <c r="BMC58" s="298"/>
      <c r="BMD58" s="298"/>
      <c r="BME58" s="298"/>
      <c r="BMF58" s="298"/>
      <c r="BMG58" s="298"/>
      <c r="BMH58" s="298"/>
      <c r="BMI58" s="298"/>
      <c r="BMJ58" s="298"/>
      <c r="BMK58" s="298"/>
      <c r="BML58" s="298"/>
      <c r="BMM58" s="298"/>
      <c r="BMN58" s="298"/>
      <c r="BMO58" s="298"/>
      <c r="BMP58" s="298"/>
      <c r="BMQ58" s="298"/>
      <c r="BMR58" s="298"/>
      <c r="BMS58" s="298"/>
      <c r="BMT58" s="298"/>
      <c r="BMU58" s="298"/>
      <c r="BMV58" s="298"/>
      <c r="BMW58" s="298"/>
      <c r="BMX58" s="298"/>
      <c r="BMY58" s="298"/>
      <c r="BMZ58" s="298"/>
      <c r="BNA58" s="298"/>
      <c r="BNB58" s="298"/>
      <c r="BNC58" s="298"/>
      <c r="BND58" s="298"/>
      <c r="BNE58" s="298"/>
      <c r="BNF58" s="298"/>
      <c r="BNG58" s="298"/>
      <c r="BNH58" s="298"/>
      <c r="BNI58" s="298"/>
      <c r="BNJ58" s="298"/>
      <c r="BNK58" s="298"/>
      <c r="BNL58" s="298"/>
      <c r="BNM58" s="298"/>
      <c r="BNN58" s="298"/>
      <c r="BNO58" s="298"/>
      <c r="BNP58" s="298"/>
      <c r="BNQ58" s="298"/>
      <c r="BNR58" s="298"/>
      <c r="BNS58" s="298"/>
      <c r="BNT58" s="298"/>
      <c r="BNU58" s="298"/>
      <c r="BNV58" s="298"/>
      <c r="BNW58" s="298"/>
      <c r="BNX58" s="298"/>
      <c r="BNY58" s="298"/>
      <c r="BNZ58" s="298"/>
      <c r="BOA58" s="298"/>
      <c r="BOB58" s="298"/>
      <c r="BOC58" s="298"/>
      <c r="BOD58" s="298"/>
      <c r="BOE58" s="298"/>
      <c r="BOF58" s="298"/>
      <c r="BOG58" s="298"/>
      <c r="BOH58" s="298"/>
      <c r="BOI58" s="298"/>
      <c r="BOJ58" s="298"/>
      <c r="BOK58" s="298"/>
      <c r="BOL58" s="298"/>
      <c r="BOM58" s="298"/>
      <c r="BON58" s="298"/>
      <c r="BOO58" s="298"/>
      <c r="BOP58" s="298"/>
      <c r="BOQ58" s="298"/>
      <c r="BOR58" s="298"/>
      <c r="BOS58" s="298"/>
      <c r="BOT58" s="298"/>
      <c r="BOU58" s="298"/>
      <c r="BOV58" s="298"/>
      <c r="BOW58" s="298"/>
      <c r="BOX58" s="298"/>
      <c r="BOY58" s="298"/>
      <c r="BOZ58" s="298"/>
      <c r="BPA58" s="298"/>
      <c r="BPB58" s="298"/>
      <c r="BPC58" s="298"/>
      <c r="BPD58" s="298"/>
      <c r="BPE58" s="298"/>
      <c r="BPF58" s="298"/>
      <c r="BPG58" s="298"/>
      <c r="BPH58" s="298"/>
      <c r="BPI58" s="298"/>
      <c r="BPJ58" s="298"/>
      <c r="BPK58" s="298"/>
      <c r="BPL58" s="298"/>
      <c r="BPM58" s="298"/>
      <c r="BPN58" s="298"/>
      <c r="BPO58" s="298"/>
      <c r="BPP58" s="298"/>
      <c r="BPQ58" s="298"/>
      <c r="BPR58" s="298"/>
      <c r="BPS58" s="298"/>
      <c r="BPT58" s="298"/>
      <c r="BPU58" s="298"/>
      <c r="BPV58" s="298"/>
      <c r="BPW58" s="298"/>
      <c r="BPX58" s="298"/>
      <c r="BPY58" s="298"/>
      <c r="BPZ58" s="298"/>
      <c r="BQA58" s="298"/>
      <c r="BQB58" s="298"/>
      <c r="BQC58" s="298"/>
      <c r="BQD58" s="298"/>
      <c r="BQE58" s="298"/>
      <c r="BQF58" s="298"/>
      <c r="BQG58" s="298"/>
      <c r="BQH58" s="298"/>
      <c r="BQI58" s="298"/>
      <c r="BQJ58" s="298"/>
      <c r="BQK58" s="298"/>
      <c r="BQL58" s="298"/>
      <c r="BQM58" s="298"/>
      <c r="BQN58" s="298"/>
      <c r="BQO58" s="298"/>
      <c r="BQP58" s="298"/>
      <c r="BQQ58" s="298"/>
      <c r="BQR58" s="298"/>
      <c r="BQS58" s="298"/>
      <c r="BQT58" s="298"/>
      <c r="BQU58" s="298"/>
      <c r="BQV58" s="298"/>
      <c r="BQW58" s="298"/>
      <c r="BQX58" s="298"/>
      <c r="BQY58" s="298"/>
      <c r="BQZ58" s="298"/>
      <c r="BRA58" s="298"/>
      <c r="BRB58" s="298"/>
      <c r="BRC58" s="298"/>
      <c r="BRD58" s="298"/>
      <c r="BRE58" s="298"/>
      <c r="BRF58" s="298"/>
      <c r="BRG58" s="298"/>
      <c r="BRH58" s="298"/>
      <c r="BRI58" s="298"/>
      <c r="BRJ58" s="298"/>
      <c r="BRK58" s="298"/>
      <c r="BRL58" s="298"/>
      <c r="BRM58" s="298"/>
      <c r="BRN58" s="298"/>
      <c r="BRO58" s="298"/>
      <c r="BRP58" s="298"/>
      <c r="BRQ58" s="298"/>
      <c r="BRR58" s="298"/>
      <c r="BRS58" s="298"/>
      <c r="BRT58" s="298"/>
      <c r="BRU58" s="298"/>
      <c r="BRV58" s="298"/>
      <c r="BRW58" s="298"/>
      <c r="BRX58" s="298"/>
      <c r="BRY58" s="298"/>
      <c r="BRZ58" s="298"/>
      <c r="BSA58" s="298"/>
      <c r="BSB58" s="298"/>
      <c r="BSC58" s="298"/>
      <c r="BSD58" s="298"/>
      <c r="BSE58" s="298"/>
      <c r="BSF58" s="298"/>
      <c r="BSG58" s="298"/>
      <c r="BSH58" s="298"/>
      <c r="BSI58" s="298"/>
      <c r="BSJ58" s="298"/>
      <c r="BSK58" s="298"/>
      <c r="BSL58" s="298"/>
      <c r="BSM58" s="298"/>
      <c r="BSN58" s="298"/>
      <c r="BSO58" s="298"/>
      <c r="BSP58" s="298"/>
      <c r="BSQ58" s="298"/>
      <c r="BSR58" s="298"/>
      <c r="BSS58" s="298"/>
      <c r="BST58" s="298"/>
      <c r="BSU58" s="298"/>
      <c r="BSV58" s="298"/>
      <c r="BSW58" s="298"/>
      <c r="BSX58" s="298"/>
      <c r="BSY58" s="298"/>
      <c r="BSZ58" s="298"/>
      <c r="BTA58" s="298"/>
      <c r="BTB58" s="298"/>
      <c r="BTC58" s="298"/>
      <c r="BTD58" s="298"/>
      <c r="BTE58" s="298"/>
      <c r="BTF58" s="298"/>
      <c r="BTG58" s="298"/>
      <c r="BTH58" s="298"/>
      <c r="BTI58" s="298"/>
      <c r="BTJ58" s="298"/>
      <c r="BTK58" s="298"/>
      <c r="BTL58" s="298"/>
      <c r="BTM58" s="298"/>
      <c r="BTN58" s="298"/>
      <c r="BTO58" s="298"/>
      <c r="BTP58" s="298"/>
      <c r="BTQ58" s="298"/>
      <c r="BTR58" s="298"/>
      <c r="BTS58" s="298"/>
      <c r="BTT58" s="298"/>
      <c r="BTU58" s="298"/>
      <c r="BTV58" s="298"/>
      <c r="BTW58" s="298"/>
      <c r="BTX58" s="298"/>
      <c r="BTY58" s="298"/>
      <c r="BTZ58" s="298"/>
      <c r="BUA58" s="298"/>
      <c r="BUB58" s="298"/>
      <c r="BUC58" s="298"/>
      <c r="BUD58" s="298"/>
      <c r="BUE58" s="298"/>
      <c r="BUF58" s="298"/>
      <c r="BUG58" s="298"/>
      <c r="BUH58" s="298"/>
      <c r="BUI58" s="298"/>
      <c r="BUJ58" s="298"/>
      <c r="BUK58" s="298"/>
      <c r="BUL58" s="298"/>
      <c r="BUM58" s="298"/>
      <c r="BUN58" s="298"/>
      <c r="BUO58" s="298"/>
      <c r="BUP58" s="298"/>
      <c r="BUQ58" s="298"/>
      <c r="BUR58" s="298"/>
      <c r="BUS58" s="298"/>
      <c r="BUT58" s="298"/>
      <c r="BUU58" s="298"/>
      <c r="BUV58" s="298"/>
      <c r="BUW58" s="298"/>
      <c r="BUX58" s="298"/>
      <c r="BUY58" s="298"/>
      <c r="BUZ58" s="298"/>
      <c r="BVA58" s="298"/>
      <c r="BVB58" s="298"/>
      <c r="BVC58" s="298"/>
      <c r="BVD58" s="298"/>
      <c r="BVE58" s="298"/>
      <c r="BVF58" s="298"/>
      <c r="BVG58" s="298"/>
      <c r="BVH58" s="298"/>
      <c r="BVI58" s="298"/>
      <c r="BVJ58" s="298"/>
      <c r="BVK58" s="298"/>
      <c r="BVL58" s="298"/>
      <c r="BVM58" s="298"/>
      <c r="BVN58" s="298"/>
      <c r="BVO58" s="298"/>
      <c r="BVP58" s="298"/>
      <c r="BVQ58" s="298"/>
      <c r="BVR58" s="298"/>
      <c r="BVS58" s="298"/>
      <c r="BVT58" s="298"/>
      <c r="BVU58" s="298"/>
      <c r="BVV58" s="298"/>
      <c r="BVW58" s="298"/>
      <c r="BVX58" s="298"/>
      <c r="BVY58" s="298"/>
      <c r="BVZ58" s="298"/>
      <c r="BWA58" s="298"/>
      <c r="BWB58" s="298"/>
      <c r="BWC58" s="298"/>
      <c r="BWD58" s="298"/>
      <c r="BWE58" s="298"/>
      <c r="BWF58" s="298"/>
      <c r="BWG58" s="298"/>
      <c r="BWH58" s="298"/>
      <c r="BWI58" s="298"/>
      <c r="BWJ58" s="298"/>
      <c r="BWK58" s="298"/>
      <c r="BWL58" s="298"/>
      <c r="BWM58" s="298"/>
      <c r="BWN58" s="298"/>
      <c r="BWO58" s="298"/>
      <c r="BWP58" s="298"/>
      <c r="BWQ58" s="298"/>
      <c r="BWR58" s="298"/>
      <c r="BWS58" s="298"/>
      <c r="BWT58" s="298"/>
      <c r="BWU58" s="298"/>
      <c r="BWV58" s="298"/>
      <c r="BWW58" s="298"/>
      <c r="BWX58" s="298"/>
      <c r="BWY58" s="298"/>
      <c r="BWZ58" s="298"/>
      <c r="BXA58" s="298"/>
      <c r="BXB58" s="298"/>
      <c r="BXC58" s="298"/>
      <c r="BXD58" s="298"/>
      <c r="BXE58" s="298"/>
      <c r="BXF58" s="298"/>
      <c r="BXG58" s="298"/>
      <c r="BXH58" s="298"/>
      <c r="BXI58" s="298"/>
      <c r="BXJ58" s="298"/>
      <c r="BXK58" s="298"/>
      <c r="BXL58" s="298"/>
      <c r="BXM58" s="298"/>
      <c r="BXN58" s="298"/>
      <c r="BXO58" s="298"/>
      <c r="BXP58" s="298"/>
      <c r="BXQ58" s="298"/>
      <c r="BXR58" s="298"/>
      <c r="BXS58" s="298"/>
      <c r="BXT58" s="298"/>
      <c r="BXU58" s="298"/>
      <c r="BXV58" s="298"/>
      <c r="BXW58" s="298"/>
      <c r="BXX58" s="298"/>
      <c r="BXY58" s="298"/>
      <c r="BXZ58" s="298"/>
      <c r="BYA58" s="298"/>
      <c r="BYB58" s="298"/>
      <c r="BYC58" s="298"/>
      <c r="BYD58" s="298"/>
      <c r="BYE58" s="298"/>
      <c r="BYF58" s="298"/>
      <c r="BYG58" s="298"/>
      <c r="BYH58" s="298"/>
      <c r="BYI58" s="298"/>
      <c r="BYJ58" s="298"/>
      <c r="BYK58" s="298"/>
      <c r="BYL58" s="298"/>
      <c r="BYM58" s="298"/>
      <c r="BYN58" s="298"/>
      <c r="BYO58" s="298"/>
      <c r="BYP58" s="298"/>
      <c r="BYQ58" s="298"/>
      <c r="BYR58" s="298"/>
      <c r="BYS58" s="298"/>
      <c r="BYT58" s="298"/>
      <c r="BYU58" s="298"/>
      <c r="BYV58" s="298"/>
      <c r="BYW58" s="298"/>
      <c r="BYX58" s="298"/>
      <c r="BYY58" s="298"/>
      <c r="BYZ58" s="298"/>
      <c r="BZA58" s="298"/>
      <c r="BZB58" s="298"/>
      <c r="BZC58" s="298"/>
      <c r="BZD58" s="298"/>
      <c r="BZE58" s="298"/>
      <c r="BZF58" s="298"/>
      <c r="BZG58" s="298"/>
      <c r="BZH58" s="298"/>
      <c r="BZI58" s="298"/>
      <c r="BZJ58" s="298"/>
      <c r="BZK58" s="298"/>
      <c r="BZL58" s="298"/>
      <c r="BZM58" s="298"/>
      <c r="BZN58" s="298"/>
      <c r="BZO58" s="298"/>
      <c r="BZP58" s="298"/>
      <c r="BZQ58" s="298"/>
      <c r="BZR58" s="298"/>
      <c r="BZS58" s="298"/>
      <c r="BZT58" s="298"/>
      <c r="BZU58" s="298"/>
      <c r="BZV58" s="298"/>
      <c r="BZW58" s="298"/>
      <c r="BZX58" s="298"/>
      <c r="BZY58" s="298"/>
      <c r="BZZ58" s="298"/>
      <c r="CAA58" s="298"/>
      <c r="CAB58" s="298"/>
      <c r="CAC58" s="298"/>
      <c r="CAD58" s="298"/>
      <c r="CAE58" s="298"/>
      <c r="CAF58" s="298"/>
      <c r="CAG58" s="298"/>
      <c r="CAH58" s="298"/>
      <c r="CAI58" s="298"/>
      <c r="CAJ58" s="298"/>
      <c r="CAK58" s="298"/>
      <c r="CAL58" s="298"/>
      <c r="CAM58" s="298"/>
      <c r="CAN58" s="298"/>
      <c r="CAO58" s="298"/>
      <c r="CAP58" s="298"/>
      <c r="CAQ58" s="298"/>
      <c r="CAR58" s="298"/>
      <c r="CAS58" s="298"/>
      <c r="CAT58" s="298"/>
      <c r="CAU58" s="298"/>
      <c r="CAV58" s="298"/>
      <c r="CAW58" s="298"/>
      <c r="CAX58" s="298"/>
      <c r="CAY58" s="298"/>
      <c r="CAZ58" s="298"/>
      <c r="CBA58" s="298"/>
      <c r="CBB58" s="298"/>
      <c r="CBC58" s="298"/>
      <c r="CBD58" s="298"/>
      <c r="CBE58" s="298"/>
      <c r="CBF58" s="298"/>
      <c r="CBG58" s="298"/>
      <c r="CBH58" s="298"/>
      <c r="CBI58" s="298"/>
      <c r="CBJ58" s="298"/>
      <c r="CBK58" s="298"/>
      <c r="CBL58" s="298"/>
      <c r="CBM58" s="298"/>
      <c r="CBN58" s="298"/>
      <c r="CBO58" s="298"/>
      <c r="CBP58" s="298"/>
      <c r="CBQ58" s="298"/>
      <c r="CBR58" s="298"/>
      <c r="CBS58" s="298"/>
      <c r="CBT58" s="298"/>
      <c r="CBU58" s="298"/>
      <c r="CBV58" s="298"/>
      <c r="CBW58" s="298"/>
      <c r="CBX58" s="298"/>
      <c r="CBY58" s="298"/>
      <c r="CBZ58" s="298"/>
      <c r="CCA58" s="298"/>
      <c r="CCB58" s="298"/>
      <c r="CCC58" s="298"/>
      <c r="CCD58" s="298"/>
      <c r="CCE58" s="298"/>
      <c r="CCF58" s="298"/>
      <c r="CCG58" s="298"/>
      <c r="CCH58" s="298"/>
      <c r="CCI58" s="298"/>
      <c r="CCJ58" s="298"/>
      <c r="CCK58" s="298"/>
      <c r="CCL58" s="298"/>
      <c r="CCM58" s="298"/>
      <c r="CCN58" s="298"/>
      <c r="CCO58" s="298"/>
      <c r="CCP58" s="298"/>
      <c r="CCQ58" s="298"/>
      <c r="CCR58" s="298"/>
      <c r="CCS58" s="298"/>
      <c r="CCT58" s="298"/>
      <c r="CCU58" s="298"/>
      <c r="CCV58" s="298"/>
      <c r="CCW58" s="298"/>
      <c r="CCX58" s="298"/>
      <c r="CCY58" s="298"/>
      <c r="CCZ58" s="298"/>
      <c r="CDA58" s="298"/>
      <c r="CDB58" s="298"/>
      <c r="CDC58" s="298"/>
      <c r="CDD58" s="298"/>
      <c r="CDE58" s="298"/>
      <c r="CDF58" s="298"/>
      <c r="CDG58" s="298"/>
      <c r="CDH58" s="298"/>
      <c r="CDI58" s="298"/>
      <c r="CDJ58" s="298"/>
      <c r="CDK58" s="298"/>
      <c r="CDL58" s="298"/>
      <c r="CDM58" s="298"/>
      <c r="CDN58" s="298"/>
      <c r="CDO58" s="298"/>
      <c r="CDP58" s="298"/>
      <c r="CDQ58" s="298"/>
      <c r="CDR58" s="298"/>
      <c r="CDS58" s="298"/>
      <c r="CDT58" s="298"/>
      <c r="CDU58" s="298"/>
      <c r="CDV58" s="298"/>
      <c r="CDW58" s="298"/>
      <c r="CDX58" s="298"/>
      <c r="CDY58" s="298"/>
      <c r="CDZ58" s="298"/>
      <c r="CEA58" s="298"/>
      <c r="CEB58" s="298"/>
      <c r="CEC58" s="298"/>
      <c r="CED58" s="298"/>
      <c r="CEE58" s="298"/>
      <c r="CEF58" s="298"/>
      <c r="CEG58" s="298"/>
      <c r="CEH58" s="298"/>
      <c r="CEI58" s="298"/>
      <c r="CEJ58" s="298"/>
      <c r="CEK58" s="298"/>
      <c r="CEL58" s="298"/>
      <c r="CEM58" s="298"/>
      <c r="CEN58" s="298"/>
      <c r="CEO58" s="298"/>
      <c r="CEP58" s="298"/>
      <c r="CEQ58" s="298"/>
      <c r="CER58" s="298"/>
      <c r="CES58" s="298"/>
      <c r="CET58" s="298"/>
      <c r="CEU58" s="298"/>
      <c r="CEV58" s="298"/>
      <c r="CEW58" s="298"/>
      <c r="CEX58" s="298"/>
      <c r="CEY58" s="298"/>
      <c r="CEZ58" s="298"/>
      <c r="CFA58" s="298"/>
      <c r="CFB58" s="298"/>
      <c r="CFC58" s="298"/>
      <c r="CFD58" s="298"/>
      <c r="CFE58" s="298"/>
      <c r="CFF58" s="298"/>
      <c r="CFG58" s="298"/>
      <c r="CFH58" s="298"/>
      <c r="CFI58" s="298"/>
      <c r="CFJ58" s="298"/>
      <c r="CFK58" s="298"/>
      <c r="CFL58" s="298"/>
      <c r="CFM58" s="298"/>
      <c r="CFN58" s="298"/>
      <c r="CFO58" s="298"/>
      <c r="CFP58" s="298"/>
      <c r="CFQ58" s="298"/>
      <c r="CFR58" s="298"/>
      <c r="CFS58" s="298"/>
      <c r="CFT58" s="298"/>
      <c r="CFU58" s="298"/>
      <c r="CFV58" s="298"/>
      <c r="CFW58" s="298"/>
      <c r="CFX58" s="298"/>
      <c r="CFY58" s="298"/>
      <c r="CFZ58" s="298"/>
      <c r="CGA58" s="298"/>
      <c r="CGB58" s="298"/>
      <c r="CGC58" s="298"/>
      <c r="CGD58" s="298"/>
      <c r="CGE58" s="298"/>
      <c r="CGF58" s="298"/>
      <c r="CGG58" s="298"/>
      <c r="CGH58" s="298"/>
      <c r="CGI58" s="298"/>
      <c r="CGJ58" s="298"/>
      <c r="CGK58" s="298"/>
      <c r="CGL58" s="298"/>
      <c r="CGM58" s="298"/>
      <c r="CGN58" s="298"/>
      <c r="CGO58" s="298"/>
      <c r="CGP58" s="298"/>
      <c r="CGQ58" s="298"/>
      <c r="CGR58" s="298"/>
      <c r="CGS58" s="298"/>
      <c r="CGT58" s="298"/>
      <c r="CGU58" s="298"/>
      <c r="CGV58" s="298"/>
      <c r="CGW58" s="298"/>
      <c r="CGX58" s="298"/>
      <c r="CGY58" s="298"/>
      <c r="CGZ58" s="298"/>
      <c r="CHA58" s="298"/>
      <c r="CHB58" s="298"/>
      <c r="CHC58" s="298"/>
      <c r="CHD58" s="298"/>
      <c r="CHE58" s="298"/>
      <c r="CHF58" s="298"/>
      <c r="CHG58" s="298"/>
      <c r="CHH58" s="298"/>
      <c r="CHI58" s="298"/>
      <c r="CHJ58" s="298"/>
      <c r="CHK58" s="298"/>
      <c r="CHL58" s="298"/>
      <c r="CHM58" s="298"/>
      <c r="CHN58" s="298"/>
      <c r="CHO58" s="298"/>
      <c r="CHP58" s="298"/>
      <c r="CHQ58" s="298"/>
      <c r="CHR58" s="298"/>
      <c r="CHS58" s="298"/>
      <c r="CHT58" s="298"/>
      <c r="CHU58" s="298"/>
      <c r="CHV58" s="298"/>
      <c r="CHW58" s="298"/>
      <c r="CHX58" s="298"/>
      <c r="CHY58" s="298"/>
      <c r="CHZ58" s="298"/>
      <c r="CIA58" s="298"/>
      <c r="CIB58" s="298"/>
      <c r="CIC58" s="298"/>
      <c r="CID58" s="298"/>
      <c r="CIE58" s="298"/>
      <c r="CIF58" s="298"/>
      <c r="CIG58" s="298"/>
      <c r="CIH58" s="298"/>
      <c r="CII58" s="298"/>
      <c r="CIJ58" s="298"/>
      <c r="CIK58" s="298"/>
      <c r="CIL58" s="298"/>
      <c r="CIM58" s="298"/>
      <c r="CIN58" s="298"/>
      <c r="CIO58" s="298"/>
      <c r="CIP58" s="298"/>
      <c r="CIQ58" s="298"/>
      <c r="CIR58" s="298"/>
      <c r="CIS58" s="298"/>
      <c r="CIT58" s="298"/>
      <c r="CIU58" s="298"/>
      <c r="CIV58" s="298"/>
      <c r="CIW58" s="298"/>
      <c r="CIX58" s="298"/>
      <c r="CIY58" s="298"/>
      <c r="CIZ58" s="298"/>
      <c r="CJA58" s="298"/>
      <c r="CJB58" s="298"/>
      <c r="CJC58" s="298"/>
      <c r="CJD58" s="298"/>
      <c r="CJE58" s="298"/>
      <c r="CJF58" s="298"/>
      <c r="CJG58" s="298"/>
      <c r="CJH58" s="298"/>
      <c r="CJI58" s="298"/>
      <c r="CJJ58" s="298"/>
      <c r="CJK58" s="298"/>
      <c r="CJL58" s="298"/>
      <c r="CJM58" s="298"/>
      <c r="CJN58" s="298"/>
      <c r="CJO58" s="298"/>
      <c r="CJP58" s="298"/>
      <c r="CJQ58" s="298"/>
      <c r="CJR58" s="298"/>
      <c r="CJS58" s="298"/>
      <c r="CJT58" s="298"/>
      <c r="CJU58" s="298"/>
      <c r="CJV58" s="298"/>
      <c r="CJW58" s="298"/>
      <c r="CJX58" s="298"/>
      <c r="CJY58" s="298"/>
      <c r="CJZ58" s="298"/>
      <c r="CKA58" s="298"/>
      <c r="CKB58" s="298"/>
      <c r="CKC58" s="298"/>
      <c r="CKD58" s="298"/>
      <c r="CKE58" s="298"/>
      <c r="CKF58" s="298"/>
      <c r="CKG58" s="298"/>
      <c r="CKH58" s="298"/>
      <c r="CKI58" s="298"/>
      <c r="CKJ58" s="298"/>
      <c r="CKK58" s="298"/>
      <c r="CKL58" s="298"/>
      <c r="CKM58" s="298"/>
      <c r="CKN58" s="298"/>
      <c r="CKO58" s="298"/>
      <c r="CKP58" s="298"/>
      <c r="CKQ58" s="298"/>
      <c r="CKR58" s="298"/>
      <c r="CKS58" s="298"/>
      <c r="CKT58" s="298"/>
      <c r="CKU58" s="298"/>
      <c r="CKV58" s="298"/>
      <c r="CKW58" s="298"/>
      <c r="CKX58" s="298"/>
      <c r="CKY58" s="298"/>
      <c r="CKZ58" s="298"/>
      <c r="CLA58" s="298"/>
      <c r="CLB58" s="298"/>
      <c r="CLC58" s="298"/>
      <c r="CLD58" s="298"/>
      <c r="CLE58" s="298"/>
      <c r="CLF58" s="298"/>
      <c r="CLG58" s="298"/>
      <c r="CLH58" s="298"/>
      <c r="CLI58" s="298"/>
      <c r="CLJ58" s="298"/>
      <c r="CLK58" s="298"/>
      <c r="CLL58" s="298"/>
      <c r="CLM58" s="298"/>
      <c r="CLN58" s="298"/>
      <c r="CLO58" s="298"/>
      <c r="CLP58" s="298"/>
      <c r="CLQ58" s="298"/>
      <c r="CLR58" s="298"/>
      <c r="CLS58" s="298"/>
      <c r="CLT58" s="298"/>
      <c r="CLU58" s="298"/>
      <c r="CLV58" s="298"/>
      <c r="CLW58" s="298"/>
      <c r="CLX58" s="298"/>
      <c r="CLY58" s="298"/>
      <c r="CLZ58" s="298"/>
      <c r="CMA58" s="298"/>
      <c r="CMB58" s="298"/>
      <c r="CMC58" s="298"/>
      <c r="CMD58" s="298"/>
      <c r="CME58" s="298"/>
      <c r="CMF58" s="298"/>
      <c r="CMG58" s="298"/>
      <c r="CMH58" s="298"/>
      <c r="CMI58" s="298"/>
      <c r="CMJ58" s="298"/>
      <c r="CMK58" s="298"/>
      <c r="CML58" s="298"/>
      <c r="CMM58" s="298"/>
      <c r="CMN58" s="298"/>
      <c r="CMO58" s="298"/>
      <c r="CMP58" s="298"/>
      <c r="CMQ58" s="298"/>
      <c r="CMR58" s="298"/>
      <c r="CMS58" s="298"/>
      <c r="CMT58" s="298"/>
      <c r="CMU58" s="298"/>
      <c r="CMV58" s="298"/>
      <c r="CMW58" s="298"/>
      <c r="CMX58" s="298"/>
      <c r="CMY58" s="298"/>
      <c r="CMZ58" s="298"/>
      <c r="CNA58" s="298"/>
      <c r="CNB58" s="298"/>
      <c r="CNC58" s="298"/>
      <c r="CND58" s="298"/>
      <c r="CNE58" s="298"/>
      <c r="CNF58" s="298"/>
      <c r="CNG58" s="298"/>
      <c r="CNH58" s="298"/>
      <c r="CNI58" s="298"/>
      <c r="CNJ58" s="298"/>
      <c r="CNK58" s="298"/>
      <c r="CNL58" s="298"/>
      <c r="CNM58" s="298"/>
      <c r="CNN58" s="298"/>
      <c r="CNO58" s="298"/>
      <c r="CNP58" s="298"/>
      <c r="CNQ58" s="298"/>
      <c r="CNR58" s="298"/>
      <c r="CNS58" s="298"/>
      <c r="CNT58" s="298"/>
      <c r="CNU58" s="298"/>
      <c r="CNV58" s="298"/>
      <c r="CNW58" s="298"/>
      <c r="CNX58" s="298"/>
      <c r="CNY58" s="298"/>
      <c r="CNZ58" s="298"/>
      <c r="COA58" s="298"/>
      <c r="COB58" s="298"/>
      <c r="COC58" s="298"/>
      <c r="COD58" s="298"/>
      <c r="COE58" s="298"/>
      <c r="COF58" s="298"/>
      <c r="COG58" s="298"/>
      <c r="COH58" s="298"/>
      <c r="COI58" s="298"/>
      <c r="COJ58" s="298"/>
      <c r="COK58" s="298"/>
      <c r="COL58" s="298"/>
      <c r="COM58" s="298"/>
      <c r="CON58" s="298"/>
      <c r="COO58" s="298"/>
      <c r="COP58" s="298"/>
      <c r="COQ58" s="298"/>
      <c r="COR58" s="298"/>
      <c r="COS58" s="298"/>
      <c r="COT58" s="298"/>
      <c r="COU58" s="298"/>
      <c r="COV58" s="298"/>
      <c r="COW58" s="298"/>
      <c r="COX58" s="298"/>
      <c r="COY58" s="298"/>
      <c r="COZ58" s="298"/>
      <c r="CPA58" s="298"/>
      <c r="CPB58" s="298"/>
      <c r="CPC58" s="298"/>
      <c r="CPD58" s="298"/>
      <c r="CPE58" s="298"/>
      <c r="CPF58" s="298"/>
      <c r="CPG58" s="298"/>
      <c r="CPH58" s="298"/>
      <c r="CPI58" s="298"/>
      <c r="CPJ58" s="298"/>
      <c r="CPK58" s="298"/>
      <c r="CPL58" s="298"/>
      <c r="CPM58" s="298"/>
      <c r="CPN58" s="298"/>
      <c r="CPO58" s="298"/>
      <c r="CPP58" s="298"/>
      <c r="CPQ58" s="298"/>
      <c r="CPR58" s="298"/>
      <c r="CPS58" s="298"/>
      <c r="CPT58" s="298"/>
      <c r="CPU58" s="298"/>
      <c r="CPV58" s="298"/>
      <c r="CPW58" s="298"/>
      <c r="CPX58" s="298"/>
      <c r="CPY58" s="298"/>
      <c r="CPZ58" s="298"/>
      <c r="CQA58" s="298"/>
      <c r="CQB58" s="298"/>
      <c r="CQC58" s="298"/>
      <c r="CQD58" s="298"/>
      <c r="CQE58" s="298"/>
      <c r="CQF58" s="298"/>
      <c r="CQG58" s="298"/>
      <c r="CQH58" s="298"/>
      <c r="CQI58" s="298"/>
      <c r="CQJ58" s="298"/>
      <c r="CQK58" s="298"/>
      <c r="CQL58" s="298"/>
      <c r="CQM58" s="298"/>
      <c r="CQN58" s="298"/>
      <c r="CQO58" s="298"/>
      <c r="CQP58" s="298"/>
      <c r="CQQ58" s="298"/>
      <c r="CQR58" s="298"/>
      <c r="CQS58" s="298"/>
      <c r="CQT58" s="298"/>
      <c r="CQU58" s="298"/>
      <c r="CQV58" s="298"/>
      <c r="CQW58" s="298"/>
      <c r="CQX58" s="298"/>
      <c r="CQY58" s="298"/>
      <c r="CQZ58" s="298"/>
      <c r="CRA58" s="298"/>
      <c r="CRB58" s="298"/>
      <c r="CRC58" s="298"/>
      <c r="CRD58" s="298"/>
      <c r="CRE58" s="298"/>
      <c r="CRF58" s="298"/>
      <c r="CRG58" s="298"/>
      <c r="CRH58" s="298"/>
      <c r="CRI58" s="298"/>
      <c r="CRJ58" s="298"/>
      <c r="CRK58" s="298"/>
      <c r="CRL58" s="298"/>
      <c r="CRM58" s="298"/>
      <c r="CRN58" s="298"/>
      <c r="CRO58" s="298"/>
      <c r="CRP58" s="298"/>
      <c r="CRQ58" s="298"/>
      <c r="CRR58" s="298"/>
      <c r="CRS58" s="298"/>
      <c r="CRT58" s="298"/>
      <c r="CRU58" s="298"/>
      <c r="CRV58" s="298"/>
      <c r="CRW58" s="298"/>
      <c r="CRX58" s="298"/>
      <c r="CRY58" s="298"/>
      <c r="CRZ58" s="298"/>
      <c r="CSA58" s="298"/>
      <c r="CSB58" s="298"/>
      <c r="CSC58" s="298"/>
      <c r="CSD58" s="298"/>
      <c r="CSE58" s="298"/>
      <c r="CSF58" s="298"/>
      <c r="CSG58" s="298"/>
      <c r="CSH58" s="298"/>
      <c r="CSI58" s="298"/>
      <c r="CSJ58" s="298"/>
      <c r="CSK58" s="298"/>
      <c r="CSL58" s="298"/>
      <c r="CSM58" s="298"/>
      <c r="CSN58" s="298"/>
      <c r="CSO58" s="298"/>
      <c r="CSP58" s="298"/>
      <c r="CSQ58" s="298"/>
      <c r="CSR58" s="298"/>
      <c r="CSS58" s="298"/>
      <c r="CST58" s="298"/>
      <c r="CSU58" s="298"/>
      <c r="CSV58" s="298"/>
      <c r="CSW58" s="298"/>
      <c r="CSX58" s="298"/>
      <c r="CSY58" s="298"/>
      <c r="CSZ58" s="298"/>
      <c r="CTA58" s="298"/>
      <c r="CTB58" s="298"/>
      <c r="CTC58" s="298"/>
      <c r="CTD58" s="298"/>
      <c r="CTE58" s="298"/>
      <c r="CTF58" s="298"/>
      <c r="CTG58" s="298"/>
      <c r="CTH58" s="298"/>
      <c r="CTI58" s="298"/>
      <c r="CTJ58" s="298"/>
      <c r="CTK58" s="298"/>
      <c r="CTL58" s="298"/>
      <c r="CTM58" s="298"/>
      <c r="CTN58" s="298"/>
      <c r="CTO58" s="298"/>
      <c r="CTP58" s="298"/>
      <c r="CTQ58" s="298"/>
      <c r="CTR58" s="298"/>
      <c r="CTS58" s="298"/>
      <c r="CTT58" s="298"/>
      <c r="CTU58" s="298"/>
      <c r="CTV58" s="298"/>
      <c r="CTW58" s="298"/>
      <c r="CTX58" s="298"/>
      <c r="CTY58" s="298"/>
      <c r="CTZ58" s="298"/>
      <c r="CUA58" s="298"/>
      <c r="CUB58" s="298"/>
      <c r="CUC58" s="298"/>
      <c r="CUD58" s="298"/>
      <c r="CUE58" s="298"/>
      <c r="CUF58" s="298"/>
      <c r="CUG58" s="298"/>
      <c r="CUH58" s="298"/>
      <c r="CUI58" s="298"/>
      <c r="CUJ58" s="298"/>
      <c r="CUK58" s="298"/>
      <c r="CUL58" s="298"/>
      <c r="CUM58" s="298"/>
      <c r="CUN58" s="298"/>
      <c r="CUO58" s="298"/>
      <c r="CUP58" s="298"/>
      <c r="CUQ58" s="298"/>
      <c r="CUR58" s="298"/>
      <c r="CUS58" s="298"/>
      <c r="CUT58" s="298"/>
      <c r="CUU58" s="298"/>
      <c r="CUV58" s="298"/>
      <c r="CUW58" s="298"/>
      <c r="CUX58" s="298"/>
      <c r="CUY58" s="298"/>
      <c r="CUZ58" s="298"/>
      <c r="CVA58" s="298"/>
      <c r="CVB58" s="298"/>
      <c r="CVC58" s="298"/>
      <c r="CVD58" s="298"/>
      <c r="CVE58" s="298"/>
      <c r="CVF58" s="298"/>
      <c r="CVG58" s="298"/>
      <c r="CVH58" s="298"/>
      <c r="CVI58" s="298"/>
      <c r="CVJ58" s="298"/>
      <c r="CVK58" s="298"/>
      <c r="CVL58" s="298"/>
      <c r="CVM58" s="298"/>
      <c r="CVN58" s="298"/>
      <c r="CVO58" s="298"/>
      <c r="CVP58" s="298"/>
      <c r="CVQ58" s="298"/>
      <c r="CVR58" s="298"/>
      <c r="CVS58" s="298"/>
      <c r="CVT58" s="298"/>
      <c r="CVU58" s="298"/>
      <c r="CVV58" s="298"/>
      <c r="CVW58" s="298"/>
      <c r="CVX58" s="298"/>
      <c r="CVY58" s="298"/>
      <c r="CVZ58" s="298"/>
      <c r="CWA58" s="298"/>
      <c r="CWB58" s="298"/>
      <c r="CWC58" s="298"/>
      <c r="CWD58" s="298"/>
      <c r="CWE58" s="298"/>
      <c r="CWF58" s="298"/>
      <c r="CWG58" s="298"/>
      <c r="CWH58" s="298"/>
      <c r="CWI58" s="298"/>
      <c r="CWJ58" s="298"/>
      <c r="CWK58" s="298"/>
      <c r="CWL58" s="298"/>
      <c r="CWM58" s="298"/>
      <c r="CWN58" s="298"/>
      <c r="CWO58" s="298"/>
      <c r="CWP58" s="298"/>
      <c r="CWQ58" s="298"/>
      <c r="CWR58" s="298"/>
      <c r="CWS58" s="298"/>
      <c r="CWT58" s="298"/>
      <c r="CWU58" s="298"/>
      <c r="CWV58" s="298"/>
      <c r="CWW58" s="298"/>
      <c r="CWX58" s="298"/>
      <c r="CWY58" s="298"/>
      <c r="CWZ58" s="298"/>
      <c r="CXA58" s="298"/>
      <c r="CXB58" s="298"/>
      <c r="CXC58" s="298"/>
      <c r="CXD58" s="298"/>
      <c r="CXE58" s="298"/>
      <c r="CXF58" s="298"/>
      <c r="CXG58" s="298"/>
      <c r="CXH58" s="298"/>
      <c r="CXI58" s="298"/>
      <c r="CXJ58" s="298"/>
      <c r="CXK58" s="298"/>
      <c r="CXL58" s="298"/>
      <c r="CXM58" s="298"/>
      <c r="CXN58" s="298"/>
      <c r="CXO58" s="298"/>
      <c r="CXP58" s="298"/>
      <c r="CXQ58" s="298"/>
      <c r="CXR58" s="298"/>
      <c r="CXS58" s="298"/>
      <c r="CXT58" s="298"/>
      <c r="CXU58" s="298"/>
      <c r="CXV58" s="298"/>
      <c r="CXW58" s="298"/>
      <c r="CXX58" s="298"/>
      <c r="CXY58" s="298"/>
      <c r="CXZ58" s="298"/>
      <c r="CYA58" s="298"/>
      <c r="CYB58" s="298"/>
      <c r="CYC58" s="298"/>
      <c r="CYD58" s="298"/>
      <c r="CYE58" s="298"/>
      <c r="CYF58" s="298"/>
      <c r="CYG58" s="298"/>
      <c r="CYH58" s="298"/>
      <c r="CYI58" s="298"/>
      <c r="CYJ58" s="298"/>
      <c r="CYK58" s="298"/>
      <c r="CYL58" s="298"/>
      <c r="CYM58" s="298"/>
      <c r="CYN58" s="298"/>
      <c r="CYO58" s="298"/>
      <c r="CYP58" s="298"/>
      <c r="CYQ58" s="298"/>
      <c r="CYR58" s="298"/>
      <c r="CYS58" s="298"/>
      <c r="CYT58" s="298"/>
      <c r="CYU58" s="298"/>
      <c r="CYV58" s="298"/>
      <c r="CYW58" s="298"/>
      <c r="CYX58" s="298"/>
      <c r="CYY58" s="298"/>
      <c r="CYZ58" s="298"/>
      <c r="CZA58" s="298"/>
      <c r="CZB58" s="298"/>
      <c r="CZC58" s="298"/>
      <c r="CZD58" s="298"/>
      <c r="CZE58" s="298"/>
      <c r="CZF58" s="298"/>
      <c r="CZG58" s="298"/>
      <c r="CZH58" s="298"/>
      <c r="CZI58" s="298"/>
      <c r="CZJ58" s="298"/>
      <c r="CZK58" s="298"/>
      <c r="CZL58" s="298"/>
      <c r="CZM58" s="298"/>
      <c r="CZN58" s="298"/>
      <c r="CZO58" s="298"/>
      <c r="CZP58" s="298"/>
      <c r="CZQ58" s="298"/>
      <c r="CZR58" s="298"/>
      <c r="CZS58" s="298"/>
      <c r="CZT58" s="298"/>
      <c r="CZU58" s="298"/>
      <c r="CZV58" s="298"/>
      <c r="CZW58" s="298"/>
      <c r="CZX58" s="298"/>
      <c r="CZY58" s="298"/>
      <c r="CZZ58" s="298"/>
      <c r="DAA58" s="298"/>
      <c r="DAB58" s="298"/>
      <c r="DAC58" s="298"/>
      <c r="DAD58" s="298"/>
      <c r="DAE58" s="298"/>
      <c r="DAF58" s="298"/>
      <c r="DAG58" s="298"/>
      <c r="DAH58" s="298"/>
      <c r="DAI58" s="298"/>
      <c r="DAJ58" s="298"/>
      <c r="DAK58" s="298"/>
      <c r="DAL58" s="298"/>
      <c r="DAM58" s="298"/>
      <c r="DAN58" s="298"/>
      <c r="DAO58" s="298"/>
      <c r="DAP58" s="298"/>
      <c r="DAQ58" s="298"/>
      <c r="DAR58" s="298"/>
      <c r="DAS58" s="298"/>
      <c r="DAT58" s="298"/>
      <c r="DAU58" s="298"/>
      <c r="DAV58" s="298"/>
      <c r="DAW58" s="298"/>
      <c r="DAX58" s="298"/>
      <c r="DAY58" s="298"/>
      <c r="DAZ58" s="298"/>
      <c r="DBA58" s="298"/>
      <c r="DBB58" s="298"/>
      <c r="DBC58" s="298"/>
      <c r="DBD58" s="298"/>
      <c r="DBE58" s="298"/>
      <c r="DBF58" s="298"/>
      <c r="DBG58" s="298"/>
      <c r="DBH58" s="298"/>
      <c r="DBI58" s="298"/>
      <c r="DBJ58" s="298"/>
      <c r="DBK58" s="298"/>
      <c r="DBL58" s="298"/>
      <c r="DBM58" s="298"/>
      <c r="DBN58" s="298"/>
      <c r="DBO58" s="298"/>
      <c r="DBP58" s="298"/>
      <c r="DBQ58" s="298"/>
      <c r="DBR58" s="298"/>
      <c r="DBS58" s="298"/>
      <c r="DBT58" s="298"/>
      <c r="DBU58" s="298"/>
      <c r="DBV58" s="298"/>
      <c r="DBW58" s="298"/>
      <c r="DBX58" s="298"/>
      <c r="DBY58" s="298"/>
      <c r="DBZ58" s="298"/>
      <c r="DCA58" s="298"/>
      <c r="DCB58" s="298"/>
      <c r="DCC58" s="298"/>
      <c r="DCD58" s="298"/>
      <c r="DCE58" s="298"/>
      <c r="DCF58" s="298"/>
      <c r="DCG58" s="298"/>
      <c r="DCH58" s="298"/>
      <c r="DCI58" s="298"/>
      <c r="DCJ58" s="298"/>
      <c r="DCK58" s="298"/>
      <c r="DCL58" s="298"/>
      <c r="DCM58" s="298"/>
      <c r="DCN58" s="298"/>
      <c r="DCO58" s="298"/>
      <c r="DCP58" s="298"/>
      <c r="DCQ58" s="298"/>
      <c r="DCR58" s="298"/>
      <c r="DCS58" s="298"/>
      <c r="DCT58" s="298"/>
      <c r="DCU58" s="298"/>
      <c r="DCV58" s="298"/>
      <c r="DCW58" s="298"/>
      <c r="DCX58" s="298"/>
      <c r="DCY58" s="298"/>
      <c r="DCZ58" s="298"/>
      <c r="DDA58" s="298"/>
      <c r="DDB58" s="298"/>
      <c r="DDC58" s="298"/>
      <c r="DDD58" s="298"/>
      <c r="DDE58" s="298"/>
      <c r="DDF58" s="298"/>
      <c r="DDG58" s="298"/>
      <c r="DDH58" s="298"/>
      <c r="DDI58" s="298"/>
      <c r="DDJ58" s="298"/>
      <c r="DDK58" s="298"/>
      <c r="DDL58" s="298"/>
      <c r="DDM58" s="298"/>
      <c r="DDN58" s="298"/>
      <c r="DDO58" s="298"/>
      <c r="DDP58" s="298"/>
      <c r="DDQ58" s="298"/>
      <c r="DDR58" s="298"/>
      <c r="DDS58" s="298"/>
      <c r="DDT58" s="298"/>
      <c r="DDU58" s="298"/>
      <c r="DDV58" s="298"/>
      <c r="DDW58" s="298"/>
      <c r="DDX58" s="298"/>
      <c r="DDY58" s="298"/>
      <c r="DDZ58" s="298"/>
      <c r="DEA58" s="298"/>
      <c r="DEB58" s="298"/>
      <c r="DEC58" s="298"/>
      <c r="DED58" s="298"/>
      <c r="DEE58" s="298"/>
      <c r="DEF58" s="298"/>
      <c r="DEG58" s="298"/>
      <c r="DEH58" s="298"/>
      <c r="DEI58" s="298"/>
      <c r="DEJ58" s="298"/>
      <c r="DEK58" s="298"/>
      <c r="DEL58" s="298"/>
      <c r="DEM58" s="298"/>
      <c r="DEN58" s="298"/>
      <c r="DEO58" s="298"/>
      <c r="DEP58" s="298"/>
      <c r="DEQ58" s="298"/>
      <c r="DER58" s="298"/>
      <c r="DES58" s="298"/>
      <c r="DET58" s="298"/>
      <c r="DEU58" s="298"/>
      <c r="DEV58" s="298"/>
      <c r="DEW58" s="298"/>
      <c r="DEX58" s="298"/>
      <c r="DEY58" s="298"/>
      <c r="DEZ58" s="298"/>
      <c r="DFA58" s="298"/>
      <c r="DFB58" s="298"/>
      <c r="DFC58" s="298"/>
      <c r="DFD58" s="298"/>
      <c r="DFE58" s="298"/>
      <c r="DFF58" s="298"/>
      <c r="DFG58" s="298"/>
      <c r="DFH58" s="298"/>
      <c r="DFI58" s="298"/>
      <c r="DFJ58" s="298"/>
      <c r="DFK58" s="298"/>
      <c r="DFL58" s="298"/>
      <c r="DFM58" s="298"/>
      <c r="DFN58" s="298"/>
      <c r="DFO58" s="298"/>
      <c r="DFP58" s="298"/>
      <c r="DFQ58" s="298"/>
      <c r="DFR58" s="298"/>
      <c r="DFS58" s="298"/>
      <c r="DFT58" s="298"/>
      <c r="DFU58" s="298"/>
      <c r="DFV58" s="298"/>
      <c r="DFW58" s="298"/>
      <c r="DFX58" s="298"/>
      <c r="DFY58" s="298"/>
      <c r="DFZ58" s="298"/>
      <c r="DGA58" s="298"/>
      <c r="DGB58" s="298"/>
      <c r="DGC58" s="298"/>
      <c r="DGD58" s="298"/>
      <c r="DGE58" s="298"/>
      <c r="DGF58" s="298"/>
      <c r="DGG58" s="298"/>
      <c r="DGH58" s="298"/>
      <c r="DGI58" s="298"/>
      <c r="DGJ58" s="298"/>
      <c r="DGK58" s="298"/>
      <c r="DGL58" s="298"/>
      <c r="DGM58" s="298"/>
      <c r="DGN58" s="298"/>
      <c r="DGO58" s="298"/>
      <c r="DGP58" s="298"/>
      <c r="DGQ58" s="298"/>
      <c r="DGR58" s="298"/>
      <c r="DGS58" s="298"/>
      <c r="DGT58" s="298"/>
      <c r="DGU58" s="298"/>
      <c r="DGV58" s="298"/>
      <c r="DGW58" s="298"/>
      <c r="DGX58" s="298"/>
      <c r="DGY58" s="298"/>
      <c r="DGZ58" s="298"/>
      <c r="DHA58" s="298"/>
      <c r="DHB58" s="298"/>
      <c r="DHC58" s="298"/>
      <c r="DHD58" s="298"/>
      <c r="DHE58" s="298"/>
      <c r="DHF58" s="298"/>
      <c r="DHG58" s="298"/>
      <c r="DHH58" s="298"/>
      <c r="DHI58" s="298"/>
      <c r="DHJ58" s="298"/>
      <c r="DHK58" s="298"/>
      <c r="DHL58" s="298"/>
      <c r="DHM58" s="298"/>
      <c r="DHN58" s="298"/>
      <c r="DHO58" s="298"/>
      <c r="DHP58" s="298"/>
      <c r="DHQ58" s="298"/>
      <c r="DHR58" s="298"/>
      <c r="DHS58" s="298"/>
      <c r="DHT58" s="298"/>
      <c r="DHU58" s="298"/>
      <c r="DHV58" s="298"/>
      <c r="DHW58" s="298"/>
      <c r="DHX58" s="298"/>
      <c r="DHY58" s="298"/>
      <c r="DHZ58" s="298"/>
      <c r="DIA58" s="298"/>
      <c r="DIB58" s="298"/>
      <c r="DIC58" s="298"/>
      <c r="DID58" s="298"/>
      <c r="DIE58" s="298"/>
      <c r="DIF58" s="298"/>
      <c r="DIG58" s="298"/>
      <c r="DIH58" s="298"/>
      <c r="DII58" s="298"/>
      <c r="DIJ58" s="298"/>
      <c r="DIK58" s="298"/>
      <c r="DIL58" s="298"/>
      <c r="DIM58" s="298"/>
      <c r="DIN58" s="298"/>
      <c r="DIO58" s="298"/>
      <c r="DIP58" s="298"/>
      <c r="DIQ58" s="298"/>
      <c r="DIR58" s="298"/>
      <c r="DIS58" s="298"/>
      <c r="DIT58" s="298"/>
      <c r="DIU58" s="298"/>
      <c r="DIV58" s="298"/>
      <c r="DIW58" s="298"/>
      <c r="DIX58" s="298"/>
      <c r="DIY58" s="298"/>
      <c r="DIZ58" s="298"/>
      <c r="DJA58" s="298"/>
      <c r="DJB58" s="298"/>
      <c r="DJC58" s="298"/>
      <c r="DJD58" s="298"/>
      <c r="DJE58" s="298"/>
      <c r="DJF58" s="298"/>
      <c r="DJG58" s="298"/>
      <c r="DJH58" s="298"/>
      <c r="DJI58" s="298"/>
      <c r="DJJ58" s="298"/>
      <c r="DJK58" s="298"/>
      <c r="DJL58" s="298"/>
      <c r="DJM58" s="298"/>
      <c r="DJN58" s="298"/>
      <c r="DJO58" s="298"/>
      <c r="DJP58" s="298"/>
      <c r="DJQ58" s="298"/>
      <c r="DJR58" s="298"/>
      <c r="DJS58" s="298"/>
      <c r="DJT58" s="298"/>
      <c r="DJU58" s="298"/>
      <c r="DJV58" s="298"/>
      <c r="DJW58" s="298"/>
      <c r="DJX58" s="298"/>
      <c r="DJY58" s="298"/>
      <c r="DJZ58" s="298"/>
      <c r="DKA58" s="298"/>
      <c r="DKB58" s="298"/>
      <c r="DKC58" s="298"/>
      <c r="DKD58" s="298"/>
      <c r="DKE58" s="298"/>
      <c r="DKF58" s="298"/>
      <c r="DKG58" s="298"/>
      <c r="DKH58" s="298"/>
      <c r="DKI58" s="298"/>
      <c r="DKJ58" s="298"/>
      <c r="DKK58" s="298"/>
      <c r="DKL58" s="298"/>
      <c r="DKM58" s="298"/>
      <c r="DKN58" s="298"/>
      <c r="DKO58" s="298"/>
      <c r="DKP58" s="298"/>
      <c r="DKQ58" s="298"/>
      <c r="DKR58" s="298"/>
      <c r="DKS58" s="298"/>
      <c r="DKT58" s="298"/>
      <c r="DKU58" s="298"/>
      <c r="DKV58" s="298"/>
      <c r="DKW58" s="298"/>
      <c r="DKX58" s="298"/>
      <c r="DKY58" s="298"/>
      <c r="DKZ58" s="298"/>
      <c r="DLA58" s="298"/>
      <c r="DLB58" s="298"/>
      <c r="DLC58" s="298"/>
      <c r="DLD58" s="298"/>
      <c r="DLE58" s="298"/>
      <c r="DLF58" s="298"/>
      <c r="DLG58" s="298"/>
      <c r="DLH58" s="298"/>
      <c r="DLI58" s="298"/>
      <c r="DLJ58" s="298"/>
      <c r="DLK58" s="298"/>
      <c r="DLL58" s="298"/>
      <c r="DLM58" s="298"/>
      <c r="DLN58" s="298"/>
      <c r="DLO58" s="298"/>
      <c r="DLP58" s="298"/>
      <c r="DLQ58" s="298"/>
      <c r="DLR58" s="298"/>
      <c r="DLS58" s="298"/>
      <c r="DLT58" s="298"/>
      <c r="DLU58" s="298"/>
      <c r="DLV58" s="298"/>
      <c r="DLW58" s="298"/>
      <c r="DLX58" s="298"/>
      <c r="DLY58" s="298"/>
      <c r="DLZ58" s="298"/>
      <c r="DMA58" s="298"/>
      <c r="DMB58" s="298"/>
      <c r="DMC58" s="298"/>
      <c r="DMD58" s="298"/>
      <c r="DME58" s="298"/>
      <c r="DMF58" s="298"/>
      <c r="DMG58" s="298"/>
      <c r="DMH58" s="298"/>
      <c r="DMI58" s="298"/>
      <c r="DMJ58" s="298"/>
      <c r="DMK58" s="298"/>
      <c r="DML58" s="298"/>
      <c r="DMM58" s="298"/>
      <c r="DMN58" s="298"/>
      <c r="DMO58" s="298"/>
      <c r="DMP58" s="298"/>
      <c r="DMQ58" s="298"/>
      <c r="DMR58" s="298"/>
      <c r="DMS58" s="298"/>
      <c r="DMT58" s="298"/>
      <c r="DMU58" s="298"/>
      <c r="DMV58" s="298"/>
      <c r="DMW58" s="298"/>
      <c r="DMX58" s="298"/>
      <c r="DMY58" s="298"/>
      <c r="DMZ58" s="298"/>
      <c r="DNA58" s="298"/>
      <c r="DNB58" s="298"/>
      <c r="DNC58" s="298"/>
      <c r="DND58" s="298"/>
      <c r="DNE58" s="298"/>
      <c r="DNF58" s="298"/>
      <c r="DNG58" s="298"/>
      <c r="DNH58" s="298"/>
      <c r="DNI58" s="298"/>
      <c r="DNJ58" s="298"/>
      <c r="DNK58" s="298"/>
      <c r="DNL58" s="298"/>
      <c r="DNM58" s="298"/>
      <c r="DNN58" s="298"/>
      <c r="DNO58" s="298"/>
      <c r="DNP58" s="298"/>
      <c r="DNQ58" s="298"/>
      <c r="DNR58" s="298"/>
      <c r="DNS58" s="298"/>
      <c r="DNT58" s="298"/>
      <c r="DNU58" s="298"/>
      <c r="DNV58" s="298"/>
      <c r="DNW58" s="298"/>
      <c r="DNX58" s="298"/>
      <c r="DNY58" s="298"/>
      <c r="DNZ58" s="298"/>
      <c r="DOA58" s="298"/>
      <c r="DOB58" s="298"/>
      <c r="DOC58" s="298"/>
      <c r="DOD58" s="298"/>
      <c r="DOE58" s="298"/>
      <c r="DOF58" s="298"/>
      <c r="DOG58" s="298"/>
      <c r="DOH58" s="298"/>
      <c r="DOI58" s="298"/>
      <c r="DOJ58" s="298"/>
      <c r="DOK58" s="298"/>
      <c r="DOL58" s="298"/>
      <c r="DOM58" s="298"/>
      <c r="DON58" s="298"/>
      <c r="DOO58" s="298"/>
      <c r="DOP58" s="298"/>
      <c r="DOQ58" s="298"/>
      <c r="DOR58" s="298"/>
      <c r="DOS58" s="298"/>
      <c r="DOT58" s="298"/>
      <c r="DOU58" s="298"/>
      <c r="DOV58" s="298"/>
      <c r="DOW58" s="298"/>
      <c r="DOX58" s="298"/>
      <c r="DOY58" s="298"/>
      <c r="DOZ58" s="298"/>
      <c r="DPA58" s="298"/>
      <c r="DPB58" s="298"/>
      <c r="DPC58" s="298"/>
      <c r="DPD58" s="298"/>
      <c r="DPE58" s="298"/>
      <c r="DPF58" s="298"/>
      <c r="DPG58" s="298"/>
      <c r="DPH58" s="298"/>
      <c r="DPI58" s="298"/>
      <c r="DPJ58" s="298"/>
      <c r="DPK58" s="298"/>
      <c r="DPL58" s="298"/>
      <c r="DPM58" s="298"/>
      <c r="DPN58" s="298"/>
      <c r="DPO58" s="298"/>
      <c r="DPP58" s="298"/>
      <c r="DPQ58" s="298"/>
      <c r="DPR58" s="298"/>
      <c r="DPS58" s="298"/>
      <c r="DPT58" s="298"/>
      <c r="DPU58" s="298"/>
      <c r="DPV58" s="298"/>
      <c r="DPW58" s="298"/>
      <c r="DPX58" s="298"/>
      <c r="DPY58" s="298"/>
      <c r="DPZ58" s="298"/>
      <c r="DQA58" s="298"/>
      <c r="DQB58" s="298"/>
      <c r="DQC58" s="298"/>
      <c r="DQD58" s="298"/>
      <c r="DQE58" s="298"/>
      <c r="DQF58" s="298"/>
      <c r="DQG58" s="298"/>
      <c r="DQH58" s="298"/>
      <c r="DQI58" s="298"/>
      <c r="DQJ58" s="298"/>
      <c r="DQK58" s="298"/>
      <c r="DQL58" s="298"/>
      <c r="DQM58" s="298"/>
      <c r="DQN58" s="298"/>
      <c r="DQO58" s="298"/>
      <c r="DQP58" s="298"/>
      <c r="DQQ58" s="298"/>
      <c r="DQR58" s="298"/>
      <c r="DQS58" s="298"/>
      <c r="DQT58" s="298"/>
      <c r="DQU58" s="298"/>
      <c r="DQV58" s="298"/>
      <c r="DQW58" s="298"/>
      <c r="DQX58" s="298"/>
      <c r="DQY58" s="298"/>
      <c r="DQZ58" s="298"/>
      <c r="DRA58" s="298"/>
      <c r="DRB58" s="298"/>
      <c r="DRC58" s="298"/>
      <c r="DRD58" s="298"/>
      <c r="DRE58" s="298"/>
      <c r="DRF58" s="298"/>
      <c r="DRG58" s="298"/>
      <c r="DRH58" s="298"/>
      <c r="DRI58" s="298"/>
      <c r="DRJ58" s="298"/>
      <c r="DRK58" s="298"/>
      <c r="DRL58" s="298"/>
      <c r="DRM58" s="298"/>
      <c r="DRN58" s="298"/>
      <c r="DRO58" s="298"/>
      <c r="DRP58" s="298"/>
      <c r="DRQ58" s="298"/>
      <c r="DRR58" s="298"/>
      <c r="DRS58" s="298"/>
      <c r="DRT58" s="298"/>
      <c r="DRU58" s="298"/>
      <c r="DRV58" s="298"/>
      <c r="DRW58" s="298"/>
      <c r="DRX58" s="298"/>
      <c r="DRY58" s="298"/>
      <c r="DRZ58" s="298"/>
      <c r="DSA58" s="298"/>
      <c r="DSB58" s="298"/>
      <c r="DSC58" s="298"/>
      <c r="DSD58" s="298"/>
      <c r="DSE58" s="298"/>
      <c r="DSF58" s="298"/>
      <c r="DSG58" s="298"/>
      <c r="DSH58" s="298"/>
      <c r="DSI58" s="298"/>
      <c r="DSJ58" s="298"/>
      <c r="DSK58" s="298"/>
      <c r="DSL58" s="298"/>
      <c r="DSM58" s="298"/>
      <c r="DSN58" s="298"/>
      <c r="DSO58" s="298"/>
      <c r="DSP58" s="298"/>
      <c r="DSQ58" s="298"/>
      <c r="DSR58" s="298"/>
      <c r="DSS58" s="298"/>
      <c r="DST58" s="298"/>
      <c r="DSU58" s="298"/>
      <c r="DSV58" s="298"/>
      <c r="DSW58" s="298"/>
      <c r="DSX58" s="298"/>
      <c r="DSY58" s="298"/>
      <c r="DSZ58" s="298"/>
      <c r="DTA58" s="298"/>
      <c r="DTB58" s="298"/>
      <c r="DTC58" s="298"/>
      <c r="DTD58" s="298"/>
      <c r="DTE58" s="298"/>
      <c r="DTF58" s="298"/>
      <c r="DTG58" s="298"/>
      <c r="DTH58" s="298"/>
      <c r="DTI58" s="298"/>
      <c r="DTJ58" s="298"/>
      <c r="DTK58" s="298"/>
      <c r="DTL58" s="298"/>
      <c r="DTM58" s="298"/>
      <c r="DTN58" s="298"/>
      <c r="DTO58" s="298"/>
      <c r="DTP58" s="298"/>
      <c r="DTQ58" s="298"/>
      <c r="DTR58" s="298"/>
      <c r="DTS58" s="298"/>
      <c r="DTT58" s="298"/>
      <c r="DTU58" s="298"/>
      <c r="DTV58" s="298"/>
      <c r="DTW58" s="298"/>
      <c r="DTX58" s="298"/>
      <c r="DTY58" s="298"/>
      <c r="DTZ58" s="298"/>
      <c r="DUA58" s="298"/>
      <c r="DUB58" s="298"/>
      <c r="DUC58" s="298"/>
      <c r="DUD58" s="298"/>
      <c r="DUE58" s="298"/>
      <c r="DUF58" s="298"/>
      <c r="DUG58" s="298"/>
      <c r="DUH58" s="298"/>
      <c r="DUI58" s="298"/>
      <c r="DUJ58" s="298"/>
      <c r="DUK58" s="298"/>
      <c r="DUL58" s="298"/>
      <c r="DUM58" s="298"/>
      <c r="DUN58" s="298"/>
      <c r="DUO58" s="298"/>
      <c r="DUP58" s="298"/>
      <c r="DUQ58" s="298"/>
      <c r="DUR58" s="298"/>
      <c r="DUS58" s="298"/>
      <c r="DUT58" s="298"/>
      <c r="DUU58" s="298"/>
      <c r="DUV58" s="298"/>
      <c r="DUW58" s="298"/>
      <c r="DUX58" s="298"/>
      <c r="DUY58" s="298"/>
      <c r="DUZ58" s="298"/>
      <c r="DVA58" s="298"/>
      <c r="DVB58" s="298"/>
      <c r="DVC58" s="298"/>
      <c r="DVD58" s="298"/>
      <c r="DVE58" s="298"/>
      <c r="DVF58" s="298"/>
      <c r="DVG58" s="298"/>
      <c r="DVH58" s="298"/>
      <c r="DVI58" s="298"/>
      <c r="DVJ58" s="298"/>
      <c r="DVK58" s="298"/>
      <c r="DVL58" s="298"/>
      <c r="DVM58" s="298"/>
      <c r="DVN58" s="298"/>
      <c r="DVO58" s="298"/>
      <c r="DVP58" s="298"/>
      <c r="DVQ58" s="298"/>
      <c r="DVR58" s="298"/>
      <c r="DVS58" s="298"/>
      <c r="DVT58" s="298"/>
      <c r="DVU58" s="298"/>
      <c r="DVV58" s="298"/>
      <c r="DVW58" s="298"/>
      <c r="DVX58" s="298"/>
      <c r="DVY58" s="298"/>
      <c r="DVZ58" s="298"/>
      <c r="DWA58" s="298"/>
      <c r="DWB58" s="298"/>
      <c r="DWC58" s="298"/>
      <c r="DWD58" s="298"/>
      <c r="DWE58" s="298"/>
      <c r="DWF58" s="298"/>
      <c r="DWG58" s="298"/>
      <c r="DWH58" s="298"/>
      <c r="DWI58" s="298"/>
      <c r="DWJ58" s="298"/>
      <c r="DWK58" s="298"/>
      <c r="DWL58" s="298"/>
      <c r="DWM58" s="298"/>
      <c r="DWN58" s="298"/>
      <c r="DWO58" s="298"/>
      <c r="DWP58" s="298"/>
      <c r="DWQ58" s="298"/>
      <c r="DWR58" s="298"/>
      <c r="DWS58" s="298"/>
      <c r="DWT58" s="298"/>
      <c r="DWU58" s="298"/>
      <c r="DWV58" s="298"/>
      <c r="DWW58" s="298"/>
      <c r="DWX58" s="298"/>
      <c r="DWY58" s="298"/>
      <c r="DWZ58" s="298"/>
      <c r="DXA58" s="298"/>
      <c r="DXB58" s="298"/>
      <c r="DXC58" s="298"/>
      <c r="DXD58" s="298"/>
      <c r="DXE58" s="298"/>
      <c r="DXF58" s="298"/>
      <c r="DXG58" s="298"/>
      <c r="DXH58" s="298"/>
      <c r="DXI58" s="298"/>
      <c r="DXJ58" s="298"/>
      <c r="DXK58" s="298"/>
      <c r="DXL58" s="298"/>
      <c r="DXM58" s="298"/>
      <c r="DXN58" s="298"/>
      <c r="DXO58" s="298"/>
      <c r="DXP58" s="298"/>
      <c r="DXQ58" s="298"/>
      <c r="DXR58" s="298"/>
      <c r="DXS58" s="298"/>
      <c r="DXT58" s="298"/>
      <c r="DXU58" s="298"/>
      <c r="DXV58" s="298"/>
      <c r="DXW58" s="298"/>
      <c r="DXX58" s="298"/>
      <c r="DXY58" s="298"/>
      <c r="DXZ58" s="298"/>
      <c r="DYA58" s="298"/>
      <c r="DYB58" s="298"/>
      <c r="DYC58" s="298"/>
      <c r="DYD58" s="298"/>
      <c r="DYE58" s="298"/>
      <c r="DYF58" s="298"/>
      <c r="DYG58" s="298"/>
      <c r="DYH58" s="298"/>
      <c r="DYI58" s="298"/>
      <c r="DYJ58" s="298"/>
      <c r="DYK58" s="298"/>
      <c r="DYL58" s="298"/>
      <c r="DYM58" s="298"/>
      <c r="DYN58" s="298"/>
      <c r="DYO58" s="298"/>
      <c r="DYP58" s="298"/>
      <c r="DYQ58" s="298"/>
      <c r="DYR58" s="298"/>
      <c r="DYS58" s="298"/>
      <c r="DYT58" s="298"/>
      <c r="DYU58" s="298"/>
      <c r="DYV58" s="298"/>
      <c r="DYW58" s="298"/>
      <c r="DYX58" s="298"/>
      <c r="DYY58" s="298"/>
      <c r="DYZ58" s="298"/>
      <c r="DZA58" s="298"/>
      <c r="DZB58" s="298"/>
      <c r="DZC58" s="298"/>
      <c r="DZD58" s="298"/>
      <c r="DZE58" s="298"/>
      <c r="DZF58" s="298"/>
      <c r="DZG58" s="298"/>
      <c r="DZH58" s="298"/>
      <c r="DZI58" s="298"/>
      <c r="DZJ58" s="298"/>
      <c r="DZK58" s="298"/>
      <c r="DZL58" s="298"/>
      <c r="DZM58" s="298"/>
      <c r="DZN58" s="298"/>
      <c r="DZO58" s="298"/>
      <c r="DZP58" s="298"/>
      <c r="DZQ58" s="298"/>
      <c r="DZR58" s="298"/>
      <c r="DZS58" s="298"/>
      <c r="DZT58" s="298"/>
      <c r="DZU58" s="298"/>
      <c r="DZV58" s="298"/>
      <c r="DZW58" s="298"/>
      <c r="DZX58" s="298"/>
      <c r="DZY58" s="298"/>
      <c r="DZZ58" s="298"/>
      <c r="EAA58" s="298"/>
      <c r="EAB58" s="298"/>
      <c r="EAC58" s="298"/>
      <c r="EAD58" s="298"/>
      <c r="EAE58" s="298"/>
      <c r="EAF58" s="298"/>
      <c r="EAG58" s="298"/>
      <c r="EAH58" s="298"/>
      <c r="EAI58" s="298"/>
      <c r="EAJ58" s="298"/>
      <c r="EAK58" s="298"/>
      <c r="EAL58" s="298"/>
      <c r="EAM58" s="298"/>
      <c r="EAN58" s="298"/>
      <c r="EAO58" s="298"/>
      <c r="EAP58" s="298"/>
      <c r="EAQ58" s="298"/>
      <c r="EAR58" s="298"/>
      <c r="EAS58" s="298"/>
      <c r="EAT58" s="298"/>
      <c r="EAU58" s="298"/>
      <c r="EAV58" s="298"/>
      <c r="EAW58" s="298"/>
      <c r="EAX58" s="298"/>
      <c r="EAY58" s="298"/>
      <c r="EAZ58" s="298"/>
      <c r="EBA58" s="298"/>
      <c r="EBB58" s="298"/>
      <c r="EBC58" s="298"/>
      <c r="EBD58" s="298"/>
      <c r="EBE58" s="298"/>
      <c r="EBF58" s="298"/>
      <c r="EBG58" s="298"/>
      <c r="EBH58" s="298"/>
      <c r="EBI58" s="298"/>
      <c r="EBJ58" s="298"/>
      <c r="EBK58" s="298"/>
      <c r="EBL58" s="298"/>
      <c r="EBM58" s="298"/>
      <c r="EBN58" s="298"/>
      <c r="EBO58" s="298"/>
      <c r="EBP58" s="298"/>
      <c r="EBQ58" s="298"/>
      <c r="EBR58" s="298"/>
      <c r="EBS58" s="298"/>
      <c r="EBT58" s="298"/>
      <c r="EBU58" s="298"/>
      <c r="EBV58" s="298"/>
      <c r="EBW58" s="298"/>
      <c r="EBX58" s="298"/>
      <c r="EBY58" s="298"/>
      <c r="EBZ58" s="298"/>
      <c r="ECA58" s="298"/>
      <c r="ECB58" s="298"/>
      <c r="ECC58" s="298"/>
      <c r="ECD58" s="298"/>
      <c r="ECE58" s="298"/>
      <c r="ECF58" s="298"/>
      <c r="ECG58" s="298"/>
      <c r="ECH58" s="298"/>
      <c r="ECI58" s="298"/>
      <c r="ECJ58" s="298"/>
      <c r="ECK58" s="298"/>
      <c r="ECL58" s="298"/>
      <c r="ECM58" s="298"/>
      <c r="ECN58" s="298"/>
      <c r="ECO58" s="298"/>
      <c r="ECP58" s="298"/>
      <c r="ECQ58" s="298"/>
      <c r="ECR58" s="298"/>
      <c r="ECS58" s="298"/>
      <c r="ECT58" s="298"/>
      <c r="ECU58" s="298"/>
      <c r="ECV58" s="298"/>
      <c r="ECW58" s="298"/>
      <c r="ECX58" s="298"/>
      <c r="ECY58" s="298"/>
      <c r="ECZ58" s="298"/>
      <c r="EDA58" s="298"/>
      <c r="EDB58" s="298"/>
      <c r="EDC58" s="298"/>
      <c r="EDD58" s="298"/>
      <c r="EDE58" s="298"/>
      <c r="EDF58" s="298"/>
      <c r="EDG58" s="298"/>
      <c r="EDH58" s="298"/>
      <c r="EDI58" s="298"/>
      <c r="EDJ58" s="298"/>
      <c r="EDK58" s="298"/>
      <c r="EDL58" s="298"/>
      <c r="EDM58" s="298"/>
      <c r="EDN58" s="298"/>
      <c r="EDO58" s="298"/>
      <c r="EDP58" s="298"/>
      <c r="EDQ58" s="298"/>
      <c r="EDR58" s="298"/>
      <c r="EDS58" s="298"/>
      <c r="EDT58" s="298"/>
      <c r="EDU58" s="298"/>
      <c r="EDV58" s="298"/>
      <c r="EDW58" s="298"/>
      <c r="EDX58" s="298"/>
      <c r="EDY58" s="298"/>
      <c r="EDZ58" s="298"/>
      <c r="EEA58" s="298"/>
      <c r="EEB58" s="298"/>
      <c r="EEC58" s="298"/>
      <c r="EED58" s="298"/>
      <c r="EEE58" s="298"/>
      <c r="EEF58" s="298"/>
      <c r="EEG58" s="298"/>
      <c r="EEH58" s="298"/>
      <c r="EEI58" s="298"/>
      <c r="EEJ58" s="298"/>
      <c r="EEK58" s="298"/>
      <c r="EEL58" s="298"/>
      <c r="EEM58" s="298"/>
      <c r="EEN58" s="298"/>
      <c r="EEO58" s="298"/>
      <c r="EEP58" s="298"/>
      <c r="EEQ58" s="298"/>
      <c r="EER58" s="298"/>
      <c r="EES58" s="298"/>
      <c r="EET58" s="298"/>
      <c r="EEU58" s="298"/>
      <c r="EEV58" s="298"/>
      <c r="EEW58" s="298"/>
      <c r="EEX58" s="298"/>
      <c r="EEY58" s="298"/>
      <c r="EEZ58" s="298"/>
      <c r="EFA58" s="298"/>
      <c r="EFB58" s="298"/>
      <c r="EFC58" s="298"/>
      <c r="EFD58" s="298"/>
      <c r="EFE58" s="298"/>
      <c r="EFF58" s="298"/>
      <c r="EFG58" s="298"/>
      <c r="EFH58" s="298"/>
      <c r="EFI58" s="298"/>
      <c r="EFJ58" s="298"/>
      <c r="EFK58" s="298"/>
      <c r="EFL58" s="298"/>
      <c r="EFM58" s="298"/>
      <c r="EFN58" s="298"/>
      <c r="EFO58" s="298"/>
      <c r="EFP58" s="298"/>
      <c r="EFQ58" s="298"/>
      <c r="EFR58" s="298"/>
      <c r="EFS58" s="298"/>
      <c r="EFT58" s="298"/>
      <c r="EFU58" s="298"/>
      <c r="EFV58" s="298"/>
      <c r="EFW58" s="298"/>
      <c r="EFX58" s="298"/>
      <c r="EFY58" s="298"/>
      <c r="EFZ58" s="298"/>
      <c r="EGA58" s="298"/>
      <c r="EGB58" s="298"/>
      <c r="EGC58" s="298"/>
      <c r="EGD58" s="298"/>
      <c r="EGE58" s="298"/>
      <c r="EGF58" s="298"/>
      <c r="EGG58" s="298"/>
      <c r="EGH58" s="298"/>
      <c r="EGI58" s="298"/>
      <c r="EGJ58" s="298"/>
      <c r="EGK58" s="298"/>
      <c r="EGL58" s="298"/>
      <c r="EGM58" s="298"/>
      <c r="EGN58" s="298"/>
      <c r="EGO58" s="298"/>
      <c r="EGP58" s="298"/>
      <c r="EGQ58" s="298"/>
      <c r="EGR58" s="298"/>
      <c r="EGS58" s="298"/>
      <c r="EGT58" s="298"/>
      <c r="EGU58" s="298"/>
      <c r="EGV58" s="298"/>
      <c r="EGW58" s="298"/>
      <c r="EGX58" s="298"/>
      <c r="EGY58" s="298"/>
      <c r="EGZ58" s="298"/>
      <c r="EHA58" s="298"/>
      <c r="EHB58" s="298"/>
      <c r="EHC58" s="298"/>
      <c r="EHD58" s="298"/>
      <c r="EHE58" s="298"/>
      <c r="EHF58" s="298"/>
      <c r="EHG58" s="298"/>
      <c r="EHH58" s="298"/>
      <c r="EHI58" s="298"/>
      <c r="EHJ58" s="298"/>
      <c r="EHK58" s="298"/>
      <c r="EHL58" s="298"/>
      <c r="EHM58" s="298"/>
      <c r="EHN58" s="298"/>
      <c r="EHO58" s="298"/>
      <c r="EHP58" s="298"/>
      <c r="EHQ58" s="298"/>
      <c r="EHR58" s="298"/>
      <c r="EHS58" s="298"/>
      <c r="EHT58" s="298"/>
      <c r="EHU58" s="298"/>
      <c r="EHV58" s="298"/>
      <c r="EHW58" s="298"/>
      <c r="EHX58" s="298"/>
      <c r="EHY58" s="298"/>
      <c r="EHZ58" s="298"/>
      <c r="EIA58" s="298"/>
      <c r="EIB58" s="298"/>
      <c r="EIC58" s="298"/>
      <c r="EID58" s="298"/>
      <c r="EIE58" s="298"/>
      <c r="EIF58" s="298"/>
      <c r="EIG58" s="298"/>
      <c r="EIH58" s="298"/>
      <c r="EII58" s="298"/>
      <c r="EIJ58" s="298"/>
      <c r="EIK58" s="298"/>
      <c r="EIL58" s="298"/>
      <c r="EIM58" s="298"/>
      <c r="EIN58" s="298"/>
      <c r="EIO58" s="298"/>
      <c r="EIP58" s="298"/>
      <c r="EIQ58" s="298"/>
      <c r="EIR58" s="298"/>
      <c r="EIS58" s="298"/>
      <c r="EIT58" s="298"/>
      <c r="EIU58" s="298"/>
      <c r="EIV58" s="298"/>
      <c r="EIW58" s="298"/>
      <c r="EIX58" s="298"/>
      <c r="EIY58" s="298"/>
      <c r="EIZ58" s="298"/>
      <c r="EJA58" s="298"/>
      <c r="EJB58" s="298"/>
      <c r="EJC58" s="298"/>
      <c r="EJD58" s="298"/>
      <c r="EJE58" s="298"/>
      <c r="EJF58" s="298"/>
      <c r="EJG58" s="298"/>
      <c r="EJH58" s="298"/>
      <c r="EJI58" s="298"/>
      <c r="EJJ58" s="298"/>
      <c r="EJK58" s="298"/>
      <c r="EJL58" s="298"/>
      <c r="EJM58" s="298"/>
      <c r="EJN58" s="298"/>
      <c r="EJO58" s="298"/>
      <c r="EJP58" s="298"/>
      <c r="EJQ58" s="298"/>
      <c r="EJR58" s="298"/>
      <c r="EJS58" s="298"/>
      <c r="EJT58" s="298"/>
      <c r="EJU58" s="298"/>
      <c r="EJV58" s="298"/>
      <c r="EJW58" s="298"/>
      <c r="EJX58" s="298"/>
      <c r="EJY58" s="298"/>
      <c r="EJZ58" s="298"/>
      <c r="EKA58" s="298"/>
      <c r="EKB58" s="298"/>
      <c r="EKC58" s="298"/>
      <c r="EKD58" s="298"/>
      <c r="EKE58" s="298"/>
      <c r="EKF58" s="298"/>
      <c r="EKG58" s="298"/>
      <c r="EKH58" s="298"/>
      <c r="EKI58" s="298"/>
      <c r="EKJ58" s="298"/>
      <c r="EKK58" s="298"/>
      <c r="EKL58" s="298"/>
      <c r="EKM58" s="298"/>
      <c r="EKN58" s="298"/>
      <c r="EKO58" s="298"/>
      <c r="EKP58" s="298"/>
      <c r="EKQ58" s="298"/>
      <c r="EKR58" s="298"/>
      <c r="EKS58" s="298"/>
      <c r="EKT58" s="298"/>
      <c r="EKU58" s="298"/>
      <c r="EKV58" s="298"/>
      <c r="EKW58" s="298"/>
      <c r="EKX58" s="298"/>
      <c r="EKY58" s="298"/>
      <c r="EKZ58" s="298"/>
      <c r="ELA58" s="298"/>
      <c r="ELB58" s="298"/>
      <c r="ELC58" s="298"/>
      <c r="ELD58" s="298"/>
      <c r="ELE58" s="298"/>
      <c r="ELF58" s="298"/>
      <c r="ELG58" s="298"/>
      <c r="ELH58" s="298"/>
      <c r="ELI58" s="298"/>
      <c r="ELJ58" s="298"/>
      <c r="ELK58" s="298"/>
      <c r="ELL58" s="298"/>
      <c r="ELM58" s="298"/>
      <c r="ELN58" s="298"/>
      <c r="ELO58" s="298"/>
      <c r="ELP58" s="298"/>
      <c r="ELQ58" s="298"/>
      <c r="ELR58" s="298"/>
      <c r="ELS58" s="298"/>
      <c r="ELT58" s="298"/>
      <c r="ELU58" s="298"/>
      <c r="ELV58" s="298"/>
      <c r="ELW58" s="298"/>
      <c r="ELX58" s="298"/>
      <c r="ELY58" s="298"/>
      <c r="ELZ58" s="298"/>
      <c r="EMA58" s="298"/>
      <c r="EMB58" s="298"/>
      <c r="EMC58" s="298"/>
      <c r="EMD58" s="298"/>
      <c r="EME58" s="298"/>
      <c r="EMF58" s="298"/>
      <c r="EMG58" s="298"/>
      <c r="EMH58" s="298"/>
      <c r="EMI58" s="298"/>
      <c r="EMJ58" s="298"/>
      <c r="EMK58" s="298"/>
      <c r="EML58" s="298"/>
      <c r="EMM58" s="298"/>
      <c r="EMN58" s="298"/>
      <c r="EMO58" s="298"/>
      <c r="EMP58" s="298"/>
      <c r="EMQ58" s="298"/>
      <c r="EMR58" s="298"/>
      <c r="EMS58" s="298"/>
      <c r="EMT58" s="298"/>
      <c r="EMU58" s="298"/>
      <c r="EMV58" s="298"/>
      <c r="EMW58" s="298"/>
      <c r="EMX58" s="298"/>
      <c r="EMY58" s="298"/>
      <c r="EMZ58" s="298"/>
      <c r="ENA58" s="298"/>
      <c r="ENB58" s="298"/>
      <c r="ENC58" s="298"/>
      <c r="END58" s="298"/>
      <c r="ENE58" s="298"/>
      <c r="ENF58" s="298"/>
      <c r="ENG58" s="298"/>
      <c r="ENH58" s="298"/>
      <c r="ENI58" s="298"/>
      <c r="ENJ58" s="298"/>
      <c r="ENK58" s="298"/>
      <c r="ENL58" s="298"/>
      <c r="ENM58" s="298"/>
      <c r="ENN58" s="298"/>
      <c r="ENO58" s="298"/>
      <c r="ENP58" s="298"/>
      <c r="ENQ58" s="298"/>
      <c r="ENR58" s="298"/>
      <c r="ENS58" s="298"/>
      <c r="ENT58" s="298"/>
      <c r="ENU58" s="298"/>
      <c r="ENV58" s="298"/>
      <c r="ENW58" s="298"/>
      <c r="ENX58" s="298"/>
      <c r="ENY58" s="298"/>
      <c r="ENZ58" s="298"/>
      <c r="EOA58" s="298"/>
      <c r="EOB58" s="298"/>
      <c r="EOC58" s="298"/>
      <c r="EOD58" s="298"/>
      <c r="EOE58" s="298"/>
      <c r="EOF58" s="298"/>
      <c r="EOG58" s="298"/>
      <c r="EOH58" s="298"/>
      <c r="EOI58" s="298"/>
      <c r="EOJ58" s="298"/>
      <c r="EOK58" s="298"/>
      <c r="EOL58" s="298"/>
      <c r="EOM58" s="298"/>
      <c r="EON58" s="298"/>
      <c r="EOO58" s="298"/>
      <c r="EOP58" s="298"/>
      <c r="EOQ58" s="298"/>
      <c r="EOR58" s="298"/>
      <c r="EOS58" s="298"/>
      <c r="EOT58" s="298"/>
      <c r="EOU58" s="298"/>
      <c r="EOV58" s="298"/>
      <c r="EOW58" s="298"/>
      <c r="EOX58" s="298"/>
      <c r="EOY58" s="298"/>
      <c r="EOZ58" s="298"/>
      <c r="EPA58" s="298"/>
      <c r="EPB58" s="298"/>
      <c r="EPC58" s="298"/>
      <c r="EPD58" s="298"/>
      <c r="EPE58" s="298"/>
      <c r="EPF58" s="298"/>
      <c r="EPG58" s="298"/>
      <c r="EPH58" s="298"/>
      <c r="EPI58" s="298"/>
      <c r="EPJ58" s="298"/>
      <c r="EPK58" s="298"/>
      <c r="EPL58" s="298"/>
      <c r="EPM58" s="298"/>
      <c r="EPN58" s="298"/>
      <c r="EPO58" s="298"/>
      <c r="EPP58" s="298"/>
      <c r="EPQ58" s="298"/>
      <c r="EPR58" s="298"/>
      <c r="EPS58" s="298"/>
      <c r="EPT58" s="298"/>
      <c r="EPU58" s="298"/>
      <c r="EPV58" s="298"/>
      <c r="EPW58" s="298"/>
      <c r="EPX58" s="298"/>
      <c r="EPY58" s="298"/>
      <c r="EPZ58" s="298"/>
      <c r="EQA58" s="298"/>
      <c r="EQB58" s="298"/>
      <c r="EQC58" s="298"/>
      <c r="EQD58" s="298"/>
      <c r="EQE58" s="298"/>
      <c r="EQF58" s="298"/>
      <c r="EQG58" s="298"/>
      <c r="EQH58" s="298"/>
      <c r="EQI58" s="298"/>
      <c r="EQJ58" s="298"/>
      <c r="EQK58" s="298"/>
      <c r="EQL58" s="298"/>
      <c r="EQM58" s="298"/>
      <c r="EQN58" s="298"/>
      <c r="EQO58" s="298"/>
      <c r="EQP58" s="298"/>
      <c r="EQQ58" s="298"/>
      <c r="EQR58" s="298"/>
      <c r="EQS58" s="298"/>
      <c r="EQT58" s="298"/>
      <c r="EQU58" s="298"/>
      <c r="EQV58" s="298"/>
      <c r="EQW58" s="298"/>
      <c r="EQX58" s="298"/>
      <c r="EQY58" s="298"/>
      <c r="EQZ58" s="298"/>
      <c r="ERA58" s="298"/>
      <c r="ERB58" s="298"/>
      <c r="ERC58" s="298"/>
      <c r="ERD58" s="298"/>
      <c r="ERE58" s="298"/>
      <c r="ERF58" s="298"/>
      <c r="ERG58" s="298"/>
      <c r="ERH58" s="298"/>
      <c r="ERI58" s="298"/>
      <c r="ERJ58" s="298"/>
      <c r="ERK58" s="298"/>
      <c r="ERL58" s="298"/>
      <c r="ERM58" s="298"/>
      <c r="ERN58" s="298"/>
      <c r="ERO58" s="298"/>
      <c r="ERP58" s="298"/>
      <c r="ERQ58" s="298"/>
      <c r="ERR58" s="298"/>
      <c r="ERS58" s="298"/>
      <c r="ERT58" s="298"/>
      <c r="ERU58" s="298"/>
      <c r="ERV58" s="298"/>
      <c r="ERW58" s="298"/>
      <c r="ERX58" s="298"/>
      <c r="ERY58" s="298"/>
      <c r="ERZ58" s="298"/>
      <c r="ESA58" s="298"/>
      <c r="ESB58" s="298"/>
      <c r="ESC58" s="298"/>
      <c r="ESD58" s="298"/>
      <c r="ESE58" s="298"/>
      <c r="ESF58" s="298"/>
      <c r="ESG58" s="298"/>
      <c r="ESH58" s="298"/>
      <c r="ESI58" s="298"/>
      <c r="ESJ58" s="298"/>
      <c r="ESK58" s="298"/>
      <c r="ESL58" s="298"/>
      <c r="ESM58" s="298"/>
      <c r="ESN58" s="298"/>
      <c r="ESO58" s="298"/>
      <c r="ESP58" s="298"/>
      <c r="ESQ58" s="298"/>
      <c r="ESR58" s="298"/>
      <c r="ESS58" s="298"/>
      <c r="EST58" s="298"/>
      <c r="ESU58" s="298"/>
      <c r="ESV58" s="298"/>
      <c r="ESW58" s="298"/>
      <c r="ESX58" s="298"/>
      <c r="ESY58" s="298"/>
      <c r="ESZ58" s="298"/>
      <c r="ETA58" s="298"/>
      <c r="ETB58" s="298"/>
      <c r="ETC58" s="298"/>
      <c r="ETD58" s="298"/>
      <c r="ETE58" s="298"/>
      <c r="ETF58" s="298"/>
      <c r="ETG58" s="298"/>
      <c r="ETH58" s="298"/>
      <c r="ETI58" s="298"/>
      <c r="ETJ58" s="298"/>
      <c r="ETK58" s="298"/>
      <c r="ETL58" s="298"/>
      <c r="ETM58" s="298"/>
      <c r="ETN58" s="298"/>
      <c r="ETO58" s="298"/>
      <c r="ETP58" s="298"/>
      <c r="ETQ58" s="298"/>
      <c r="ETR58" s="298"/>
      <c r="ETS58" s="298"/>
      <c r="ETT58" s="298"/>
      <c r="ETU58" s="298"/>
      <c r="ETV58" s="298"/>
      <c r="ETW58" s="298"/>
      <c r="ETX58" s="298"/>
      <c r="ETY58" s="298"/>
      <c r="ETZ58" s="298"/>
      <c r="EUA58" s="298"/>
      <c r="EUB58" s="298"/>
      <c r="EUC58" s="298"/>
      <c r="EUD58" s="298"/>
      <c r="EUE58" s="298"/>
      <c r="EUF58" s="298"/>
      <c r="EUG58" s="298"/>
      <c r="EUH58" s="298"/>
      <c r="EUI58" s="298"/>
      <c r="EUJ58" s="298"/>
      <c r="EUK58" s="298"/>
      <c r="EUL58" s="298"/>
      <c r="EUM58" s="298"/>
      <c r="EUN58" s="298"/>
      <c r="EUO58" s="298"/>
      <c r="EUP58" s="298"/>
      <c r="EUQ58" s="298"/>
      <c r="EUR58" s="298"/>
      <c r="EUS58" s="298"/>
      <c r="EUT58" s="298"/>
      <c r="EUU58" s="298"/>
      <c r="EUV58" s="298"/>
      <c r="EUW58" s="298"/>
      <c r="EUX58" s="298"/>
      <c r="EUY58" s="298"/>
      <c r="EUZ58" s="298"/>
      <c r="EVA58" s="298"/>
      <c r="EVB58" s="298"/>
      <c r="EVC58" s="298"/>
      <c r="EVD58" s="298"/>
      <c r="EVE58" s="298"/>
      <c r="EVF58" s="298"/>
      <c r="EVG58" s="298"/>
      <c r="EVH58" s="298"/>
      <c r="EVI58" s="298"/>
      <c r="EVJ58" s="298"/>
      <c r="EVK58" s="298"/>
      <c r="EVL58" s="298"/>
      <c r="EVM58" s="298"/>
      <c r="EVN58" s="298"/>
      <c r="EVO58" s="298"/>
      <c r="EVP58" s="298"/>
      <c r="EVQ58" s="298"/>
      <c r="EVR58" s="298"/>
      <c r="EVS58" s="298"/>
      <c r="EVT58" s="298"/>
      <c r="EVU58" s="298"/>
      <c r="EVV58" s="298"/>
      <c r="EVW58" s="298"/>
      <c r="EVX58" s="298"/>
      <c r="EVY58" s="298"/>
      <c r="EVZ58" s="298"/>
      <c r="EWA58" s="298"/>
      <c r="EWB58" s="298"/>
      <c r="EWC58" s="298"/>
      <c r="EWD58" s="298"/>
      <c r="EWE58" s="298"/>
      <c r="EWF58" s="298"/>
      <c r="EWG58" s="298"/>
      <c r="EWH58" s="298"/>
      <c r="EWI58" s="298"/>
      <c r="EWJ58" s="298"/>
      <c r="EWK58" s="298"/>
      <c r="EWL58" s="298"/>
      <c r="EWM58" s="298"/>
      <c r="EWN58" s="298"/>
      <c r="EWO58" s="298"/>
      <c r="EWP58" s="298"/>
      <c r="EWQ58" s="298"/>
      <c r="EWR58" s="298"/>
      <c r="EWS58" s="298"/>
      <c r="EWT58" s="298"/>
      <c r="EWU58" s="298"/>
      <c r="EWV58" s="298"/>
      <c r="EWW58" s="298"/>
      <c r="EWX58" s="298"/>
      <c r="EWY58" s="298"/>
      <c r="EWZ58" s="298"/>
      <c r="EXA58" s="298"/>
      <c r="EXB58" s="298"/>
      <c r="EXC58" s="298"/>
      <c r="EXD58" s="298"/>
      <c r="EXE58" s="298"/>
      <c r="EXF58" s="298"/>
      <c r="EXG58" s="298"/>
      <c r="EXH58" s="298"/>
      <c r="EXI58" s="298"/>
      <c r="EXJ58" s="298"/>
      <c r="EXK58" s="298"/>
      <c r="EXL58" s="298"/>
      <c r="EXM58" s="298"/>
      <c r="EXN58" s="298"/>
      <c r="EXO58" s="298"/>
      <c r="EXP58" s="298"/>
      <c r="EXQ58" s="298"/>
      <c r="EXR58" s="298"/>
      <c r="EXS58" s="298"/>
      <c r="EXT58" s="298"/>
      <c r="EXU58" s="298"/>
      <c r="EXV58" s="298"/>
      <c r="EXW58" s="298"/>
      <c r="EXX58" s="298"/>
      <c r="EXY58" s="298"/>
      <c r="EXZ58" s="298"/>
      <c r="EYA58" s="298"/>
      <c r="EYB58" s="298"/>
      <c r="EYC58" s="298"/>
      <c r="EYD58" s="298"/>
      <c r="EYE58" s="298"/>
      <c r="EYF58" s="298"/>
      <c r="EYG58" s="298"/>
      <c r="EYH58" s="298"/>
      <c r="EYI58" s="298"/>
      <c r="EYJ58" s="298"/>
      <c r="EYK58" s="298"/>
      <c r="EYL58" s="298"/>
      <c r="EYM58" s="298"/>
      <c r="EYN58" s="298"/>
      <c r="EYO58" s="298"/>
      <c r="EYP58" s="298"/>
      <c r="EYQ58" s="298"/>
      <c r="EYR58" s="298"/>
      <c r="EYS58" s="298"/>
      <c r="EYT58" s="298"/>
      <c r="EYU58" s="298"/>
      <c r="EYV58" s="298"/>
      <c r="EYW58" s="298"/>
      <c r="EYX58" s="298"/>
      <c r="EYY58" s="298"/>
      <c r="EYZ58" s="298"/>
      <c r="EZA58" s="298"/>
      <c r="EZB58" s="298"/>
      <c r="EZC58" s="298"/>
      <c r="EZD58" s="298"/>
      <c r="EZE58" s="298"/>
      <c r="EZF58" s="298"/>
      <c r="EZG58" s="298"/>
      <c r="EZH58" s="298"/>
      <c r="EZI58" s="298"/>
      <c r="EZJ58" s="298"/>
      <c r="EZK58" s="298"/>
      <c r="EZL58" s="298"/>
      <c r="EZM58" s="298"/>
      <c r="EZN58" s="298"/>
      <c r="EZO58" s="298"/>
      <c r="EZP58" s="298"/>
      <c r="EZQ58" s="298"/>
      <c r="EZR58" s="298"/>
      <c r="EZS58" s="298"/>
      <c r="EZT58" s="298"/>
      <c r="EZU58" s="298"/>
      <c r="EZV58" s="298"/>
      <c r="EZW58" s="298"/>
      <c r="EZX58" s="298"/>
      <c r="EZY58" s="298"/>
      <c r="EZZ58" s="298"/>
      <c r="FAA58" s="298"/>
      <c r="FAB58" s="298"/>
      <c r="FAC58" s="298"/>
      <c r="FAD58" s="298"/>
      <c r="FAE58" s="298"/>
      <c r="FAF58" s="298"/>
      <c r="FAG58" s="298"/>
      <c r="FAH58" s="298"/>
      <c r="FAI58" s="298"/>
      <c r="FAJ58" s="298"/>
      <c r="FAK58" s="298"/>
      <c r="FAL58" s="298"/>
      <c r="FAM58" s="298"/>
      <c r="FAN58" s="298"/>
      <c r="FAO58" s="298"/>
      <c r="FAP58" s="298"/>
      <c r="FAQ58" s="298"/>
      <c r="FAR58" s="298"/>
      <c r="FAS58" s="298"/>
      <c r="FAT58" s="298"/>
      <c r="FAU58" s="298"/>
      <c r="FAV58" s="298"/>
      <c r="FAW58" s="298"/>
      <c r="FAX58" s="298"/>
      <c r="FAY58" s="298"/>
      <c r="FAZ58" s="298"/>
      <c r="FBA58" s="298"/>
      <c r="FBB58" s="298"/>
      <c r="FBC58" s="298"/>
      <c r="FBD58" s="298"/>
      <c r="FBE58" s="298"/>
      <c r="FBF58" s="298"/>
      <c r="FBG58" s="298"/>
      <c r="FBH58" s="298"/>
      <c r="FBI58" s="298"/>
      <c r="FBJ58" s="298"/>
      <c r="FBK58" s="298"/>
      <c r="FBL58" s="298"/>
      <c r="FBM58" s="298"/>
      <c r="FBN58" s="298"/>
      <c r="FBO58" s="298"/>
      <c r="FBP58" s="298"/>
      <c r="FBQ58" s="298"/>
      <c r="FBR58" s="298"/>
      <c r="FBS58" s="298"/>
      <c r="FBT58" s="298"/>
      <c r="FBU58" s="298"/>
      <c r="FBV58" s="298"/>
      <c r="FBW58" s="298"/>
      <c r="FBX58" s="298"/>
      <c r="FBY58" s="298"/>
      <c r="FBZ58" s="298"/>
      <c r="FCA58" s="298"/>
      <c r="FCB58" s="298"/>
      <c r="FCC58" s="298"/>
      <c r="FCD58" s="298"/>
      <c r="FCE58" s="298"/>
      <c r="FCF58" s="298"/>
      <c r="FCG58" s="298"/>
      <c r="FCH58" s="298"/>
      <c r="FCI58" s="298"/>
      <c r="FCJ58" s="298"/>
      <c r="FCK58" s="298"/>
      <c r="FCL58" s="298"/>
      <c r="FCM58" s="298"/>
      <c r="FCN58" s="298"/>
      <c r="FCO58" s="298"/>
      <c r="FCP58" s="298"/>
      <c r="FCQ58" s="298"/>
      <c r="FCR58" s="298"/>
      <c r="FCS58" s="298"/>
      <c r="FCT58" s="298"/>
      <c r="FCU58" s="298"/>
      <c r="FCV58" s="298"/>
      <c r="FCW58" s="298"/>
      <c r="FCX58" s="298"/>
      <c r="FCY58" s="298"/>
      <c r="FCZ58" s="298"/>
      <c r="FDA58" s="298"/>
      <c r="FDB58" s="298"/>
      <c r="FDC58" s="298"/>
      <c r="FDD58" s="298"/>
      <c r="FDE58" s="298"/>
      <c r="FDF58" s="298"/>
      <c r="FDG58" s="298"/>
      <c r="FDH58" s="298"/>
      <c r="FDI58" s="298"/>
      <c r="FDJ58" s="298"/>
      <c r="FDK58" s="298"/>
      <c r="FDL58" s="298"/>
      <c r="FDM58" s="298"/>
      <c r="FDN58" s="298"/>
      <c r="FDO58" s="298"/>
      <c r="FDP58" s="298"/>
      <c r="FDQ58" s="298"/>
      <c r="FDR58" s="298"/>
      <c r="FDS58" s="298"/>
      <c r="FDT58" s="298"/>
      <c r="FDU58" s="298"/>
      <c r="FDV58" s="298"/>
      <c r="FDW58" s="298"/>
      <c r="FDX58" s="298"/>
      <c r="FDY58" s="298"/>
      <c r="FDZ58" s="298"/>
      <c r="FEA58" s="298"/>
      <c r="FEB58" s="298"/>
      <c r="FEC58" s="298"/>
      <c r="FED58" s="298"/>
      <c r="FEE58" s="298"/>
      <c r="FEF58" s="298"/>
      <c r="FEG58" s="298"/>
      <c r="FEH58" s="298"/>
      <c r="FEI58" s="298"/>
      <c r="FEJ58" s="298"/>
      <c r="FEK58" s="298"/>
      <c r="FEL58" s="298"/>
      <c r="FEM58" s="298"/>
      <c r="FEN58" s="298"/>
      <c r="FEO58" s="298"/>
      <c r="FEP58" s="298"/>
      <c r="FEQ58" s="298"/>
      <c r="FER58" s="298"/>
      <c r="FES58" s="298"/>
      <c r="FET58" s="298"/>
      <c r="FEU58" s="298"/>
      <c r="FEV58" s="298"/>
      <c r="FEW58" s="298"/>
      <c r="FEX58" s="298"/>
      <c r="FEY58" s="298"/>
      <c r="FEZ58" s="298"/>
      <c r="FFA58" s="298"/>
      <c r="FFB58" s="298"/>
      <c r="FFC58" s="298"/>
      <c r="FFD58" s="298"/>
      <c r="FFE58" s="298"/>
      <c r="FFF58" s="298"/>
      <c r="FFG58" s="298"/>
      <c r="FFH58" s="298"/>
      <c r="FFI58" s="298"/>
      <c r="FFJ58" s="298"/>
      <c r="FFK58" s="298"/>
      <c r="FFL58" s="298"/>
      <c r="FFM58" s="298"/>
      <c r="FFN58" s="298"/>
      <c r="FFO58" s="298"/>
      <c r="FFP58" s="298"/>
      <c r="FFQ58" s="298"/>
      <c r="FFR58" s="298"/>
      <c r="FFS58" s="298"/>
      <c r="FFT58" s="298"/>
      <c r="FFU58" s="298"/>
      <c r="FFV58" s="298"/>
      <c r="FFW58" s="298"/>
      <c r="FFX58" s="298"/>
      <c r="FFY58" s="298"/>
      <c r="FFZ58" s="298"/>
      <c r="FGA58" s="298"/>
      <c r="FGB58" s="298"/>
      <c r="FGC58" s="298"/>
      <c r="FGD58" s="298"/>
      <c r="FGE58" s="298"/>
      <c r="FGF58" s="298"/>
      <c r="FGG58" s="298"/>
      <c r="FGH58" s="298"/>
      <c r="FGI58" s="298"/>
      <c r="FGJ58" s="298"/>
      <c r="FGK58" s="298"/>
      <c r="FGL58" s="298"/>
      <c r="FGM58" s="298"/>
      <c r="FGN58" s="298"/>
      <c r="FGO58" s="298"/>
      <c r="FGP58" s="298"/>
      <c r="FGQ58" s="298"/>
      <c r="FGR58" s="298"/>
      <c r="FGS58" s="298"/>
      <c r="FGT58" s="298"/>
      <c r="FGU58" s="298"/>
      <c r="FGV58" s="298"/>
      <c r="FGW58" s="298"/>
      <c r="FGX58" s="298"/>
      <c r="FGY58" s="298"/>
      <c r="FGZ58" s="298"/>
      <c r="FHA58" s="298"/>
      <c r="FHB58" s="298"/>
      <c r="FHC58" s="298"/>
      <c r="FHD58" s="298"/>
      <c r="FHE58" s="298"/>
      <c r="FHF58" s="298"/>
      <c r="FHG58" s="298"/>
      <c r="FHH58" s="298"/>
      <c r="FHI58" s="298"/>
      <c r="FHJ58" s="298"/>
      <c r="FHK58" s="298"/>
      <c r="FHL58" s="298"/>
      <c r="FHM58" s="298"/>
      <c r="FHN58" s="298"/>
      <c r="FHO58" s="298"/>
      <c r="FHP58" s="298"/>
      <c r="FHQ58" s="298"/>
      <c r="FHR58" s="298"/>
      <c r="FHS58" s="298"/>
      <c r="FHT58" s="298"/>
      <c r="FHU58" s="298"/>
      <c r="FHV58" s="298"/>
      <c r="FHW58" s="298"/>
      <c r="FHX58" s="298"/>
      <c r="FHY58" s="298"/>
      <c r="FHZ58" s="298"/>
      <c r="FIA58" s="298"/>
      <c r="FIB58" s="298"/>
      <c r="FIC58" s="298"/>
      <c r="FID58" s="298"/>
      <c r="FIE58" s="298"/>
      <c r="FIF58" s="298"/>
      <c r="FIG58" s="298"/>
      <c r="FIH58" s="298"/>
      <c r="FII58" s="298"/>
      <c r="FIJ58" s="298"/>
      <c r="FIK58" s="298"/>
      <c r="FIL58" s="298"/>
      <c r="FIM58" s="298"/>
      <c r="FIN58" s="298"/>
      <c r="FIO58" s="298"/>
      <c r="FIP58" s="298"/>
      <c r="FIQ58" s="298"/>
      <c r="FIR58" s="298"/>
      <c r="FIS58" s="298"/>
      <c r="FIT58" s="298"/>
      <c r="FIU58" s="298"/>
      <c r="FIV58" s="298"/>
      <c r="FIW58" s="298"/>
      <c r="FIX58" s="298"/>
      <c r="FIY58" s="298"/>
      <c r="FIZ58" s="298"/>
      <c r="FJA58" s="298"/>
      <c r="FJB58" s="298"/>
      <c r="FJC58" s="298"/>
      <c r="FJD58" s="298"/>
      <c r="FJE58" s="298"/>
      <c r="FJF58" s="298"/>
      <c r="FJG58" s="298"/>
      <c r="FJH58" s="298"/>
      <c r="FJI58" s="298"/>
      <c r="FJJ58" s="298"/>
      <c r="FJK58" s="298"/>
      <c r="FJL58" s="298"/>
      <c r="FJM58" s="298"/>
      <c r="FJN58" s="298"/>
      <c r="FJO58" s="298"/>
      <c r="FJP58" s="298"/>
      <c r="FJQ58" s="298"/>
      <c r="FJR58" s="298"/>
      <c r="FJS58" s="298"/>
      <c r="FJT58" s="298"/>
      <c r="FJU58" s="298"/>
      <c r="FJV58" s="298"/>
      <c r="FJW58" s="298"/>
      <c r="FJX58" s="298"/>
      <c r="FJY58" s="298"/>
      <c r="FJZ58" s="298"/>
      <c r="FKA58" s="298"/>
      <c r="FKB58" s="298"/>
      <c r="FKC58" s="298"/>
      <c r="FKD58" s="298"/>
      <c r="FKE58" s="298"/>
      <c r="FKF58" s="298"/>
      <c r="FKG58" s="298"/>
      <c r="FKH58" s="298"/>
      <c r="FKI58" s="298"/>
      <c r="FKJ58" s="298"/>
      <c r="FKK58" s="298"/>
      <c r="FKL58" s="298"/>
      <c r="FKM58" s="298"/>
      <c r="FKN58" s="298"/>
      <c r="FKO58" s="298"/>
      <c r="FKP58" s="298"/>
      <c r="FKQ58" s="298"/>
      <c r="FKR58" s="298"/>
      <c r="FKS58" s="298"/>
      <c r="FKT58" s="298"/>
      <c r="FKU58" s="298"/>
      <c r="FKV58" s="298"/>
      <c r="FKW58" s="298"/>
      <c r="FKX58" s="298"/>
      <c r="FKY58" s="298"/>
      <c r="FKZ58" s="298"/>
      <c r="FLA58" s="298"/>
      <c r="FLB58" s="298"/>
      <c r="FLC58" s="298"/>
      <c r="FLD58" s="298"/>
      <c r="FLE58" s="298"/>
      <c r="FLF58" s="298"/>
      <c r="FLG58" s="298"/>
      <c r="FLH58" s="298"/>
      <c r="FLI58" s="298"/>
      <c r="FLJ58" s="298"/>
      <c r="FLK58" s="298"/>
      <c r="FLL58" s="298"/>
      <c r="FLM58" s="298"/>
      <c r="FLN58" s="298"/>
      <c r="FLO58" s="298"/>
      <c r="FLP58" s="298"/>
      <c r="FLQ58" s="298"/>
      <c r="FLR58" s="298"/>
      <c r="FLS58" s="298"/>
      <c r="FLT58" s="298"/>
      <c r="FLU58" s="298"/>
      <c r="FLV58" s="298"/>
      <c r="FLW58" s="298"/>
      <c r="FLX58" s="298"/>
      <c r="FLY58" s="298"/>
      <c r="FLZ58" s="298"/>
      <c r="FMA58" s="298"/>
      <c r="FMB58" s="298"/>
      <c r="FMC58" s="298"/>
      <c r="FMD58" s="298"/>
      <c r="FME58" s="298"/>
      <c r="FMF58" s="298"/>
      <c r="FMG58" s="298"/>
      <c r="FMH58" s="298"/>
      <c r="FMI58" s="298"/>
      <c r="FMJ58" s="298"/>
      <c r="FMK58" s="298"/>
      <c r="FML58" s="298"/>
      <c r="FMM58" s="298"/>
      <c r="FMN58" s="298"/>
      <c r="FMO58" s="298"/>
      <c r="FMP58" s="298"/>
      <c r="FMQ58" s="298"/>
      <c r="FMR58" s="298"/>
      <c r="FMS58" s="298"/>
      <c r="FMT58" s="298"/>
      <c r="FMU58" s="298"/>
      <c r="FMV58" s="298"/>
      <c r="FMW58" s="298"/>
      <c r="FMX58" s="298"/>
      <c r="FMY58" s="298"/>
      <c r="FMZ58" s="298"/>
      <c r="FNA58" s="298"/>
      <c r="FNB58" s="298"/>
      <c r="FNC58" s="298"/>
      <c r="FND58" s="298"/>
      <c r="FNE58" s="298"/>
      <c r="FNF58" s="298"/>
      <c r="FNG58" s="298"/>
      <c r="FNH58" s="298"/>
      <c r="FNI58" s="298"/>
      <c r="FNJ58" s="298"/>
      <c r="FNK58" s="298"/>
      <c r="FNL58" s="298"/>
      <c r="FNM58" s="298"/>
      <c r="FNN58" s="298"/>
      <c r="FNO58" s="298"/>
      <c r="FNP58" s="298"/>
      <c r="FNQ58" s="298"/>
      <c r="FNR58" s="298"/>
      <c r="FNS58" s="298"/>
      <c r="FNT58" s="298"/>
      <c r="FNU58" s="298"/>
      <c r="FNV58" s="298"/>
      <c r="FNW58" s="298"/>
      <c r="FNX58" s="298"/>
      <c r="FNY58" s="298"/>
      <c r="FNZ58" s="298"/>
      <c r="FOA58" s="298"/>
      <c r="FOB58" s="298"/>
      <c r="FOC58" s="298"/>
      <c r="FOD58" s="298"/>
      <c r="FOE58" s="298"/>
      <c r="FOF58" s="298"/>
      <c r="FOG58" s="298"/>
      <c r="FOH58" s="298"/>
      <c r="FOI58" s="298"/>
      <c r="FOJ58" s="298"/>
      <c r="FOK58" s="298"/>
      <c r="FOL58" s="298"/>
      <c r="FOM58" s="298"/>
      <c r="FON58" s="298"/>
      <c r="FOO58" s="298"/>
      <c r="FOP58" s="298"/>
      <c r="FOQ58" s="298"/>
      <c r="FOR58" s="298"/>
      <c r="FOS58" s="298"/>
      <c r="FOT58" s="298"/>
      <c r="FOU58" s="298"/>
      <c r="FOV58" s="298"/>
      <c r="FOW58" s="298"/>
      <c r="FOX58" s="298"/>
      <c r="FOY58" s="298"/>
      <c r="FOZ58" s="298"/>
      <c r="FPA58" s="298"/>
      <c r="FPB58" s="298"/>
      <c r="FPC58" s="298"/>
      <c r="FPD58" s="298"/>
      <c r="FPE58" s="298"/>
      <c r="FPF58" s="298"/>
      <c r="FPG58" s="298"/>
      <c r="FPH58" s="298"/>
      <c r="FPI58" s="298"/>
      <c r="FPJ58" s="298"/>
      <c r="FPK58" s="298"/>
      <c r="FPL58" s="298"/>
      <c r="FPM58" s="298"/>
      <c r="FPN58" s="298"/>
      <c r="FPO58" s="298"/>
      <c r="FPP58" s="298"/>
      <c r="FPQ58" s="298"/>
      <c r="FPR58" s="298"/>
      <c r="FPS58" s="298"/>
      <c r="FPT58" s="298"/>
      <c r="FPU58" s="298"/>
      <c r="FPV58" s="298"/>
      <c r="FPW58" s="298"/>
      <c r="FPX58" s="298"/>
      <c r="FPY58" s="298"/>
      <c r="FPZ58" s="298"/>
      <c r="FQA58" s="298"/>
      <c r="FQB58" s="298"/>
      <c r="FQC58" s="298"/>
      <c r="FQD58" s="298"/>
      <c r="FQE58" s="298"/>
      <c r="FQF58" s="298"/>
      <c r="FQG58" s="298"/>
      <c r="FQH58" s="298"/>
      <c r="FQI58" s="298"/>
      <c r="FQJ58" s="298"/>
      <c r="FQK58" s="298"/>
      <c r="FQL58" s="298"/>
      <c r="FQM58" s="298"/>
      <c r="FQN58" s="298"/>
      <c r="FQO58" s="298"/>
      <c r="FQP58" s="298"/>
      <c r="FQQ58" s="298"/>
      <c r="FQR58" s="298"/>
      <c r="FQS58" s="298"/>
      <c r="FQT58" s="298"/>
      <c r="FQU58" s="298"/>
      <c r="FQV58" s="298"/>
      <c r="FQW58" s="298"/>
      <c r="FQX58" s="298"/>
      <c r="FQY58" s="298"/>
      <c r="FQZ58" s="298"/>
      <c r="FRA58" s="298"/>
      <c r="FRB58" s="298"/>
      <c r="FRC58" s="298"/>
      <c r="FRD58" s="298"/>
      <c r="FRE58" s="298"/>
      <c r="FRF58" s="298"/>
      <c r="FRG58" s="298"/>
      <c r="FRH58" s="298"/>
      <c r="FRI58" s="298"/>
      <c r="FRJ58" s="298"/>
      <c r="FRK58" s="298"/>
      <c r="FRL58" s="298"/>
      <c r="FRM58" s="298"/>
      <c r="FRN58" s="298"/>
      <c r="FRO58" s="298"/>
      <c r="FRP58" s="298"/>
      <c r="FRQ58" s="298"/>
      <c r="FRR58" s="298"/>
      <c r="FRS58" s="298"/>
      <c r="FRT58" s="298"/>
      <c r="FRU58" s="298"/>
      <c r="FRV58" s="298"/>
      <c r="FRW58" s="298"/>
      <c r="FRX58" s="298"/>
      <c r="FRY58" s="298"/>
      <c r="FRZ58" s="298"/>
      <c r="FSA58" s="298"/>
      <c r="FSB58" s="298"/>
      <c r="FSC58" s="298"/>
      <c r="FSD58" s="298"/>
      <c r="FSE58" s="298"/>
      <c r="FSF58" s="298"/>
      <c r="FSG58" s="298"/>
      <c r="FSH58" s="298"/>
      <c r="FSI58" s="298"/>
      <c r="FSJ58" s="298"/>
      <c r="FSK58" s="298"/>
      <c r="FSL58" s="298"/>
      <c r="FSM58" s="298"/>
      <c r="FSN58" s="298"/>
      <c r="FSO58" s="298"/>
      <c r="FSP58" s="298"/>
      <c r="FSQ58" s="298"/>
      <c r="FSR58" s="298"/>
      <c r="FSS58" s="298"/>
      <c r="FST58" s="298"/>
      <c r="FSU58" s="298"/>
      <c r="FSV58" s="298"/>
      <c r="FSW58" s="298"/>
      <c r="FSX58" s="298"/>
      <c r="FSY58" s="298"/>
      <c r="FSZ58" s="298"/>
      <c r="FTA58" s="298"/>
      <c r="FTB58" s="298"/>
      <c r="FTC58" s="298"/>
      <c r="FTD58" s="298"/>
      <c r="FTE58" s="298"/>
      <c r="FTF58" s="298"/>
      <c r="FTG58" s="298"/>
      <c r="FTH58" s="298"/>
      <c r="FTI58" s="298"/>
      <c r="FTJ58" s="298"/>
      <c r="FTK58" s="298"/>
      <c r="FTL58" s="298"/>
      <c r="FTM58" s="298"/>
      <c r="FTN58" s="298"/>
      <c r="FTO58" s="298"/>
      <c r="FTP58" s="298"/>
      <c r="FTQ58" s="298"/>
      <c r="FTR58" s="298"/>
      <c r="FTS58" s="298"/>
      <c r="FTT58" s="298"/>
      <c r="FTU58" s="298"/>
      <c r="FTV58" s="298"/>
      <c r="FTW58" s="298"/>
      <c r="FTX58" s="298"/>
      <c r="FTY58" s="298"/>
      <c r="FTZ58" s="298"/>
      <c r="FUA58" s="298"/>
      <c r="FUB58" s="298"/>
      <c r="FUC58" s="298"/>
      <c r="FUD58" s="298"/>
      <c r="FUE58" s="298"/>
      <c r="FUF58" s="298"/>
      <c r="FUG58" s="298"/>
      <c r="FUH58" s="298"/>
      <c r="FUI58" s="298"/>
      <c r="FUJ58" s="298"/>
      <c r="FUK58" s="298"/>
      <c r="FUL58" s="298"/>
      <c r="FUM58" s="298"/>
      <c r="FUN58" s="298"/>
      <c r="FUO58" s="298"/>
      <c r="FUP58" s="298"/>
      <c r="FUQ58" s="298"/>
      <c r="FUR58" s="298"/>
      <c r="FUS58" s="298"/>
      <c r="FUT58" s="298"/>
      <c r="FUU58" s="298"/>
      <c r="FUV58" s="298"/>
      <c r="FUW58" s="298"/>
      <c r="FUX58" s="298"/>
      <c r="FUY58" s="298"/>
      <c r="FUZ58" s="298"/>
      <c r="FVA58" s="298"/>
      <c r="FVB58" s="298"/>
      <c r="FVC58" s="298"/>
      <c r="FVD58" s="298"/>
      <c r="FVE58" s="298"/>
      <c r="FVF58" s="298"/>
      <c r="FVG58" s="298"/>
      <c r="FVH58" s="298"/>
      <c r="FVI58" s="298"/>
      <c r="FVJ58" s="298"/>
      <c r="FVK58" s="298"/>
      <c r="FVL58" s="298"/>
      <c r="FVM58" s="298"/>
      <c r="FVN58" s="298"/>
      <c r="FVO58" s="298"/>
      <c r="FVP58" s="298"/>
      <c r="FVQ58" s="298"/>
      <c r="FVR58" s="298"/>
      <c r="FVS58" s="298"/>
      <c r="FVT58" s="298"/>
      <c r="FVU58" s="298"/>
      <c r="FVV58" s="298"/>
      <c r="FVW58" s="298"/>
      <c r="FVX58" s="298"/>
      <c r="FVY58" s="298"/>
      <c r="FVZ58" s="298"/>
      <c r="FWA58" s="298"/>
      <c r="FWB58" s="298"/>
      <c r="FWC58" s="298"/>
      <c r="FWD58" s="298"/>
      <c r="FWE58" s="298"/>
      <c r="FWF58" s="298"/>
      <c r="FWG58" s="298"/>
      <c r="FWH58" s="298"/>
      <c r="FWI58" s="298"/>
      <c r="FWJ58" s="298"/>
      <c r="FWK58" s="298"/>
      <c r="FWL58" s="298"/>
      <c r="FWM58" s="298"/>
      <c r="FWN58" s="298"/>
      <c r="FWO58" s="298"/>
      <c r="FWP58" s="298"/>
      <c r="FWQ58" s="298"/>
      <c r="FWR58" s="298"/>
      <c r="FWS58" s="298"/>
      <c r="FWT58" s="298"/>
      <c r="FWU58" s="298"/>
      <c r="FWV58" s="298"/>
      <c r="FWW58" s="298"/>
      <c r="FWX58" s="298"/>
      <c r="FWY58" s="298"/>
      <c r="FWZ58" s="298"/>
      <c r="FXA58" s="298"/>
      <c r="FXB58" s="298"/>
      <c r="FXC58" s="298"/>
      <c r="FXD58" s="298"/>
      <c r="FXE58" s="298"/>
      <c r="FXF58" s="298"/>
      <c r="FXG58" s="298"/>
      <c r="FXH58" s="298"/>
      <c r="FXI58" s="298"/>
      <c r="FXJ58" s="298"/>
      <c r="FXK58" s="298"/>
      <c r="FXL58" s="298"/>
      <c r="FXM58" s="298"/>
      <c r="FXN58" s="298"/>
      <c r="FXO58" s="298"/>
      <c r="FXP58" s="298"/>
      <c r="FXQ58" s="298"/>
      <c r="FXR58" s="298"/>
      <c r="FXS58" s="298"/>
      <c r="FXT58" s="298"/>
      <c r="FXU58" s="298"/>
      <c r="FXV58" s="298"/>
      <c r="FXW58" s="298"/>
      <c r="FXX58" s="298"/>
      <c r="FXY58" s="298"/>
      <c r="FXZ58" s="298"/>
      <c r="FYA58" s="298"/>
      <c r="FYB58" s="298"/>
      <c r="FYC58" s="298"/>
      <c r="FYD58" s="298"/>
      <c r="FYE58" s="298"/>
      <c r="FYF58" s="298"/>
      <c r="FYG58" s="298"/>
      <c r="FYH58" s="298"/>
      <c r="FYI58" s="298"/>
      <c r="FYJ58" s="298"/>
      <c r="FYK58" s="298"/>
      <c r="FYL58" s="298"/>
      <c r="FYM58" s="298"/>
      <c r="FYN58" s="298"/>
      <c r="FYO58" s="298"/>
      <c r="FYP58" s="298"/>
      <c r="FYQ58" s="298"/>
      <c r="FYR58" s="298"/>
      <c r="FYS58" s="298"/>
      <c r="FYT58" s="298"/>
      <c r="FYU58" s="298"/>
      <c r="FYV58" s="298"/>
      <c r="FYW58" s="298"/>
      <c r="FYX58" s="298"/>
      <c r="FYY58" s="298"/>
      <c r="FYZ58" s="298"/>
      <c r="FZA58" s="298"/>
      <c r="FZB58" s="298"/>
      <c r="FZC58" s="298"/>
      <c r="FZD58" s="298"/>
      <c r="FZE58" s="298"/>
      <c r="FZF58" s="298"/>
      <c r="FZG58" s="298"/>
      <c r="FZH58" s="298"/>
      <c r="FZI58" s="298"/>
      <c r="FZJ58" s="298"/>
      <c r="FZK58" s="298"/>
      <c r="FZL58" s="298"/>
      <c r="FZM58" s="298"/>
      <c r="FZN58" s="298"/>
      <c r="FZO58" s="298"/>
      <c r="FZP58" s="298"/>
      <c r="FZQ58" s="298"/>
      <c r="FZR58" s="298"/>
      <c r="FZS58" s="298"/>
      <c r="FZT58" s="298"/>
      <c r="FZU58" s="298"/>
      <c r="FZV58" s="298"/>
      <c r="FZW58" s="298"/>
      <c r="FZX58" s="298"/>
      <c r="FZY58" s="298"/>
      <c r="FZZ58" s="298"/>
      <c r="GAA58" s="298"/>
      <c r="GAB58" s="298"/>
      <c r="GAC58" s="298"/>
      <c r="GAD58" s="298"/>
      <c r="GAE58" s="298"/>
      <c r="GAF58" s="298"/>
      <c r="GAG58" s="298"/>
      <c r="GAH58" s="298"/>
      <c r="GAI58" s="298"/>
      <c r="GAJ58" s="298"/>
      <c r="GAK58" s="298"/>
      <c r="GAL58" s="298"/>
      <c r="GAM58" s="298"/>
      <c r="GAN58" s="298"/>
      <c r="GAO58" s="298"/>
      <c r="GAP58" s="298"/>
      <c r="GAQ58" s="298"/>
      <c r="GAR58" s="298"/>
      <c r="GAS58" s="298"/>
      <c r="GAT58" s="298"/>
      <c r="GAU58" s="298"/>
      <c r="GAV58" s="298"/>
      <c r="GAW58" s="298"/>
      <c r="GAX58" s="298"/>
      <c r="GAY58" s="298"/>
      <c r="GAZ58" s="298"/>
      <c r="GBA58" s="298"/>
      <c r="GBB58" s="298"/>
      <c r="GBC58" s="298"/>
      <c r="GBD58" s="298"/>
      <c r="GBE58" s="298"/>
      <c r="GBF58" s="298"/>
      <c r="GBG58" s="298"/>
      <c r="GBH58" s="298"/>
      <c r="GBI58" s="298"/>
      <c r="GBJ58" s="298"/>
      <c r="GBK58" s="298"/>
      <c r="GBL58" s="298"/>
      <c r="GBM58" s="298"/>
      <c r="GBN58" s="298"/>
      <c r="GBO58" s="298"/>
      <c r="GBP58" s="298"/>
      <c r="GBQ58" s="298"/>
      <c r="GBR58" s="298"/>
      <c r="GBS58" s="298"/>
      <c r="GBT58" s="298"/>
      <c r="GBU58" s="298"/>
      <c r="GBV58" s="298"/>
      <c r="GBW58" s="298"/>
      <c r="GBX58" s="298"/>
      <c r="GBY58" s="298"/>
      <c r="GBZ58" s="298"/>
      <c r="GCA58" s="298"/>
      <c r="GCB58" s="298"/>
      <c r="GCC58" s="298"/>
      <c r="GCD58" s="298"/>
      <c r="GCE58" s="298"/>
      <c r="GCF58" s="298"/>
      <c r="GCG58" s="298"/>
      <c r="GCH58" s="298"/>
      <c r="GCI58" s="298"/>
      <c r="GCJ58" s="298"/>
      <c r="GCK58" s="298"/>
      <c r="GCL58" s="298"/>
      <c r="GCM58" s="298"/>
      <c r="GCN58" s="298"/>
      <c r="GCO58" s="298"/>
      <c r="GCP58" s="298"/>
      <c r="GCQ58" s="298"/>
      <c r="GCR58" s="298"/>
      <c r="GCS58" s="298"/>
      <c r="GCT58" s="298"/>
      <c r="GCU58" s="298"/>
      <c r="GCV58" s="298"/>
      <c r="GCW58" s="298"/>
      <c r="GCX58" s="298"/>
      <c r="GCY58" s="298"/>
      <c r="GCZ58" s="298"/>
      <c r="GDA58" s="298"/>
      <c r="GDB58" s="298"/>
      <c r="GDC58" s="298"/>
      <c r="GDD58" s="298"/>
      <c r="GDE58" s="298"/>
      <c r="GDF58" s="298"/>
      <c r="GDG58" s="298"/>
      <c r="GDH58" s="298"/>
      <c r="GDI58" s="298"/>
      <c r="GDJ58" s="298"/>
      <c r="GDK58" s="298"/>
      <c r="GDL58" s="298"/>
      <c r="GDM58" s="298"/>
      <c r="GDN58" s="298"/>
      <c r="GDO58" s="298"/>
      <c r="GDP58" s="298"/>
      <c r="GDQ58" s="298"/>
      <c r="GDR58" s="298"/>
      <c r="GDS58" s="298"/>
      <c r="GDT58" s="298"/>
      <c r="GDU58" s="298"/>
      <c r="GDV58" s="298"/>
      <c r="GDW58" s="298"/>
      <c r="GDX58" s="298"/>
      <c r="GDY58" s="298"/>
      <c r="GDZ58" s="298"/>
      <c r="GEA58" s="298"/>
      <c r="GEB58" s="298"/>
      <c r="GEC58" s="298"/>
      <c r="GED58" s="298"/>
      <c r="GEE58" s="298"/>
      <c r="GEF58" s="298"/>
      <c r="GEG58" s="298"/>
      <c r="GEH58" s="298"/>
      <c r="GEI58" s="298"/>
      <c r="GEJ58" s="298"/>
      <c r="GEK58" s="298"/>
      <c r="GEL58" s="298"/>
      <c r="GEM58" s="298"/>
      <c r="GEN58" s="298"/>
      <c r="GEO58" s="298"/>
      <c r="GEP58" s="298"/>
      <c r="GEQ58" s="298"/>
      <c r="GER58" s="298"/>
      <c r="GES58" s="298"/>
      <c r="GET58" s="298"/>
      <c r="GEU58" s="298"/>
      <c r="GEV58" s="298"/>
      <c r="GEW58" s="298"/>
      <c r="GEX58" s="298"/>
      <c r="GEY58" s="298"/>
      <c r="GEZ58" s="298"/>
      <c r="GFA58" s="298"/>
      <c r="GFB58" s="298"/>
      <c r="GFC58" s="298"/>
      <c r="GFD58" s="298"/>
      <c r="GFE58" s="298"/>
      <c r="GFF58" s="298"/>
      <c r="GFG58" s="298"/>
      <c r="GFH58" s="298"/>
      <c r="GFI58" s="298"/>
      <c r="GFJ58" s="298"/>
      <c r="GFK58" s="298"/>
      <c r="GFL58" s="298"/>
      <c r="GFM58" s="298"/>
      <c r="GFN58" s="298"/>
      <c r="GFO58" s="298"/>
      <c r="GFP58" s="298"/>
      <c r="GFQ58" s="298"/>
      <c r="GFR58" s="298"/>
      <c r="GFS58" s="298"/>
      <c r="GFT58" s="298"/>
      <c r="GFU58" s="298"/>
      <c r="GFV58" s="298"/>
      <c r="GFW58" s="298"/>
      <c r="GFX58" s="298"/>
      <c r="GFY58" s="298"/>
      <c r="GFZ58" s="298"/>
      <c r="GGA58" s="298"/>
      <c r="GGB58" s="298"/>
      <c r="GGC58" s="298"/>
      <c r="GGD58" s="298"/>
      <c r="GGE58" s="298"/>
      <c r="GGF58" s="298"/>
      <c r="GGG58" s="298"/>
      <c r="GGH58" s="298"/>
      <c r="GGI58" s="298"/>
      <c r="GGJ58" s="298"/>
      <c r="GGK58" s="298"/>
      <c r="GGL58" s="298"/>
      <c r="GGM58" s="298"/>
      <c r="GGN58" s="298"/>
      <c r="GGO58" s="298"/>
      <c r="GGP58" s="298"/>
      <c r="GGQ58" s="298"/>
      <c r="GGR58" s="298"/>
      <c r="GGS58" s="298"/>
      <c r="GGT58" s="298"/>
      <c r="GGU58" s="298"/>
      <c r="GGV58" s="298"/>
      <c r="GGW58" s="298"/>
      <c r="GGX58" s="298"/>
      <c r="GGY58" s="298"/>
      <c r="GGZ58" s="298"/>
      <c r="GHA58" s="298"/>
      <c r="GHB58" s="298"/>
      <c r="GHC58" s="298"/>
      <c r="GHD58" s="298"/>
      <c r="GHE58" s="298"/>
      <c r="GHF58" s="298"/>
      <c r="GHG58" s="298"/>
      <c r="GHH58" s="298"/>
      <c r="GHI58" s="298"/>
      <c r="GHJ58" s="298"/>
      <c r="GHK58" s="298"/>
      <c r="GHL58" s="298"/>
      <c r="GHM58" s="298"/>
      <c r="GHN58" s="298"/>
      <c r="GHO58" s="298"/>
      <c r="GHP58" s="298"/>
      <c r="GHQ58" s="298"/>
      <c r="GHR58" s="298"/>
      <c r="GHS58" s="298"/>
      <c r="GHT58" s="298"/>
      <c r="GHU58" s="298"/>
      <c r="GHV58" s="298"/>
      <c r="GHW58" s="298"/>
      <c r="GHX58" s="298"/>
      <c r="GHY58" s="298"/>
      <c r="GHZ58" s="298"/>
      <c r="GIA58" s="298"/>
      <c r="GIB58" s="298"/>
      <c r="GIC58" s="298"/>
      <c r="GID58" s="298"/>
      <c r="GIE58" s="298"/>
      <c r="GIF58" s="298"/>
      <c r="GIG58" s="298"/>
      <c r="GIH58" s="298"/>
      <c r="GII58" s="298"/>
      <c r="GIJ58" s="298"/>
      <c r="GIK58" s="298"/>
      <c r="GIL58" s="298"/>
      <c r="GIM58" s="298"/>
      <c r="GIN58" s="298"/>
      <c r="GIO58" s="298"/>
      <c r="GIP58" s="298"/>
      <c r="GIQ58" s="298"/>
      <c r="GIR58" s="298"/>
      <c r="GIS58" s="298"/>
      <c r="GIT58" s="298"/>
      <c r="GIU58" s="298"/>
      <c r="GIV58" s="298"/>
      <c r="GIW58" s="298"/>
      <c r="GIX58" s="298"/>
      <c r="GIY58" s="298"/>
      <c r="GIZ58" s="298"/>
      <c r="GJA58" s="298"/>
      <c r="GJB58" s="298"/>
      <c r="GJC58" s="298"/>
      <c r="GJD58" s="298"/>
      <c r="GJE58" s="298"/>
      <c r="GJF58" s="298"/>
      <c r="GJG58" s="298"/>
      <c r="GJH58" s="298"/>
      <c r="GJI58" s="298"/>
      <c r="GJJ58" s="298"/>
      <c r="GJK58" s="298"/>
      <c r="GJL58" s="298"/>
      <c r="GJM58" s="298"/>
      <c r="GJN58" s="298"/>
      <c r="GJO58" s="298"/>
      <c r="GJP58" s="298"/>
      <c r="GJQ58" s="298"/>
      <c r="GJR58" s="298"/>
      <c r="GJS58" s="298"/>
      <c r="GJT58" s="298"/>
      <c r="GJU58" s="298"/>
      <c r="GJV58" s="298"/>
      <c r="GJW58" s="298"/>
      <c r="GJX58" s="298"/>
      <c r="GJY58" s="298"/>
      <c r="GJZ58" s="298"/>
      <c r="GKA58" s="298"/>
      <c r="GKB58" s="298"/>
      <c r="GKC58" s="298"/>
      <c r="GKD58" s="298"/>
      <c r="GKE58" s="298"/>
      <c r="GKF58" s="298"/>
      <c r="GKG58" s="298"/>
      <c r="GKH58" s="298"/>
      <c r="GKI58" s="298"/>
      <c r="GKJ58" s="298"/>
      <c r="GKK58" s="298"/>
      <c r="GKL58" s="298"/>
      <c r="GKM58" s="298"/>
      <c r="GKN58" s="298"/>
      <c r="GKO58" s="298"/>
      <c r="GKP58" s="298"/>
      <c r="GKQ58" s="298"/>
      <c r="GKR58" s="298"/>
      <c r="GKS58" s="298"/>
      <c r="GKT58" s="298"/>
      <c r="GKU58" s="298"/>
      <c r="GKV58" s="298"/>
      <c r="GKW58" s="298"/>
      <c r="GKX58" s="298"/>
      <c r="GKY58" s="298"/>
      <c r="GKZ58" s="298"/>
      <c r="GLA58" s="298"/>
      <c r="GLB58" s="298"/>
      <c r="GLC58" s="298"/>
      <c r="GLD58" s="298"/>
      <c r="GLE58" s="298"/>
      <c r="GLF58" s="298"/>
      <c r="GLG58" s="298"/>
      <c r="GLH58" s="298"/>
      <c r="GLI58" s="298"/>
      <c r="GLJ58" s="298"/>
      <c r="GLK58" s="298"/>
      <c r="GLL58" s="298"/>
      <c r="GLM58" s="298"/>
      <c r="GLN58" s="298"/>
      <c r="GLO58" s="298"/>
      <c r="GLP58" s="298"/>
      <c r="GLQ58" s="298"/>
      <c r="GLR58" s="298"/>
      <c r="GLS58" s="298"/>
      <c r="GLT58" s="298"/>
      <c r="GLU58" s="298"/>
      <c r="GLV58" s="298"/>
      <c r="GLW58" s="298"/>
      <c r="GLX58" s="298"/>
      <c r="GLY58" s="298"/>
      <c r="GLZ58" s="298"/>
      <c r="GMA58" s="298"/>
      <c r="GMB58" s="298"/>
      <c r="GMC58" s="298"/>
      <c r="GMD58" s="298"/>
      <c r="GME58" s="298"/>
      <c r="GMF58" s="298"/>
      <c r="GMG58" s="298"/>
      <c r="GMH58" s="298"/>
      <c r="GMI58" s="298"/>
      <c r="GMJ58" s="298"/>
      <c r="GMK58" s="298"/>
      <c r="GML58" s="298"/>
      <c r="GMM58" s="298"/>
      <c r="GMN58" s="298"/>
      <c r="GMO58" s="298"/>
      <c r="GMP58" s="298"/>
      <c r="GMQ58" s="298"/>
      <c r="GMR58" s="298"/>
      <c r="GMS58" s="298"/>
      <c r="GMT58" s="298"/>
      <c r="GMU58" s="298"/>
      <c r="GMV58" s="298"/>
      <c r="GMW58" s="298"/>
      <c r="GMX58" s="298"/>
      <c r="GMY58" s="298"/>
      <c r="GMZ58" s="298"/>
      <c r="GNA58" s="298"/>
      <c r="GNB58" s="298"/>
      <c r="GNC58" s="298"/>
      <c r="GND58" s="298"/>
      <c r="GNE58" s="298"/>
      <c r="GNF58" s="298"/>
      <c r="GNG58" s="298"/>
      <c r="GNH58" s="298"/>
      <c r="GNI58" s="298"/>
      <c r="GNJ58" s="298"/>
      <c r="GNK58" s="298"/>
      <c r="GNL58" s="298"/>
      <c r="GNM58" s="298"/>
      <c r="GNN58" s="298"/>
      <c r="GNO58" s="298"/>
      <c r="GNP58" s="298"/>
      <c r="GNQ58" s="298"/>
      <c r="GNR58" s="298"/>
      <c r="GNS58" s="298"/>
      <c r="GNT58" s="298"/>
      <c r="GNU58" s="298"/>
      <c r="GNV58" s="298"/>
      <c r="GNW58" s="298"/>
      <c r="GNX58" s="298"/>
      <c r="GNY58" s="298"/>
      <c r="GNZ58" s="298"/>
      <c r="GOA58" s="298"/>
      <c r="GOB58" s="298"/>
      <c r="GOC58" s="298"/>
      <c r="GOD58" s="298"/>
      <c r="GOE58" s="298"/>
      <c r="GOF58" s="298"/>
      <c r="GOG58" s="298"/>
      <c r="GOH58" s="298"/>
      <c r="GOI58" s="298"/>
      <c r="GOJ58" s="298"/>
      <c r="GOK58" s="298"/>
      <c r="GOL58" s="298"/>
      <c r="GOM58" s="298"/>
      <c r="GON58" s="298"/>
      <c r="GOO58" s="298"/>
      <c r="GOP58" s="298"/>
      <c r="GOQ58" s="298"/>
      <c r="GOR58" s="298"/>
      <c r="GOS58" s="298"/>
      <c r="GOT58" s="298"/>
      <c r="GOU58" s="298"/>
      <c r="GOV58" s="298"/>
      <c r="GOW58" s="298"/>
      <c r="GOX58" s="298"/>
      <c r="GOY58" s="298"/>
      <c r="GOZ58" s="298"/>
      <c r="GPA58" s="298"/>
      <c r="GPB58" s="298"/>
      <c r="GPC58" s="298"/>
      <c r="GPD58" s="298"/>
      <c r="GPE58" s="298"/>
      <c r="GPF58" s="298"/>
      <c r="GPG58" s="298"/>
      <c r="GPH58" s="298"/>
      <c r="GPI58" s="298"/>
      <c r="GPJ58" s="298"/>
      <c r="GPK58" s="298"/>
      <c r="GPL58" s="298"/>
      <c r="GPM58" s="298"/>
      <c r="GPN58" s="298"/>
      <c r="GPO58" s="298"/>
      <c r="GPP58" s="298"/>
      <c r="GPQ58" s="298"/>
      <c r="GPR58" s="298"/>
      <c r="GPS58" s="298"/>
      <c r="GPT58" s="298"/>
      <c r="GPU58" s="298"/>
      <c r="GPV58" s="298"/>
      <c r="GPW58" s="298"/>
      <c r="GPX58" s="298"/>
      <c r="GPY58" s="298"/>
      <c r="GPZ58" s="298"/>
      <c r="GQA58" s="298"/>
      <c r="GQB58" s="298"/>
      <c r="GQC58" s="298"/>
      <c r="GQD58" s="298"/>
      <c r="GQE58" s="298"/>
      <c r="GQF58" s="298"/>
      <c r="GQG58" s="298"/>
      <c r="GQH58" s="298"/>
      <c r="GQI58" s="298"/>
      <c r="GQJ58" s="298"/>
      <c r="GQK58" s="298"/>
      <c r="GQL58" s="298"/>
      <c r="GQM58" s="298"/>
      <c r="GQN58" s="298"/>
      <c r="GQO58" s="298"/>
      <c r="GQP58" s="298"/>
      <c r="GQQ58" s="298"/>
      <c r="GQR58" s="298"/>
      <c r="GQS58" s="298"/>
      <c r="GQT58" s="298"/>
      <c r="GQU58" s="298"/>
      <c r="GQV58" s="298"/>
      <c r="GQW58" s="298"/>
      <c r="GQX58" s="298"/>
      <c r="GQY58" s="298"/>
      <c r="GQZ58" s="298"/>
      <c r="GRA58" s="298"/>
      <c r="GRB58" s="298"/>
      <c r="GRC58" s="298"/>
      <c r="GRD58" s="298"/>
      <c r="GRE58" s="298"/>
      <c r="GRF58" s="298"/>
      <c r="GRG58" s="298"/>
      <c r="GRH58" s="298"/>
      <c r="GRI58" s="298"/>
      <c r="GRJ58" s="298"/>
      <c r="GRK58" s="298"/>
      <c r="GRL58" s="298"/>
      <c r="GRM58" s="298"/>
      <c r="GRN58" s="298"/>
      <c r="GRO58" s="298"/>
      <c r="GRP58" s="298"/>
      <c r="GRQ58" s="298"/>
      <c r="GRR58" s="298"/>
      <c r="GRS58" s="298"/>
      <c r="GRT58" s="298"/>
      <c r="GRU58" s="298"/>
      <c r="GRV58" s="298"/>
      <c r="GRW58" s="298"/>
      <c r="GRX58" s="298"/>
      <c r="GRY58" s="298"/>
      <c r="GRZ58" s="298"/>
      <c r="GSA58" s="298"/>
      <c r="GSB58" s="298"/>
      <c r="GSC58" s="298"/>
      <c r="GSD58" s="298"/>
      <c r="GSE58" s="298"/>
      <c r="GSF58" s="298"/>
      <c r="GSG58" s="298"/>
      <c r="GSH58" s="298"/>
      <c r="GSI58" s="298"/>
      <c r="GSJ58" s="298"/>
      <c r="GSK58" s="298"/>
      <c r="GSL58" s="298"/>
      <c r="GSM58" s="298"/>
      <c r="GSN58" s="298"/>
      <c r="GSO58" s="298"/>
      <c r="GSP58" s="298"/>
      <c r="GSQ58" s="298"/>
      <c r="GSR58" s="298"/>
      <c r="GSS58" s="298"/>
      <c r="GST58" s="298"/>
      <c r="GSU58" s="298"/>
      <c r="GSV58" s="298"/>
      <c r="GSW58" s="298"/>
      <c r="GSX58" s="298"/>
      <c r="GSY58" s="298"/>
      <c r="GSZ58" s="298"/>
      <c r="GTA58" s="298"/>
      <c r="GTB58" s="298"/>
      <c r="GTC58" s="298"/>
      <c r="GTD58" s="298"/>
      <c r="GTE58" s="298"/>
      <c r="GTF58" s="298"/>
      <c r="GTG58" s="298"/>
      <c r="GTH58" s="298"/>
      <c r="GTI58" s="298"/>
      <c r="GTJ58" s="298"/>
      <c r="GTK58" s="298"/>
      <c r="GTL58" s="298"/>
      <c r="GTM58" s="298"/>
      <c r="GTN58" s="298"/>
      <c r="GTO58" s="298"/>
      <c r="GTP58" s="298"/>
      <c r="GTQ58" s="298"/>
      <c r="GTR58" s="298"/>
      <c r="GTS58" s="298"/>
      <c r="GTT58" s="298"/>
      <c r="GTU58" s="298"/>
      <c r="GTV58" s="298"/>
      <c r="GTW58" s="298"/>
      <c r="GTX58" s="298"/>
      <c r="GTY58" s="298"/>
      <c r="GTZ58" s="298"/>
      <c r="GUA58" s="298"/>
      <c r="GUB58" s="298"/>
      <c r="GUC58" s="298"/>
      <c r="GUD58" s="298"/>
      <c r="GUE58" s="298"/>
      <c r="GUF58" s="298"/>
      <c r="GUG58" s="298"/>
      <c r="GUH58" s="298"/>
      <c r="GUI58" s="298"/>
      <c r="GUJ58" s="298"/>
      <c r="GUK58" s="298"/>
      <c r="GUL58" s="298"/>
      <c r="GUM58" s="298"/>
      <c r="GUN58" s="298"/>
      <c r="GUO58" s="298"/>
      <c r="GUP58" s="298"/>
      <c r="GUQ58" s="298"/>
      <c r="GUR58" s="298"/>
      <c r="GUS58" s="298"/>
      <c r="GUT58" s="298"/>
      <c r="GUU58" s="298"/>
      <c r="GUV58" s="298"/>
      <c r="GUW58" s="298"/>
      <c r="GUX58" s="298"/>
      <c r="GUY58" s="298"/>
      <c r="GUZ58" s="298"/>
      <c r="GVA58" s="298"/>
      <c r="GVB58" s="298"/>
      <c r="GVC58" s="298"/>
      <c r="GVD58" s="298"/>
      <c r="GVE58" s="298"/>
      <c r="GVF58" s="298"/>
      <c r="GVG58" s="298"/>
      <c r="GVH58" s="298"/>
      <c r="GVI58" s="298"/>
      <c r="GVJ58" s="298"/>
      <c r="GVK58" s="298"/>
      <c r="GVL58" s="298"/>
      <c r="GVM58" s="298"/>
      <c r="GVN58" s="298"/>
      <c r="GVO58" s="298"/>
      <c r="GVP58" s="298"/>
      <c r="GVQ58" s="298"/>
      <c r="GVR58" s="298"/>
      <c r="GVS58" s="298"/>
      <c r="GVT58" s="298"/>
      <c r="GVU58" s="298"/>
      <c r="GVV58" s="298"/>
      <c r="GVW58" s="298"/>
      <c r="GVX58" s="298"/>
      <c r="GVY58" s="298"/>
      <c r="GVZ58" s="298"/>
      <c r="GWA58" s="298"/>
      <c r="GWB58" s="298"/>
      <c r="GWC58" s="298"/>
      <c r="GWD58" s="298"/>
      <c r="GWE58" s="298"/>
      <c r="GWF58" s="298"/>
      <c r="GWG58" s="298"/>
      <c r="GWH58" s="298"/>
      <c r="GWI58" s="298"/>
      <c r="GWJ58" s="298"/>
      <c r="GWK58" s="298"/>
      <c r="GWL58" s="298"/>
      <c r="GWM58" s="298"/>
      <c r="GWN58" s="298"/>
      <c r="GWO58" s="298"/>
      <c r="GWP58" s="298"/>
      <c r="GWQ58" s="298"/>
      <c r="GWR58" s="298"/>
      <c r="GWS58" s="298"/>
      <c r="GWT58" s="298"/>
      <c r="GWU58" s="298"/>
      <c r="GWV58" s="298"/>
      <c r="GWW58" s="298"/>
      <c r="GWX58" s="298"/>
      <c r="GWY58" s="298"/>
      <c r="GWZ58" s="298"/>
      <c r="GXA58" s="298"/>
      <c r="GXB58" s="298"/>
      <c r="GXC58" s="298"/>
      <c r="GXD58" s="298"/>
      <c r="GXE58" s="298"/>
      <c r="GXF58" s="298"/>
      <c r="GXG58" s="298"/>
      <c r="GXH58" s="298"/>
      <c r="GXI58" s="298"/>
      <c r="GXJ58" s="298"/>
      <c r="GXK58" s="298"/>
      <c r="GXL58" s="298"/>
      <c r="GXM58" s="298"/>
      <c r="GXN58" s="298"/>
      <c r="GXO58" s="298"/>
      <c r="GXP58" s="298"/>
      <c r="GXQ58" s="298"/>
      <c r="GXR58" s="298"/>
      <c r="GXS58" s="298"/>
      <c r="GXT58" s="298"/>
      <c r="GXU58" s="298"/>
      <c r="GXV58" s="298"/>
      <c r="GXW58" s="298"/>
      <c r="GXX58" s="298"/>
      <c r="GXY58" s="298"/>
      <c r="GXZ58" s="298"/>
      <c r="GYA58" s="298"/>
      <c r="GYB58" s="298"/>
      <c r="GYC58" s="298"/>
      <c r="GYD58" s="298"/>
      <c r="GYE58" s="298"/>
      <c r="GYF58" s="298"/>
      <c r="GYG58" s="298"/>
      <c r="GYH58" s="298"/>
      <c r="GYI58" s="298"/>
      <c r="GYJ58" s="298"/>
      <c r="GYK58" s="298"/>
      <c r="GYL58" s="298"/>
      <c r="GYM58" s="298"/>
      <c r="GYN58" s="298"/>
      <c r="GYO58" s="298"/>
      <c r="GYP58" s="298"/>
      <c r="GYQ58" s="298"/>
      <c r="GYR58" s="298"/>
      <c r="GYS58" s="298"/>
      <c r="GYT58" s="298"/>
      <c r="GYU58" s="298"/>
      <c r="GYV58" s="298"/>
      <c r="GYW58" s="298"/>
      <c r="GYX58" s="298"/>
      <c r="GYY58" s="298"/>
      <c r="GYZ58" s="298"/>
      <c r="GZA58" s="298"/>
      <c r="GZB58" s="298"/>
      <c r="GZC58" s="298"/>
      <c r="GZD58" s="298"/>
      <c r="GZE58" s="298"/>
      <c r="GZF58" s="298"/>
      <c r="GZG58" s="298"/>
      <c r="GZH58" s="298"/>
      <c r="GZI58" s="298"/>
      <c r="GZJ58" s="298"/>
      <c r="GZK58" s="298"/>
      <c r="GZL58" s="298"/>
      <c r="GZM58" s="298"/>
      <c r="GZN58" s="298"/>
      <c r="GZO58" s="298"/>
      <c r="GZP58" s="298"/>
      <c r="GZQ58" s="298"/>
      <c r="GZR58" s="298"/>
      <c r="GZS58" s="298"/>
      <c r="GZT58" s="298"/>
      <c r="GZU58" s="298"/>
      <c r="GZV58" s="298"/>
      <c r="GZW58" s="298"/>
      <c r="GZX58" s="298"/>
      <c r="GZY58" s="298"/>
      <c r="GZZ58" s="298"/>
      <c r="HAA58" s="298"/>
      <c r="HAB58" s="298"/>
      <c r="HAC58" s="298"/>
      <c r="HAD58" s="298"/>
      <c r="HAE58" s="298"/>
      <c r="HAF58" s="298"/>
      <c r="HAG58" s="298"/>
      <c r="HAH58" s="298"/>
      <c r="HAI58" s="298"/>
      <c r="HAJ58" s="298"/>
      <c r="HAK58" s="298"/>
      <c r="HAL58" s="298"/>
      <c r="HAM58" s="298"/>
      <c r="HAN58" s="298"/>
      <c r="HAO58" s="298"/>
      <c r="HAP58" s="298"/>
      <c r="HAQ58" s="298"/>
      <c r="HAR58" s="298"/>
      <c r="HAS58" s="298"/>
      <c r="HAT58" s="298"/>
      <c r="HAU58" s="298"/>
      <c r="HAV58" s="298"/>
      <c r="HAW58" s="298"/>
      <c r="HAX58" s="298"/>
      <c r="HAY58" s="298"/>
      <c r="HAZ58" s="298"/>
      <c r="HBA58" s="298"/>
      <c r="HBB58" s="298"/>
      <c r="HBC58" s="298"/>
      <c r="HBD58" s="298"/>
      <c r="HBE58" s="298"/>
      <c r="HBF58" s="298"/>
      <c r="HBG58" s="298"/>
      <c r="HBH58" s="298"/>
      <c r="HBI58" s="298"/>
      <c r="HBJ58" s="298"/>
      <c r="HBK58" s="298"/>
      <c r="HBL58" s="298"/>
      <c r="HBM58" s="298"/>
      <c r="HBN58" s="298"/>
      <c r="HBO58" s="298"/>
      <c r="HBP58" s="298"/>
      <c r="HBQ58" s="298"/>
      <c r="HBR58" s="298"/>
      <c r="HBS58" s="298"/>
      <c r="HBT58" s="298"/>
      <c r="HBU58" s="298"/>
      <c r="HBV58" s="298"/>
      <c r="HBW58" s="298"/>
      <c r="HBX58" s="298"/>
      <c r="HBY58" s="298"/>
      <c r="HBZ58" s="298"/>
      <c r="HCA58" s="298"/>
      <c r="HCB58" s="298"/>
      <c r="HCC58" s="298"/>
      <c r="HCD58" s="298"/>
      <c r="HCE58" s="298"/>
      <c r="HCF58" s="298"/>
      <c r="HCG58" s="298"/>
      <c r="HCH58" s="298"/>
      <c r="HCI58" s="298"/>
      <c r="HCJ58" s="298"/>
      <c r="HCK58" s="298"/>
      <c r="HCL58" s="298"/>
      <c r="HCM58" s="298"/>
      <c r="HCN58" s="298"/>
      <c r="HCO58" s="298"/>
      <c r="HCP58" s="298"/>
      <c r="HCQ58" s="298"/>
      <c r="HCR58" s="298"/>
      <c r="HCS58" s="298"/>
      <c r="HCT58" s="298"/>
      <c r="HCU58" s="298"/>
      <c r="HCV58" s="298"/>
      <c r="HCW58" s="298"/>
      <c r="HCX58" s="298"/>
      <c r="HCY58" s="298"/>
      <c r="HCZ58" s="298"/>
      <c r="HDA58" s="298"/>
      <c r="HDB58" s="298"/>
      <c r="HDC58" s="298"/>
      <c r="HDD58" s="298"/>
      <c r="HDE58" s="298"/>
      <c r="HDF58" s="298"/>
      <c r="HDG58" s="298"/>
      <c r="HDH58" s="298"/>
      <c r="HDI58" s="298"/>
      <c r="HDJ58" s="298"/>
      <c r="HDK58" s="298"/>
      <c r="HDL58" s="298"/>
      <c r="HDM58" s="298"/>
      <c r="HDN58" s="298"/>
      <c r="HDO58" s="298"/>
      <c r="HDP58" s="298"/>
      <c r="HDQ58" s="298"/>
      <c r="HDR58" s="298"/>
      <c r="HDS58" s="298"/>
      <c r="HDT58" s="298"/>
      <c r="HDU58" s="298"/>
      <c r="HDV58" s="298"/>
      <c r="HDW58" s="298"/>
      <c r="HDX58" s="298"/>
      <c r="HDY58" s="298"/>
      <c r="HDZ58" s="298"/>
      <c r="HEA58" s="298"/>
      <c r="HEB58" s="298"/>
      <c r="HEC58" s="298"/>
      <c r="HED58" s="298"/>
      <c r="HEE58" s="298"/>
      <c r="HEF58" s="298"/>
      <c r="HEG58" s="298"/>
      <c r="HEH58" s="298"/>
      <c r="HEI58" s="298"/>
      <c r="HEJ58" s="298"/>
      <c r="HEK58" s="298"/>
      <c r="HEL58" s="298"/>
      <c r="HEM58" s="298"/>
      <c r="HEN58" s="298"/>
      <c r="HEO58" s="298"/>
      <c r="HEP58" s="298"/>
      <c r="HEQ58" s="298"/>
      <c r="HER58" s="298"/>
      <c r="HES58" s="298"/>
      <c r="HET58" s="298"/>
      <c r="HEU58" s="298"/>
      <c r="HEV58" s="298"/>
      <c r="HEW58" s="298"/>
      <c r="HEX58" s="298"/>
      <c r="HEY58" s="298"/>
      <c r="HEZ58" s="298"/>
      <c r="HFA58" s="298"/>
      <c r="HFB58" s="298"/>
      <c r="HFC58" s="298"/>
      <c r="HFD58" s="298"/>
      <c r="HFE58" s="298"/>
      <c r="HFF58" s="298"/>
      <c r="HFG58" s="298"/>
      <c r="HFH58" s="298"/>
      <c r="HFI58" s="298"/>
      <c r="HFJ58" s="298"/>
      <c r="HFK58" s="298"/>
      <c r="HFL58" s="298"/>
      <c r="HFM58" s="298"/>
      <c r="HFN58" s="298"/>
      <c r="HFO58" s="298"/>
      <c r="HFP58" s="298"/>
      <c r="HFQ58" s="298"/>
      <c r="HFR58" s="298"/>
      <c r="HFS58" s="298"/>
      <c r="HFT58" s="298"/>
      <c r="HFU58" s="298"/>
      <c r="HFV58" s="298"/>
      <c r="HFW58" s="298"/>
      <c r="HFX58" s="298"/>
      <c r="HFY58" s="298"/>
      <c r="HFZ58" s="298"/>
      <c r="HGA58" s="298"/>
      <c r="HGB58" s="298"/>
      <c r="HGC58" s="298"/>
      <c r="HGD58" s="298"/>
      <c r="HGE58" s="298"/>
      <c r="HGF58" s="298"/>
      <c r="HGG58" s="298"/>
      <c r="HGH58" s="298"/>
      <c r="HGI58" s="298"/>
      <c r="HGJ58" s="298"/>
      <c r="HGK58" s="298"/>
      <c r="HGL58" s="298"/>
      <c r="HGM58" s="298"/>
      <c r="HGN58" s="298"/>
      <c r="HGO58" s="298"/>
      <c r="HGP58" s="298"/>
      <c r="HGQ58" s="298"/>
      <c r="HGR58" s="298"/>
      <c r="HGS58" s="298"/>
      <c r="HGT58" s="298"/>
      <c r="HGU58" s="298"/>
      <c r="HGV58" s="298"/>
      <c r="HGW58" s="298"/>
      <c r="HGX58" s="298"/>
      <c r="HGY58" s="298"/>
      <c r="HGZ58" s="298"/>
      <c r="HHA58" s="298"/>
      <c r="HHB58" s="298"/>
      <c r="HHC58" s="298"/>
      <c r="HHD58" s="298"/>
      <c r="HHE58" s="298"/>
      <c r="HHF58" s="298"/>
      <c r="HHG58" s="298"/>
      <c r="HHH58" s="298"/>
      <c r="HHI58" s="298"/>
      <c r="HHJ58" s="298"/>
      <c r="HHK58" s="298"/>
      <c r="HHL58" s="298"/>
      <c r="HHM58" s="298"/>
      <c r="HHN58" s="298"/>
      <c r="HHO58" s="298"/>
      <c r="HHP58" s="298"/>
      <c r="HHQ58" s="298"/>
      <c r="HHR58" s="298"/>
      <c r="HHS58" s="298"/>
      <c r="HHT58" s="298"/>
      <c r="HHU58" s="298"/>
      <c r="HHV58" s="298"/>
      <c r="HHW58" s="298"/>
      <c r="HHX58" s="298"/>
      <c r="HHY58" s="298"/>
      <c r="HHZ58" s="298"/>
      <c r="HIA58" s="298"/>
      <c r="HIB58" s="298"/>
      <c r="HIC58" s="298"/>
      <c r="HID58" s="298"/>
      <c r="HIE58" s="298"/>
      <c r="HIF58" s="298"/>
      <c r="HIG58" s="298"/>
      <c r="HIH58" s="298"/>
      <c r="HII58" s="298"/>
      <c r="HIJ58" s="298"/>
      <c r="HIK58" s="298"/>
      <c r="HIL58" s="298"/>
      <c r="HIM58" s="298"/>
      <c r="HIN58" s="298"/>
      <c r="HIO58" s="298"/>
      <c r="HIP58" s="298"/>
      <c r="HIQ58" s="298"/>
      <c r="HIR58" s="298"/>
      <c r="HIS58" s="298"/>
      <c r="HIT58" s="298"/>
      <c r="HIU58" s="298"/>
      <c r="HIV58" s="298"/>
      <c r="HIW58" s="298"/>
      <c r="HIX58" s="298"/>
      <c r="HIY58" s="298"/>
      <c r="HIZ58" s="298"/>
      <c r="HJA58" s="298"/>
      <c r="HJB58" s="298"/>
      <c r="HJC58" s="298"/>
      <c r="HJD58" s="298"/>
      <c r="HJE58" s="298"/>
      <c r="HJF58" s="298"/>
      <c r="HJG58" s="298"/>
      <c r="HJH58" s="298"/>
      <c r="HJI58" s="298"/>
      <c r="HJJ58" s="298"/>
      <c r="HJK58" s="298"/>
      <c r="HJL58" s="298"/>
      <c r="HJM58" s="298"/>
      <c r="HJN58" s="298"/>
      <c r="HJO58" s="298"/>
      <c r="HJP58" s="298"/>
      <c r="HJQ58" s="298"/>
      <c r="HJR58" s="298"/>
      <c r="HJS58" s="298"/>
      <c r="HJT58" s="298"/>
      <c r="HJU58" s="298"/>
      <c r="HJV58" s="298"/>
      <c r="HJW58" s="298"/>
      <c r="HJX58" s="298"/>
      <c r="HJY58" s="298"/>
      <c r="HJZ58" s="298"/>
      <c r="HKA58" s="298"/>
      <c r="HKB58" s="298"/>
      <c r="HKC58" s="298"/>
      <c r="HKD58" s="298"/>
      <c r="HKE58" s="298"/>
      <c r="HKF58" s="298"/>
      <c r="HKG58" s="298"/>
      <c r="HKH58" s="298"/>
      <c r="HKI58" s="298"/>
      <c r="HKJ58" s="298"/>
      <c r="HKK58" s="298"/>
      <c r="HKL58" s="298"/>
      <c r="HKM58" s="298"/>
      <c r="HKN58" s="298"/>
      <c r="HKO58" s="298"/>
      <c r="HKP58" s="298"/>
      <c r="HKQ58" s="298"/>
      <c r="HKR58" s="298"/>
      <c r="HKS58" s="298"/>
      <c r="HKT58" s="298"/>
      <c r="HKU58" s="298"/>
      <c r="HKV58" s="298"/>
      <c r="HKW58" s="298"/>
      <c r="HKX58" s="298"/>
      <c r="HKY58" s="298"/>
      <c r="HKZ58" s="298"/>
      <c r="HLA58" s="298"/>
      <c r="HLB58" s="298"/>
      <c r="HLC58" s="298"/>
      <c r="HLD58" s="298"/>
      <c r="HLE58" s="298"/>
      <c r="HLF58" s="298"/>
      <c r="HLG58" s="298"/>
      <c r="HLH58" s="298"/>
      <c r="HLI58" s="298"/>
      <c r="HLJ58" s="298"/>
      <c r="HLK58" s="298"/>
      <c r="HLL58" s="298"/>
      <c r="HLM58" s="298"/>
      <c r="HLN58" s="298"/>
      <c r="HLO58" s="298"/>
      <c r="HLP58" s="298"/>
      <c r="HLQ58" s="298"/>
      <c r="HLR58" s="298"/>
      <c r="HLS58" s="298"/>
      <c r="HLT58" s="298"/>
      <c r="HLU58" s="298"/>
      <c r="HLV58" s="298"/>
      <c r="HLW58" s="298"/>
      <c r="HLX58" s="298"/>
      <c r="HLY58" s="298"/>
      <c r="HLZ58" s="298"/>
      <c r="HMA58" s="298"/>
      <c r="HMB58" s="298"/>
      <c r="HMC58" s="298"/>
      <c r="HMD58" s="298"/>
      <c r="HME58" s="298"/>
      <c r="HMF58" s="298"/>
      <c r="HMG58" s="298"/>
      <c r="HMH58" s="298"/>
      <c r="HMI58" s="298"/>
      <c r="HMJ58" s="298"/>
      <c r="HMK58" s="298"/>
      <c r="HML58" s="298"/>
      <c r="HMM58" s="298"/>
      <c r="HMN58" s="298"/>
      <c r="HMO58" s="298"/>
      <c r="HMP58" s="298"/>
      <c r="HMQ58" s="298"/>
      <c r="HMR58" s="298"/>
      <c r="HMS58" s="298"/>
      <c r="HMT58" s="298"/>
      <c r="HMU58" s="298"/>
      <c r="HMV58" s="298"/>
      <c r="HMW58" s="298"/>
      <c r="HMX58" s="298"/>
      <c r="HMY58" s="298"/>
      <c r="HMZ58" s="298"/>
      <c r="HNA58" s="298"/>
      <c r="HNB58" s="298"/>
      <c r="HNC58" s="298"/>
      <c r="HND58" s="298"/>
      <c r="HNE58" s="298"/>
      <c r="HNF58" s="298"/>
      <c r="HNG58" s="298"/>
      <c r="HNH58" s="298"/>
      <c r="HNI58" s="298"/>
      <c r="HNJ58" s="298"/>
      <c r="HNK58" s="298"/>
      <c r="HNL58" s="298"/>
      <c r="HNM58" s="298"/>
      <c r="HNN58" s="298"/>
      <c r="HNO58" s="298"/>
      <c r="HNP58" s="298"/>
      <c r="HNQ58" s="298"/>
      <c r="HNR58" s="298"/>
      <c r="HNS58" s="298"/>
      <c r="HNT58" s="298"/>
      <c r="HNU58" s="298"/>
      <c r="HNV58" s="298"/>
      <c r="HNW58" s="298"/>
      <c r="HNX58" s="298"/>
      <c r="HNY58" s="298"/>
      <c r="HNZ58" s="298"/>
      <c r="HOA58" s="298"/>
      <c r="HOB58" s="298"/>
      <c r="HOC58" s="298"/>
      <c r="HOD58" s="298"/>
      <c r="HOE58" s="298"/>
      <c r="HOF58" s="298"/>
      <c r="HOG58" s="298"/>
      <c r="HOH58" s="298"/>
      <c r="HOI58" s="298"/>
      <c r="HOJ58" s="298"/>
      <c r="HOK58" s="298"/>
      <c r="HOL58" s="298"/>
      <c r="HOM58" s="298"/>
      <c r="HON58" s="298"/>
      <c r="HOO58" s="298"/>
      <c r="HOP58" s="298"/>
      <c r="HOQ58" s="298"/>
      <c r="HOR58" s="298"/>
      <c r="HOS58" s="298"/>
      <c r="HOT58" s="298"/>
      <c r="HOU58" s="298"/>
      <c r="HOV58" s="298"/>
      <c r="HOW58" s="298"/>
      <c r="HOX58" s="298"/>
      <c r="HOY58" s="298"/>
      <c r="HOZ58" s="298"/>
      <c r="HPA58" s="298"/>
      <c r="HPB58" s="298"/>
      <c r="HPC58" s="298"/>
      <c r="HPD58" s="298"/>
      <c r="HPE58" s="298"/>
      <c r="HPF58" s="298"/>
      <c r="HPG58" s="298"/>
      <c r="HPH58" s="298"/>
      <c r="HPI58" s="298"/>
      <c r="HPJ58" s="298"/>
      <c r="HPK58" s="298"/>
      <c r="HPL58" s="298"/>
      <c r="HPM58" s="298"/>
      <c r="HPN58" s="298"/>
      <c r="HPO58" s="298"/>
      <c r="HPP58" s="298"/>
      <c r="HPQ58" s="298"/>
      <c r="HPR58" s="298"/>
      <c r="HPS58" s="298"/>
      <c r="HPT58" s="298"/>
      <c r="HPU58" s="298"/>
      <c r="HPV58" s="298"/>
      <c r="HPW58" s="298"/>
      <c r="HPX58" s="298"/>
      <c r="HPY58" s="298"/>
      <c r="HPZ58" s="298"/>
      <c r="HQA58" s="298"/>
      <c r="HQB58" s="298"/>
      <c r="HQC58" s="298"/>
      <c r="HQD58" s="298"/>
      <c r="HQE58" s="298"/>
      <c r="HQF58" s="298"/>
      <c r="HQG58" s="298"/>
      <c r="HQH58" s="298"/>
      <c r="HQI58" s="298"/>
      <c r="HQJ58" s="298"/>
      <c r="HQK58" s="298"/>
      <c r="HQL58" s="298"/>
      <c r="HQM58" s="298"/>
      <c r="HQN58" s="298"/>
      <c r="HQO58" s="298"/>
      <c r="HQP58" s="298"/>
      <c r="HQQ58" s="298"/>
      <c r="HQR58" s="298"/>
      <c r="HQS58" s="298"/>
      <c r="HQT58" s="298"/>
      <c r="HQU58" s="298"/>
      <c r="HQV58" s="298"/>
      <c r="HQW58" s="298"/>
      <c r="HQX58" s="298"/>
      <c r="HQY58" s="298"/>
      <c r="HQZ58" s="298"/>
      <c r="HRA58" s="298"/>
      <c r="HRB58" s="298"/>
      <c r="HRC58" s="298"/>
      <c r="HRD58" s="298"/>
      <c r="HRE58" s="298"/>
      <c r="HRF58" s="298"/>
      <c r="HRG58" s="298"/>
      <c r="HRH58" s="298"/>
      <c r="HRI58" s="298"/>
      <c r="HRJ58" s="298"/>
      <c r="HRK58" s="298"/>
      <c r="HRL58" s="298"/>
      <c r="HRM58" s="298"/>
      <c r="HRN58" s="298"/>
      <c r="HRO58" s="298"/>
      <c r="HRP58" s="298"/>
      <c r="HRQ58" s="298"/>
      <c r="HRR58" s="298"/>
      <c r="HRS58" s="298"/>
      <c r="HRT58" s="298"/>
      <c r="HRU58" s="298"/>
      <c r="HRV58" s="298"/>
      <c r="HRW58" s="298"/>
      <c r="HRX58" s="298"/>
      <c r="HRY58" s="298"/>
      <c r="HRZ58" s="298"/>
      <c r="HSA58" s="298"/>
      <c r="HSB58" s="298"/>
      <c r="HSC58" s="298"/>
      <c r="HSD58" s="298"/>
      <c r="HSE58" s="298"/>
      <c r="HSF58" s="298"/>
      <c r="HSG58" s="298"/>
      <c r="HSH58" s="298"/>
      <c r="HSI58" s="298"/>
      <c r="HSJ58" s="298"/>
      <c r="HSK58" s="298"/>
      <c r="HSL58" s="298"/>
      <c r="HSM58" s="298"/>
      <c r="HSN58" s="298"/>
      <c r="HSO58" s="298"/>
      <c r="HSP58" s="298"/>
      <c r="HSQ58" s="298"/>
      <c r="HSR58" s="298"/>
      <c r="HSS58" s="298"/>
      <c r="HST58" s="298"/>
      <c r="HSU58" s="298"/>
      <c r="HSV58" s="298"/>
      <c r="HSW58" s="298"/>
      <c r="HSX58" s="298"/>
      <c r="HSY58" s="298"/>
      <c r="HSZ58" s="298"/>
      <c r="HTA58" s="298"/>
      <c r="HTB58" s="298"/>
      <c r="HTC58" s="298"/>
      <c r="HTD58" s="298"/>
      <c r="HTE58" s="298"/>
      <c r="HTF58" s="298"/>
      <c r="HTG58" s="298"/>
      <c r="HTH58" s="298"/>
      <c r="HTI58" s="298"/>
      <c r="HTJ58" s="298"/>
      <c r="HTK58" s="298"/>
      <c r="HTL58" s="298"/>
      <c r="HTM58" s="298"/>
      <c r="HTN58" s="298"/>
      <c r="HTO58" s="298"/>
      <c r="HTP58" s="298"/>
      <c r="HTQ58" s="298"/>
      <c r="HTR58" s="298"/>
      <c r="HTS58" s="298"/>
      <c r="HTT58" s="298"/>
      <c r="HTU58" s="298"/>
      <c r="HTV58" s="298"/>
      <c r="HTW58" s="298"/>
      <c r="HTX58" s="298"/>
      <c r="HTY58" s="298"/>
      <c r="HTZ58" s="298"/>
      <c r="HUA58" s="298"/>
      <c r="HUB58" s="298"/>
      <c r="HUC58" s="298"/>
      <c r="HUD58" s="298"/>
      <c r="HUE58" s="298"/>
      <c r="HUF58" s="298"/>
      <c r="HUG58" s="298"/>
      <c r="HUH58" s="298"/>
      <c r="HUI58" s="298"/>
      <c r="HUJ58" s="298"/>
      <c r="HUK58" s="298"/>
      <c r="HUL58" s="298"/>
      <c r="HUM58" s="298"/>
      <c r="HUN58" s="298"/>
      <c r="HUO58" s="298"/>
      <c r="HUP58" s="298"/>
      <c r="HUQ58" s="298"/>
      <c r="HUR58" s="298"/>
      <c r="HUS58" s="298"/>
      <c r="HUT58" s="298"/>
      <c r="HUU58" s="298"/>
      <c r="HUV58" s="298"/>
      <c r="HUW58" s="298"/>
      <c r="HUX58" s="298"/>
      <c r="HUY58" s="298"/>
      <c r="HUZ58" s="298"/>
      <c r="HVA58" s="298"/>
      <c r="HVB58" s="298"/>
      <c r="HVC58" s="298"/>
      <c r="HVD58" s="298"/>
      <c r="HVE58" s="298"/>
      <c r="HVF58" s="298"/>
      <c r="HVG58" s="298"/>
      <c r="HVH58" s="298"/>
      <c r="HVI58" s="298"/>
      <c r="HVJ58" s="298"/>
      <c r="HVK58" s="298"/>
      <c r="HVL58" s="298"/>
      <c r="HVM58" s="298"/>
      <c r="HVN58" s="298"/>
      <c r="HVO58" s="298"/>
      <c r="HVP58" s="298"/>
      <c r="HVQ58" s="298"/>
      <c r="HVR58" s="298"/>
      <c r="HVS58" s="298"/>
      <c r="HVT58" s="298"/>
      <c r="HVU58" s="298"/>
      <c r="HVV58" s="298"/>
      <c r="HVW58" s="298"/>
      <c r="HVX58" s="298"/>
      <c r="HVY58" s="298"/>
      <c r="HVZ58" s="298"/>
      <c r="HWA58" s="298"/>
      <c r="HWB58" s="298"/>
      <c r="HWC58" s="298"/>
      <c r="HWD58" s="298"/>
      <c r="HWE58" s="298"/>
      <c r="HWF58" s="298"/>
      <c r="HWG58" s="298"/>
      <c r="HWH58" s="298"/>
      <c r="HWI58" s="298"/>
      <c r="HWJ58" s="298"/>
      <c r="HWK58" s="298"/>
      <c r="HWL58" s="298"/>
      <c r="HWM58" s="298"/>
      <c r="HWN58" s="298"/>
      <c r="HWO58" s="298"/>
      <c r="HWP58" s="298"/>
      <c r="HWQ58" s="298"/>
      <c r="HWR58" s="298"/>
      <c r="HWS58" s="298"/>
      <c r="HWT58" s="298"/>
      <c r="HWU58" s="298"/>
      <c r="HWV58" s="298"/>
      <c r="HWW58" s="298"/>
      <c r="HWX58" s="298"/>
      <c r="HWY58" s="298"/>
      <c r="HWZ58" s="298"/>
      <c r="HXA58" s="298"/>
      <c r="HXB58" s="298"/>
      <c r="HXC58" s="298"/>
      <c r="HXD58" s="298"/>
      <c r="HXE58" s="298"/>
      <c r="HXF58" s="298"/>
      <c r="HXG58" s="298"/>
      <c r="HXH58" s="298"/>
      <c r="HXI58" s="298"/>
      <c r="HXJ58" s="298"/>
      <c r="HXK58" s="298"/>
      <c r="HXL58" s="298"/>
      <c r="HXM58" s="298"/>
      <c r="HXN58" s="298"/>
      <c r="HXO58" s="298"/>
      <c r="HXP58" s="298"/>
      <c r="HXQ58" s="298"/>
      <c r="HXR58" s="298"/>
      <c r="HXS58" s="298"/>
      <c r="HXT58" s="298"/>
      <c r="HXU58" s="298"/>
      <c r="HXV58" s="298"/>
      <c r="HXW58" s="298"/>
      <c r="HXX58" s="298"/>
      <c r="HXY58" s="298"/>
      <c r="HXZ58" s="298"/>
      <c r="HYA58" s="298"/>
      <c r="HYB58" s="298"/>
      <c r="HYC58" s="298"/>
      <c r="HYD58" s="298"/>
      <c r="HYE58" s="298"/>
      <c r="HYF58" s="298"/>
      <c r="HYG58" s="298"/>
      <c r="HYH58" s="298"/>
      <c r="HYI58" s="298"/>
      <c r="HYJ58" s="298"/>
      <c r="HYK58" s="298"/>
      <c r="HYL58" s="298"/>
      <c r="HYM58" s="298"/>
      <c r="HYN58" s="298"/>
      <c r="HYO58" s="298"/>
      <c r="HYP58" s="298"/>
      <c r="HYQ58" s="298"/>
      <c r="HYR58" s="298"/>
      <c r="HYS58" s="298"/>
      <c r="HYT58" s="298"/>
      <c r="HYU58" s="298"/>
      <c r="HYV58" s="298"/>
      <c r="HYW58" s="298"/>
      <c r="HYX58" s="298"/>
      <c r="HYY58" s="298"/>
      <c r="HYZ58" s="298"/>
      <c r="HZA58" s="298"/>
      <c r="HZB58" s="298"/>
      <c r="HZC58" s="298"/>
      <c r="HZD58" s="298"/>
      <c r="HZE58" s="298"/>
      <c r="HZF58" s="298"/>
      <c r="HZG58" s="298"/>
      <c r="HZH58" s="298"/>
      <c r="HZI58" s="298"/>
      <c r="HZJ58" s="298"/>
      <c r="HZK58" s="298"/>
      <c r="HZL58" s="298"/>
      <c r="HZM58" s="298"/>
      <c r="HZN58" s="298"/>
      <c r="HZO58" s="298"/>
      <c r="HZP58" s="298"/>
      <c r="HZQ58" s="298"/>
      <c r="HZR58" s="298"/>
      <c r="HZS58" s="298"/>
      <c r="HZT58" s="298"/>
      <c r="HZU58" s="298"/>
      <c r="HZV58" s="298"/>
      <c r="HZW58" s="298"/>
      <c r="HZX58" s="298"/>
      <c r="HZY58" s="298"/>
      <c r="HZZ58" s="298"/>
      <c r="IAA58" s="298"/>
      <c r="IAB58" s="298"/>
      <c r="IAC58" s="298"/>
      <c r="IAD58" s="298"/>
      <c r="IAE58" s="298"/>
      <c r="IAF58" s="298"/>
      <c r="IAG58" s="298"/>
      <c r="IAH58" s="298"/>
      <c r="IAI58" s="298"/>
      <c r="IAJ58" s="298"/>
      <c r="IAK58" s="298"/>
      <c r="IAL58" s="298"/>
      <c r="IAM58" s="298"/>
      <c r="IAN58" s="298"/>
      <c r="IAO58" s="298"/>
      <c r="IAP58" s="298"/>
      <c r="IAQ58" s="298"/>
      <c r="IAR58" s="298"/>
      <c r="IAS58" s="298"/>
      <c r="IAT58" s="298"/>
      <c r="IAU58" s="298"/>
      <c r="IAV58" s="298"/>
      <c r="IAW58" s="298"/>
      <c r="IAX58" s="298"/>
      <c r="IAY58" s="298"/>
      <c r="IAZ58" s="298"/>
      <c r="IBA58" s="298"/>
      <c r="IBB58" s="298"/>
      <c r="IBC58" s="298"/>
      <c r="IBD58" s="298"/>
      <c r="IBE58" s="298"/>
      <c r="IBF58" s="298"/>
      <c r="IBG58" s="298"/>
      <c r="IBH58" s="298"/>
      <c r="IBI58" s="298"/>
      <c r="IBJ58" s="298"/>
      <c r="IBK58" s="298"/>
      <c r="IBL58" s="298"/>
      <c r="IBM58" s="298"/>
      <c r="IBN58" s="298"/>
      <c r="IBO58" s="298"/>
      <c r="IBP58" s="298"/>
      <c r="IBQ58" s="298"/>
      <c r="IBR58" s="298"/>
      <c r="IBS58" s="298"/>
      <c r="IBT58" s="298"/>
      <c r="IBU58" s="298"/>
      <c r="IBV58" s="298"/>
      <c r="IBW58" s="298"/>
      <c r="IBX58" s="298"/>
      <c r="IBY58" s="298"/>
      <c r="IBZ58" s="298"/>
      <c r="ICA58" s="298"/>
      <c r="ICB58" s="298"/>
      <c r="ICC58" s="298"/>
      <c r="ICD58" s="298"/>
      <c r="ICE58" s="298"/>
      <c r="ICF58" s="298"/>
      <c r="ICG58" s="298"/>
      <c r="ICH58" s="298"/>
      <c r="ICI58" s="298"/>
      <c r="ICJ58" s="298"/>
      <c r="ICK58" s="298"/>
      <c r="ICL58" s="298"/>
      <c r="ICM58" s="298"/>
      <c r="ICN58" s="298"/>
      <c r="ICO58" s="298"/>
      <c r="ICP58" s="298"/>
      <c r="ICQ58" s="298"/>
      <c r="ICR58" s="298"/>
      <c r="ICS58" s="298"/>
      <c r="ICT58" s="298"/>
      <c r="ICU58" s="298"/>
      <c r="ICV58" s="298"/>
      <c r="ICW58" s="298"/>
      <c r="ICX58" s="298"/>
      <c r="ICY58" s="298"/>
      <c r="ICZ58" s="298"/>
      <c r="IDA58" s="298"/>
      <c r="IDB58" s="298"/>
      <c r="IDC58" s="298"/>
      <c r="IDD58" s="298"/>
      <c r="IDE58" s="298"/>
      <c r="IDF58" s="298"/>
      <c r="IDG58" s="298"/>
      <c r="IDH58" s="298"/>
      <c r="IDI58" s="298"/>
      <c r="IDJ58" s="298"/>
      <c r="IDK58" s="298"/>
      <c r="IDL58" s="298"/>
      <c r="IDM58" s="298"/>
      <c r="IDN58" s="298"/>
      <c r="IDO58" s="298"/>
      <c r="IDP58" s="298"/>
      <c r="IDQ58" s="298"/>
      <c r="IDR58" s="298"/>
      <c r="IDS58" s="298"/>
      <c r="IDT58" s="298"/>
      <c r="IDU58" s="298"/>
      <c r="IDV58" s="298"/>
      <c r="IDW58" s="298"/>
      <c r="IDX58" s="298"/>
      <c r="IDY58" s="298"/>
      <c r="IDZ58" s="298"/>
      <c r="IEA58" s="298"/>
      <c r="IEB58" s="298"/>
      <c r="IEC58" s="298"/>
      <c r="IED58" s="298"/>
      <c r="IEE58" s="298"/>
      <c r="IEF58" s="298"/>
      <c r="IEG58" s="298"/>
      <c r="IEH58" s="298"/>
      <c r="IEI58" s="298"/>
      <c r="IEJ58" s="298"/>
      <c r="IEK58" s="298"/>
      <c r="IEL58" s="298"/>
      <c r="IEM58" s="298"/>
      <c r="IEN58" s="298"/>
      <c r="IEO58" s="298"/>
      <c r="IEP58" s="298"/>
      <c r="IEQ58" s="298"/>
      <c r="IER58" s="298"/>
      <c r="IES58" s="298"/>
      <c r="IET58" s="298"/>
      <c r="IEU58" s="298"/>
      <c r="IEV58" s="298"/>
      <c r="IEW58" s="298"/>
      <c r="IEX58" s="298"/>
      <c r="IEY58" s="298"/>
      <c r="IEZ58" s="298"/>
      <c r="IFA58" s="298"/>
      <c r="IFB58" s="298"/>
      <c r="IFC58" s="298"/>
      <c r="IFD58" s="298"/>
      <c r="IFE58" s="298"/>
      <c r="IFF58" s="298"/>
      <c r="IFG58" s="298"/>
      <c r="IFH58" s="298"/>
      <c r="IFI58" s="298"/>
      <c r="IFJ58" s="298"/>
      <c r="IFK58" s="298"/>
      <c r="IFL58" s="298"/>
      <c r="IFM58" s="298"/>
      <c r="IFN58" s="298"/>
      <c r="IFO58" s="298"/>
      <c r="IFP58" s="298"/>
      <c r="IFQ58" s="298"/>
      <c r="IFR58" s="298"/>
      <c r="IFS58" s="298"/>
      <c r="IFT58" s="298"/>
      <c r="IFU58" s="298"/>
      <c r="IFV58" s="298"/>
      <c r="IFW58" s="298"/>
      <c r="IFX58" s="298"/>
      <c r="IFY58" s="298"/>
      <c r="IFZ58" s="298"/>
      <c r="IGA58" s="298"/>
      <c r="IGB58" s="298"/>
      <c r="IGC58" s="298"/>
      <c r="IGD58" s="298"/>
      <c r="IGE58" s="298"/>
      <c r="IGF58" s="298"/>
      <c r="IGG58" s="298"/>
      <c r="IGH58" s="298"/>
      <c r="IGI58" s="298"/>
      <c r="IGJ58" s="298"/>
      <c r="IGK58" s="298"/>
      <c r="IGL58" s="298"/>
      <c r="IGM58" s="298"/>
      <c r="IGN58" s="298"/>
      <c r="IGO58" s="298"/>
      <c r="IGP58" s="298"/>
      <c r="IGQ58" s="298"/>
      <c r="IGR58" s="298"/>
      <c r="IGS58" s="298"/>
      <c r="IGT58" s="298"/>
      <c r="IGU58" s="298"/>
      <c r="IGV58" s="298"/>
      <c r="IGW58" s="298"/>
      <c r="IGX58" s="298"/>
      <c r="IGY58" s="298"/>
      <c r="IGZ58" s="298"/>
      <c r="IHA58" s="298"/>
      <c r="IHB58" s="298"/>
      <c r="IHC58" s="298"/>
      <c r="IHD58" s="298"/>
      <c r="IHE58" s="298"/>
      <c r="IHF58" s="298"/>
      <c r="IHG58" s="298"/>
      <c r="IHH58" s="298"/>
      <c r="IHI58" s="298"/>
      <c r="IHJ58" s="298"/>
      <c r="IHK58" s="298"/>
      <c r="IHL58" s="298"/>
      <c r="IHM58" s="298"/>
      <c r="IHN58" s="298"/>
      <c r="IHO58" s="298"/>
      <c r="IHP58" s="298"/>
      <c r="IHQ58" s="298"/>
      <c r="IHR58" s="298"/>
      <c r="IHS58" s="298"/>
      <c r="IHT58" s="298"/>
      <c r="IHU58" s="298"/>
      <c r="IHV58" s="298"/>
      <c r="IHW58" s="298"/>
      <c r="IHX58" s="298"/>
      <c r="IHY58" s="298"/>
      <c r="IHZ58" s="298"/>
      <c r="IIA58" s="298"/>
      <c r="IIB58" s="298"/>
      <c r="IIC58" s="298"/>
      <c r="IID58" s="298"/>
      <c r="IIE58" s="298"/>
      <c r="IIF58" s="298"/>
      <c r="IIG58" s="298"/>
      <c r="IIH58" s="298"/>
      <c r="III58" s="298"/>
      <c r="IIJ58" s="298"/>
      <c r="IIK58" s="298"/>
      <c r="IIL58" s="298"/>
      <c r="IIM58" s="298"/>
      <c r="IIN58" s="298"/>
      <c r="IIO58" s="298"/>
      <c r="IIP58" s="298"/>
      <c r="IIQ58" s="298"/>
      <c r="IIR58" s="298"/>
      <c r="IIS58" s="298"/>
      <c r="IIT58" s="298"/>
      <c r="IIU58" s="298"/>
      <c r="IIV58" s="298"/>
      <c r="IIW58" s="298"/>
      <c r="IIX58" s="298"/>
      <c r="IIY58" s="298"/>
      <c r="IIZ58" s="298"/>
      <c r="IJA58" s="298"/>
      <c r="IJB58" s="298"/>
      <c r="IJC58" s="298"/>
      <c r="IJD58" s="298"/>
      <c r="IJE58" s="298"/>
      <c r="IJF58" s="298"/>
      <c r="IJG58" s="298"/>
      <c r="IJH58" s="298"/>
      <c r="IJI58" s="298"/>
      <c r="IJJ58" s="298"/>
      <c r="IJK58" s="298"/>
      <c r="IJL58" s="298"/>
      <c r="IJM58" s="298"/>
      <c r="IJN58" s="298"/>
      <c r="IJO58" s="298"/>
      <c r="IJP58" s="298"/>
      <c r="IJQ58" s="298"/>
      <c r="IJR58" s="298"/>
      <c r="IJS58" s="298"/>
      <c r="IJT58" s="298"/>
      <c r="IJU58" s="298"/>
      <c r="IJV58" s="298"/>
      <c r="IJW58" s="298"/>
      <c r="IJX58" s="298"/>
      <c r="IJY58" s="298"/>
      <c r="IJZ58" s="298"/>
      <c r="IKA58" s="298"/>
      <c r="IKB58" s="298"/>
      <c r="IKC58" s="298"/>
      <c r="IKD58" s="298"/>
      <c r="IKE58" s="298"/>
      <c r="IKF58" s="298"/>
      <c r="IKG58" s="298"/>
      <c r="IKH58" s="298"/>
      <c r="IKI58" s="298"/>
      <c r="IKJ58" s="298"/>
      <c r="IKK58" s="298"/>
      <c r="IKL58" s="298"/>
      <c r="IKM58" s="298"/>
      <c r="IKN58" s="298"/>
      <c r="IKO58" s="298"/>
      <c r="IKP58" s="298"/>
      <c r="IKQ58" s="298"/>
      <c r="IKR58" s="298"/>
      <c r="IKS58" s="298"/>
      <c r="IKT58" s="298"/>
      <c r="IKU58" s="298"/>
      <c r="IKV58" s="298"/>
      <c r="IKW58" s="298"/>
      <c r="IKX58" s="298"/>
      <c r="IKY58" s="298"/>
      <c r="IKZ58" s="298"/>
      <c r="ILA58" s="298"/>
      <c r="ILB58" s="298"/>
      <c r="ILC58" s="298"/>
      <c r="ILD58" s="298"/>
      <c r="ILE58" s="298"/>
      <c r="ILF58" s="298"/>
      <c r="ILG58" s="298"/>
      <c r="ILH58" s="298"/>
      <c r="ILI58" s="298"/>
      <c r="ILJ58" s="298"/>
      <c r="ILK58" s="298"/>
      <c r="ILL58" s="298"/>
      <c r="ILM58" s="298"/>
      <c r="ILN58" s="298"/>
      <c r="ILO58" s="298"/>
      <c r="ILP58" s="298"/>
      <c r="ILQ58" s="298"/>
      <c r="ILR58" s="298"/>
      <c r="ILS58" s="298"/>
      <c r="ILT58" s="298"/>
      <c r="ILU58" s="298"/>
      <c r="ILV58" s="298"/>
      <c r="ILW58" s="298"/>
      <c r="ILX58" s="298"/>
      <c r="ILY58" s="298"/>
      <c r="ILZ58" s="298"/>
      <c r="IMA58" s="298"/>
      <c r="IMB58" s="298"/>
      <c r="IMC58" s="298"/>
      <c r="IMD58" s="298"/>
      <c r="IME58" s="298"/>
      <c r="IMF58" s="298"/>
      <c r="IMG58" s="298"/>
      <c r="IMH58" s="298"/>
      <c r="IMI58" s="298"/>
      <c r="IMJ58" s="298"/>
      <c r="IMK58" s="298"/>
      <c r="IML58" s="298"/>
      <c r="IMM58" s="298"/>
      <c r="IMN58" s="298"/>
      <c r="IMO58" s="298"/>
      <c r="IMP58" s="298"/>
      <c r="IMQ58" s="298"/>
      <c r="IMR58" s="298"/>
      <c r="IMS58" s="298"/>
      <c r="IMT58" s="298"/>
      <c r="IMU58" s="298"/>
      <c r="IMV58" s="298"/>
      <c r="IMW58" s="298"/>
      <c r="IMX58" s="298"/>
      <c r="IMY58" s="298"/>
      <c r="IMZ58" s="298"/>
      <c r="INA58" s="298"/>
      <c r="INB58" s="298"/>
      <c r="INC58" s="298"/>
      <c r="IND58" s="298"/>
      <c r="INE58" s="298"/>
      <c r="INF58" s="298"/>
      <c r="ING58" s="298"/>
      <c r="INH58" s="298"/>
      <c r="INI58" s="298"/>
      <c r="INJ58" s="298"/>
      <c r="INK58" s="298"/>
      <c r="INL58" s="298"/>
      <c r="INM58" s="298"/>
      <c r="INN58" s="298"/>
      <c r="INO58" s="298"/>
      <c r="INP58" s="298"/>
      <c r="INQ58" s="298"/>
      <c r="INR58" s="298"/>
      <c r="INS58" s="298"/>
      <c r="INT58" s="298"/>
      <c r="INU58" s="298"/>
      <c r="INV58" s="298"/>
      <c r="INW58" s="298"/>
      <c r="INX58" s="298"/>
      <c r="INY58" s="298"/>
      <c r="INZ58" s="298"/>
      <c r="IOA58" s="298"/>
      <c r="IOB58" s="298"/>
      <c r="IOC58" s="298"/>
      <c r="IOD58" s="298"/>
      <c r="IOE58" s="298"/>
      <c r="IOF58" s="298"/>
      <c r="IOG58" s="298"/>
      <c r="IOH58" s="298"/>
      <c r="IOI58" s="298"/>
      <c r="IOJ58" s="298"/>
      <c r="IOK58" s="298"/>
      <c r="IOL58" s="298"/>
      <c r="IOM58" s="298"/>
      <c r="ION58" s="298"/>
      <c r="IOO58" s="298"/>
      <c r="IOP58" s="298"/>
      <c r="IOQ58" s="298"/>
      <c r="IOR58" s="298"/>
      <c r="IOS58" s="298"/>
      <c r="IOT58" s="298"/>
      <c r="IOU58" s="298"/>
      <c r="IOV58" s="298"/>
      <c r="IOW58" s="298"/>
      <c r="IOX58" s="298"/>
      <c r="IOY58" s="298"/>
      <c r="IOZ58" s="298"/>
      <c r="IPA58" s="298"/>
      <c r="IPB58" s="298"/>
      <c r="IPC58" s="298"/>
      <c r="IPD58" s="298"/>
      <c r="IPE58" s="298"/>
      <c r="IPF58" s="298"/>
      <c r="IPG58" s="298"/>
      <c r="IPH58" s="298"/>
      <c r="IPI58" s="298"/>
      <c r="IPJ58" s="298"/>
      <c r="IPK58" s="298"/>
      <c r="IPL58" s="298"/>
      <c r="IPM58" s="298"/>
      <c r="IPN58" s="298"/>
      <c r="IPO58" s="298"/>
      <c r="IPP58" s="298"/>
      <c r="IPQ58" s="298"/>
      <c r="IPR58" s="298"/>
      <c r="IPS58" s="298"/>
      <c r="IPT58" s="298"/>
      <c r="IPU58" s="298"/>
      <c r="IPV58" s="298"/>
      <c r="IPW58" s="298"/>
      <c r="IPX58" s="298"/>
      <c r="IPY58" s="298"/>
      <c r="IPZ58" s="298"/>
      <c r="IQA58" s="298"/>
      <c r="IQB58" s="298"/>
      <c r="IQC58" s="298"/>
      <c r="IQD58" s="298"/>
      <c r="IQE58" s="298"/>
      <c r="IQF58" s="298"/>
      <c r="IQG58" s="298"/>
      <c r="IQH58" s="298"/>
      <c r="IQI58" s="298"/>
      <c r="IQJ58" s="298"/>
      <c r="IQK58" s="298"/>
      <c r="IQL58" s="298"/>
      <c r="IQM58" s="298"/>
      <c r="IQN58" s="298"/>
      <c r="IQO58" s="298"/>
      <c r="IQP58" s="298"/>
      <c r="IQQ58" s="298"/>
      <c r="IQR58" s="298"/>
      <c r="IQS58" s="298"/>
      <c r="IQT58" s="298"/>
      <c r="IQU58" s="298"/>
      <c r="IQV58" s="298"/>
      <c r="IQW58" s="298"/>
      <c r="IQX58" s="298"/>
      <c r="IQY58" s="298"/>
      <c r="IQZ58" s="298"/>
      <c r="IRA58" s="298"/>
      <c r="IRB58" s="298"/>
      <c r="IRC58" s="298"/>
      <c r="IRD58" s="298"/>
      <c r="IRE58" s="298"/>
      <c r="IRF58" s="298"/>
      <c r="IRG58" s="298"/>
      <c r="IRH58" s="298"/>
      <c r="IRI58" s="298"/>
      <c r="IRJ58" s="298"/>
      <c r="IRK58" s="298"/>
      <c r="IRL58" s="298"/>
      <c r="IRM58" s="298"/>
      <c r="IRN58" s="298"/>
      <c r="IRO58" s="298"/>
      <c r="IRP58" s="298"/>
      <c r="IRQ58" s="298"/>
      <c r="IRR58" s="298"/>
      <c r="IRS58" s="298"/>
      <c r="IRT58" s="298"/>
      <c r="IRU58" s="298"/>
      <c r="IRV58" s="298"/>
      <c r="IRW58" s="298"/>
      <c r="IRX58" s="298"/>
      <c r="IRY58" s="298"/>
      <c r="IRZ58" s="298"/>
      <c r="ISA58" s="298"/>
      <c r="ISB58" s="298"/>
      <c r="ISC58" s="298"/>
      <c r="ISD58" s="298"/>
      <c r="ISE58" s="298"/>
      <c r="ISF58" s="298"/>
      <c r="ISG58" s="298"/>
      <c r="ISH58" s="298"/>
      <c r="ISI58" s="298"/>
      <c r="ISJ58" s="298"/>
      <c r="ISK58" s="298"/>
      <c r="ISL58" s="298"/>
      <c r="ISM58" s="298"/>
      <c r="ISN58" s="298"/>
      <c r="ISO58" s="298"/>
      <c r="ISP58" s="298"/>
      <c r="ISQ58" s="298"/>
      <c r="ISR58" s="298"/>
      <c r="ISS58" s="298"/>
      <c r="IST58" s="298"/>
      <c r="ISU58" s="298"/>
      <c r="ISV58" s="298"/>
      <c r="ISW58" s="298"/>
      <c r="ISX58" s="298"/>
      <c r="ISY58" s="298"/>
      <c r="ISZ58" s="298"/>
      <c r="ITA58" s="298"/>
      <c r="ITB58" s="298"/>
      <c r="ITC58" s="298"/>
      <c r="ITD58" s="298"/>
      <c r="ITE58" s="298"/>
      <c r="ITF58" s="298"/>
      <c r="ITG58" s="298"/>
      <c r="ITH58" s="298"/>
      <c r="ITI58" s="298"/>
      <c r="ITJ58" s="298"/>
      <c r="ITK58" s="298"/>
      <c r="ITL58" s="298"/>
      <c r="ITM58" s="298"/>
      <c r="ITN58" s="298"/>
      <c r="ITO58" s="298"/>
      <c r="ITP58" s="298"/>
      <c r="ITQ58" s="298"/>
      <c r="ITR58" s="298"/>
      <c r="ITS58" s="298"/>
      <c r="ITT58" s="298"/>
      <c r="ITU58" s="298"/>
      <c r="ITV58" s="298"/>
      <c r="ITW58" s="298"/>
      <c r="ITX58" s="298"/>
      <c r="ITY58" s="298"/>
      <c r="ITZ58" s="298"/>
      <c r="IUA58" s="298"/>
      <c r="IUB58" s="298"/>
      <c r="IUC58" s="298"/>
      <c r="IUD58" s="298"/>
      <c r="IUE58" s="298"/>
      <c r="IUF58" s="298"/>
      <c r="IUG58" s="298"/>
      <c r="IUH58" s="298"/>
      <c r="IUI58" s="298"/>
      <c r="IUJ58" s="298"/>
      <c r="IUK58" s="298"/>
      <c r="IUL58" s="298"/>
      <c r="IUM58" s="298"/>
      <c r="IUN58" s="298"/>
      <c r="IUO58" s="298"/>
      <c r="IUP58" s="298"/>
      <c r="IUQ58" s="298"/>
      <c r="IUR58" s="298"/>
      <c r="IUS58" s="298"/>
      <c r="IUT58" s="298"/>
      <c r="IUU58" s="298"/>
      <c r="IUV58" s="298"/>
      <c r="IUW58" s="298"/>
      <c r="IUX58" s="298"/>
      <c r="IUY58" s="298"/>
      <c r="IUZ58" s="298"/>
      <c r="IVA58" s="298"/>
      <c r="IVB58" s="298"/>
      <c r="IVC58" s="298"/>
      <c r="IVD58" s="298"/>
      <c r="IVE58" s="298"/>
      <c r="IVF58" s="298"/>
      <c r="IVG58" s="298"/>
      <c r="IVH58" s="298"/>
      <c r="IVI58" s="298"/>
      <c r="IVJ58" s="298"/>
      <c r="IVK58" s="298"/>
      <c r="IVL58" s="298"/>
      <c r="IVM58" s="298"/>
      <c r="IVN58" s="298"/>
      <c r="IVO58" s="298"/>
      <c r="IVP58" s="298"/>
      <c r="IVQ58" s="298"/>
      <c r="IVR58" s="298"/>
      <c r="IVS58" s="298"/>
      <c r="IVT58" s="298"/>
      <c r="IVU58" s="298"/>
      <c r="IVV58" s="298"/>
      <c r="IVW58" s="298"/>
      <c r="IVX58" s="298"/>
      <c r="IVY58" s="298"/>
      <c r="IVZ58" s="298"/>
      <c r="IWA58" s="298"/>
      <c r="IWB58" s="298"/>
      <c r="IWC58" s="298"/>
      <c r="IWD58" s="298"/>
      <c r="IWE58" s="298"/>
      <c r="IWF58" s="298"/>
      <c r="IWG58" s="298"/>
      <c r="IWH58" s="298"/>
      <c r="IWI58" s="298"/>
      <c r="IWJ58" s="298"/>
      <c r="IWK58" s="298"/>
      <c r="IWL58" s="298"/>
      <c r="IWM58" s="298"/>
      <c r="IWN58" s="298"/>
      <c r="IWO58" s="298"/>
      <c r="IWP58" s="298"/>
      <c r="IWQ58" s="298"/>
      <c r="IWR58" s="298"/>
      <c r="IWS58" s="298"/>
      <c r="IWT58" s="298"/>
      <c r="IWU58" s="298"/>
      <c r="IWV58" s="298"/>
      <c r="IWW58" s="298"/>
      <c r="IWX58" s="298"/>
      <c r="IWY58" s="298"/>
      <c r="IWZ58" s="298"/>
      <c r="IXA58" s="298"/>
      <c r="IXB58" s="298"/>
      <c r="IXC58" s="298"/>
      <c r="IXD58" s="298"/>
      <c r="IXE58" s="298"/>
      <c r="IXF58" s="298"/>
      <c r="IXG58" s="298"/>
      <c r="IXH58" s="298"/>
      <c r="IXI58" s="298"/>
      <c r="IXJ58" s="298"/>
      <c r="IXK58" s="298"/>
      <c r="IXL58" s="298"/>
      <c r="IXM58" s="298"/>
      <c r="IXN58" s="298"/>
      <c r="IXO58" s="298"/>
      <c r="IXP58" s="298"/>
      <c r="IXQ58" s="298"/>
      <c r="IXR58" s="298"/>
      <c r="IXS58" s="298"/>
      <c r="IXT58" s="298"/>
      <c r="IXU58" s="298"/>
      <c r="IXV58" s="298"/>
      <c r="IXW58" s="298"/>
      <c r="IXX58" s="298"/>
      <c r="IXY58" s="298"/>
      <c r="IXZ58" s="298"/>
      <c r="IYA58" s="298"/>
      <c r="IYB58" s="298"/>
      <c r="IYC58" s="298"/>
      <c r="IYD58" s="298"/>
      <c r="IYE58" s="298"/>
      <c r="IYF58" s="298"/>
      <c r="IYG58" s="298"/>
      <c r="IYH58" s="298"/>
      <c r="IYI58" s="298"/>
      <c r="IYJ58" s="298"/>
      <c r="IYK58" s="298"/>
      <c r="IYL58" s="298"/>
      <c r="IYM58" s="298"/>
      <c r="IYN58" s="298"/>
      <c r="IYO58" s="298"/>
      <c r="IYP58" s="298"/>
      <c r="IYQ58" s="298"/>
      <c r="IYR58" s="298"/>
      <c r="IYS58" s="298"/>
      <c r="IYT58" s="298"/>
      <c r="IYU58" s="298"/>
      <c r="IYV58" s="298"/>
      <c r="IYW58" s="298"/>
      <c r="IYX58" s="298"/>
      <c r="IYY58" s="298"/>
      <c r="IYZ58" s="298"/>
      <c r="IZA58" s="298"/>
      <c r="IZB58" s="298"/>
      <c r="IZC58" s="298"/>
      <c r="IZD58" s="298"/>
      <c r="IZE58" s="298"/>
      <c r="IZF58" s="298"/>
      <c r="IZG58" s="298"/>
      <c r="IZH58" s="298"/>
      <c r="IZI58" s="298"/>
      <c r="IZJ58" s="298"/>
      <c r="IZK58" s="298"/>
      <c r="IZL58" s="298"/>
      <c r="IZM58" s="298"/>
      <c r="IZN58" s="298"/>
      <c r="IZO58" s="298"/>
      <c r="IZP58" s="298"/>
      <c r="IZQ58" s="298"/>
      <c r="IZR58" s="298"/>
      <c r="IZS58" s="298"/>
      <c r="IZT58" s="298"/>
      <c r="IZU58" s="298"/>
      <c r="IZV58" s="298"/>
      <c r="IZW58" s="298"/>
      <c r="IZX58" s="298"/>
      <c r="IZY58" s="298"/>
      <c r="IZZ58" s="298"/>
      <c r="JAA58" s="298"/>
      <c r="JAB58" s="298"/>
      <c r="JAC58" s="298"/>
      <c r="JAD58" s="298"/>
      <c r="JAE58" s="298"/>
      <c r="JAF58" s="298"/>
      <c r="JAG58" s="298"/>
      <c r="JAH58" s="298"/>
      <c r="JAI58" s="298"/>
      <c r="JAJ58" s="298"/>
      <c r="JAK58" s="298"/>
      <c r="JAL58" s="298"/>
      <c r="JAM58" s="298"/>
      <c r="JAN58" s="298"/>
      <c r="JAO58" s="298"/>
      <c r="JAP58" s="298"/>
      <c r="JAQ58" s="298"/>
      <c r="JAR58" s="298"/>
      <c r="JAS58" s="298"/>
      <c r="JAT58" s="298"/>
      <c r="JAU58" s="298"/>
      <c r="JAV58" s="298"/>
      <c r="JAW58" s="298"/>
      <c r="JAX58" s="298"/>
      <c r="JAY58" s="298"/>
      <c r="JAZ58" s="298"/>
      <c r="JBA58" s="298"/>
      <c r="JBB58" s="298"/>
      <c r="JBC58" s="298"/>
      <c r="JBD58" s="298"/>
      <c r="JBE58" s="298"/>
      <c r="JBF58" s="298"/>
      <c r="JBG58" s="298"/>
      <c r="JBH58" s="298"/>
      <c r="JBI58" s="298"/>
      <c r="JBJ58" s="298"/>
      <c r="JBK58" s="298"/>
      <c r="JBL58" s="298"/>
      <c r="JBM58" s="298"/>
      <c r="JBN58" s="298"/>
      <c r="JBO58" s="298"/>
      <c r="JBP58" s="298"/>
      <c r="JBQ58" s="298"/>
      <c r="JBR58" s="298"/>
      <c r="JBS58" s="298"/>
      <c r="JBT58" s="298"/>
      <c r="JBU58" s="298"/>
      <c r="JBV58" s="298"/>
      <c r="JBW58" s="298"/>
      <c r="JBX58" s="298"/>
      <c r="JBY58" s="298"/>
      <c r="JBZ58" s="298"/>
      <c r="JCA58" s="298"/>
      <c r="JCB58" s="298"/>
      <c r="JCC58" s="298"/>
      <c r="JCD58" s="298"/>
      <c r="JCE58" s="298"/>
      <c r="JCF58" s="298"/>
      <c r="JCG58" s="298"/>
      <c r="JCH58" s="298"/>
      <c r="JCI58" s="298"/>
      <c r="JCJ58" s="298"/>
      <c r="JCK58" s="298"/>
      <c r="JCL58" s="298"/>
      <c r="JCM58" s="298"/>
      <c r="JCN58" s="298"/>
      <c r="JCO58" s="298"/>
      <c r="JCP58" s="298"/>
      <c r="JCQ58" s="298"/>
      <c r="JCR58" s="298"/>
      <c r="JCS58" s="298"/>
      <c r="JCT58" s="298"/>
      <c r="JCU58" s="298"/>
      <c r="JCV58" s="298"/>
      <c r="JCW58" s="298"/>
      <c r="JCX58" s="298"/>
      <c r="JCY58" s="298"/>
      <c r="JCZ58" s="298"/>
      <c r="JDA58" s="298"/>
      <c r="JDB58" s="298"/>
      <c r="JDC58" s="298"/>
      <c r="JDD58" s="298"/>
      <c r="JDE58" s="298"/>
      <c r="JDF58" s="298"/>
      <c r="JDG58" s="298"/>
      <c r="JDH58" s="298"/>
      <c r="JDI58" s="298"/>
      <c r="JDJ58" s="298"/>
      <c r="JDK58" s="298"/>
      <c r="JDL58" s="298"/>
      <c r="JDM58" s="298"/>
      <c r="JDN58" s="298"/>
      <c r="JDO58" s="298"/>
      <c r="JDP58" s="298"/>
      <c r="JDQ58" s="298"/>
      <c r="JDR58" s="298"/>
      <c r="JDS58" s="298"/>
      <c r="JDT58" s="298"/>
      <c r="JDU58" s="298"/>
      <c r="JDV58" s="298"/>
      <c r="JDW58" s="298"/>
      <c r="JDX58" s="298"/>
      <c r="JDY58" s="298"/>
      <c r="JDZ58" s="298"/>
      <c r="JEA58" s="298"/>
      <c r="JEB58" s="298"/>
      <c r="JEC58" s="298"/>
      <c r="JED58" s="298"/>
      <c r="JEE58" s="298"/>
      <c r="JEF58" s="298"/>
      <c r="JEG58" s="298"/>
      <c r="JEH58" s="298"/>
      <c r="JEI58" s="298"/>
      <c r="JEJ58" s="298"/>
      <c r="JEK58" s="298"/>
      <c r="JEL58" s="298"/>
      <c r="JEM58" s="298"/>
      <c r="JEN58" s="298"/>
      <c r="JEO58" s="298"/>
      <c r="JEP58" s="298"/>
      <c r="JEQ58" s="298"/>
      <c r="JER58" s="298"/>
      <c r="JES58" s="298"/>
      <c r="JET58" s="298"/>
      <c r="JEU58" s="298"/>
      <c r="JEV58" s="298"/>
      <c r="JEW58" s="298"/>
      <c r="JEX58" s="298"/>
      <c r="JEY58" s="298"/>
      <c r="JEZ58" s="298"/>
      <c r="JFA58" s="298"/>
      <c r="JFB58" s="298"/>
      <c r="JFC58" s="298"/>
      <c r="JFD58" s="298"/>
      <c r="JFE58" s="298"/>
      <c r="JFF58" s="298"/>
      <c r="JFG58" s="298"/>
      <c r="JFH58" s="298"/>
      <c r="JFI58" s="298"/>
      <c r="JFJ58" s="298"/>
      <c r="JFK58" s="298"/>
      <c r="JFL58" s="298"/>
      <c r="JFM58" s="298"/>
      <c r="JFN58" s="298"/>
      <c r="JFO58" s="298"/>
      <c r="JFP58" s="298"/>
      <c r="JFQ58" s="298"/>
      <c r="JFR58" s="298"/>
      <c r="JFS58" s="298"/>
      <c r="JFT58" s="298"/>
      <c r="JFU58" s="298"/>
      <c r="JFV58" s="298"/>
      <c r="JFW58" s="298"/>
      <c r="JFX58" s="298"/>
      <c r="JFY58" s="298"/>
      <c r="JFZ58" s="298"/>
      <c r="JGA58" s="298"/>
      <c r="JGB58" s="298"/>
      <c r="JGC58" s="298"/>
      <c r="JGD58" s="298"/>
      <c r="JGE58" s="298"/>
      <c r="JGF58" s="298"/>
      <c r="JGG58" s="298"/>
      <c r="JGH58" s="298"/>
      <c r="JGI58" s="298"/>
      <c r="JGJ58" s="298"/>
      <c r="JGK58" s="298"/>
      <c r="JGL58" s="298"/>
      <c r="JGM58" s="298"/>
      <c r="JGN58" s="298"/>
      <c r="JGO58" s="298"/>
      <c r="JGP58" s="298"/>
      <c r="JGQ58" s="298"/>
      <c r="JGR58" s="298"/>
      <c r="JGS58" s="298"/>
      <c r="JGT58" s="298"/>
      <c r="JGU58" s="298"/>
      <c r="JGV58" s="298"/>
      <c r="JGW58" s="298"/>
      <c r="JGX58" s="298"/>
      <c r="JGY58" s="298"/>
      <c r="JGZ58" s="298"/>
      <c r="JHA58" s="298"/>
      <c r="JHB58" s="298"/>
      <c r="JHC58" s="298"/>
      <c r="JHD58" s="298"/>
      <c r="JHE58" s="298"/>
      <c r="JHF58" s="298"/>
      <c r="JHG58" s="298"/>
      <c r="JHH58" s="298"/>
      <c r="JHI58" s="298"/>
      <c r="JHJ58" s="298"/>
      <c r="JHK58" s="298"/>
      <c r="JHL58" s="298"/>
      <c r="JHM58" s="298"/>
      <c r="JHN58" s="298"/>
      <c r="JHO58" s="298"/>
      <c r="JHP58" s="298"/>
      <c r="JHQ58" s="298"/>
      <c r="JHR58" s="298"/>
      <c r="JHS58" s="298"/>
      <c r="JHT58" s="298"/>
      <c r="JHU58" s="298"/>
      <c r="JHV58" s="298"/>
      <c r="JHW58" s="298"/>
      <c r="JHX58" s="298"/>
      <c r="JHY58" s="298"/>
      <c r="JHZ58" s="298"/>
      <c r="JIA58" s="298"/>
      <c r="JIB58" s="298"/>
      <c r="JIC58" s="298"/>
      <c r="JID58" s="298"/>
      <c r="JIE58" s="298"/>
      <c r="JIF58" s="298"/>
      <c r="JIG58" s="298"/>
      <c r="JIH58" s="298"/>
      <c r="JII58" s="298"/>
      <c r="JIJ58" s="298"/>
      <c r="JIK58" s="298"/>
      <c r="JIL58" s="298"/>
      <c r="JIM58" s="298"/>
      <c r="JIN58" s="298"/>
      <c r="JIO58" s="298"/>
      <c r="JIP58" s="298"/>
      <c r="JIQ58" s="298"/>
      <c r="JIR58" s="298"/>
      <c r="JIS58" s="298"/>
      <c r="JIT58" s="298"/>
      <c r="JIU58" s="298"/>
      <c r="JIV58" s="298"/>
      <c r="JIW58" s="298"/>
      <c r="JIX58" s="298"/>
      <c r="JIY58" s="298"/>
      <c r="JIZ58" s="298"/>
      <c r="JJA58" s="298"/>
      <c r="JJB58" s="298"/>
      <c r="JJC58" s="298"/>
      <c r="JJD58" s="298"/>
      <c r="JJE58" s="298"/>
      <c r="JJF58" s="298"/>
      <c r="JJG58" s="298"/>
      <c r="JJH58" s="298"/>
      <c r="JJI58" s="298"/>
      <c r="JJJ58" s="298"/>
      <c r="JJK58" s="298"/>
      <c r="JJL58" s="298"/>
      <c r="JJM58" s="298"/>
      <c r="JJN58" s="298"/>
      <c r="JJO58" s="298"/>
      <c r="JJP58" s="298"/>
      <c r="JJQ58" s="298"/>
      <c r="JJR58" s="298"/>
      <c r="JJS58" s="298"/>
      <c r="JJT58" s="298"/>
      <c r="JJU58" s="298"/>
      <c r="JJV58" s="298"/>
      <c r="JJW58" s="298"/>
      <c r="JJX58" s="298"/>
      <c r="JJY58" s="298"/>
      <c r="JJZ58" s="298"/>
      <c r="JKA58" s="298"/>
      <c r="JKB58" s="298"/>
      <c r="JKC58" s="298"/>
      <c r="JKD58" s="298"/>
      <c r="JKE58" s="298"/>
      <c r="JKF58" s="298"/>
      <c r="JKG58" s="298"/>
      <c r="JKH58" s="298"/>
      <c r="JKI58" s="298"/>
      <c r="JKJ58" s="298"/>
      <c r="JKK58" s="298"/>
      <c r="JKL58" s="298"/>
      <c r="JKM58" s="298"/>
      <c r="JKN58" s="298"/>
      <c r="JKO58" s="298"/>
      <c r="JKP58" s="298"/>
      <c r="JKQ58" s="298"/>
      <c r="JKR58" s="298"/>
      <c r="JKS58" s="298"/>
      <c r="JKT58" s="298"/>
      <c r="JKU58" s="298"/>
      <c r="JKV58" s="298"/>
      <c r="JKW58" s="298"/>
      <c r="JKX58" s="298"/>
      <c r="JKY58" s="298"/>
      <c r="JKZ58" s="298"/>
      <c r="JLA58" s="298"/>
      <c r="JLB58" s="298"/>
      <c r="JLC58" s="298"/>
      <c r="JLD58" s="298"/>
      <c r="JLE58" s="298"/>
      <c r="JLF58" s="298"/>
      <c r="JLG58" s="298"/>
      <c r="JLH58" s="298"/>
      <c r="JLI58" s="298"/>
      <c r="JLJ58" s="298"/>
      <c r="JLK58" s="298"/>
      <c r="JLL58" s="298"/>
      <c r="JLM58" s="298"/>
      <c r="JLN58" s="298"/>
      <c r="JLO58" s="298"/>
      <c r="JLP58" s="298"/>
      <c r="JLQ58" s="298"/>
      <c r="JLR58" s="298"/>
      <c r="JLS58" s="298"/>
      <c r="JLT58" s="298"/>
      <c r="JLU58" s="298"/>
      <c r="JLV58" s="298"/>
      <c r="JLW58" s="298"/>
      <c r="JLX58" s="298"/>
      <c r="JLY58" s="298"/>
      <c r="JLZ58" s="298"/>
      <c r="JMA58" s="298"/>
      <c r="JMB58" s="298"/>
      <c r="JMC58" s="298"/>
      <c r="JMD58" s="298"/>
      <c r="JME58" s="298"/>
      <c r="JMF58" s="298"/>
      <c r="JMG58" s="298"/>
      <c r="JMH58" s="298"/>
      <c r="JMI58" s="298"/>
      <c r="JMJ58" s="298"/>
      <c r="JMK58" s="298"/>
      <c r="JML58" s="298"/>
      <c r="JMM58" s="298"/>
      <c r="JMN58" s="298"/>
      <c r="JMO58" s="298"/>
      <c r="JMP58" s="298"/>
      <c r="JMQ58" s="298"/>
      <c r="JMR58" s="298"/>
      <c r="JMS58" s="298"/>
      <c r="JMT58" s="298"/>
      <c r="JMU58" s="298"/>
      <c r="JMV58" s="298"/>
      <c r="JMW58" s="298"/>
      <c r="JMX58" s="298"/>
      <c r="JMY58" s="298"/>
      <c r="JMZ58" s="298"/>
      <c r="JNA58" s="298"/>
      <c r="JNB58" s="298"/>
      <c r="JNC58" s="298"/>
      <c r="JND58" s="298"/>
      <c r="JNE58" s="298"/>
      <c r="JNF58" s="298"/>
      <c r="JNG58" s="298"/>
      <c r="JNH58" s="298"/>
      <c r="JNI58" s="298"/>
      <c r="JNJ58" s="298"/>
      <c r="JNK58" s="298"/>
      <c r="JNL58" s="298"/>
      <c r="JNM58" s="298"/>
      <c r="JNN58" s="298"/>
      <c r="JNO58" s="298"/>
      <c r="JNP58" s="298"/>
      <c r="JNQ58" s="298"/>
      <c r="JNR58" s="298"/>
      <c r="JNS58" s="298"/>
      <c r="JNT58" s="298"/>
      <c r="JNU58" s="298"/>
      <c r="JNV58" s="298"/>
      <c r="JNW58" s="298"/>
      <c r="JNX58" s="298"/>
      <c r="JNY58" s="298"/>
      <c r="JNZ58" s="298"/>
      <c r="JOA58" s="298"/>
      <c r="JOB58" s="298"/>
      <c r="JOC58" s="298"/>
      <c r="JOD58" s="298"/>
      <c r="JOE58" s="298"/>
      <c r="JOF58" s="298"/>
      <c r="JOG58" s="298"/>
      <c r="JOH58" s="298"/>
      <c r="JOI58" s="298"/>
      <c r="JOJ58" s="298"/>
      <c r="JOK58" s="298"/>
      <c r="JOL58" s="298"/>
      <c r="JOM58" s="298"/>
      <c r="JON58" s="298"/>
      <c r="JOO58" s="298"/>
      <c r="JOP58" s="298"/>
      <c r="JOQ58" s="298"/>
      <c r="JOR58" s="298"/>
      <c r="JOS58" s="298"/>
      <c r="JOT58" s="298"/>
      <c r="JOU58" s="298"/>
      <c r="JOV58" s="298"/>
      <c r="JOW58" s="298"/>
      <c r="JOX58" s="298"/>
      <c r="JOY58" s="298"/>
      <c r="JOZ58" s="298"/>
      <c r="JPA58" s="298"/>
      <c r="JPB58" s="298"/>
      <c r="JPC58" s="298"/>
      <c r="JPD58" s="298"/>
      <c r="JPE58" s="298"/>
      <c r="JPF58" s="298"/>
      <c r="JPG58" s="298"/>
      <c r="JPH58" s="298"/>
      <c r="JPI58" s="298"/>
      <c r="JPJ58" s="298"/>
      <c r="JPK58" s="298"/>
      <c r="JPL58" s="298"/>
      <c r="JPM58" s="298"/>
      <c r="JPN58" s="298"/>
      <c r="JPO58" s="298"/>
      <c r="JPP58" s="298"/>
      <c r="JPQ58" s="298"/>
      <c r="JPR58" s="298"/>
      <c r="JPS58" s="298"/>
      <c r="JPT58" s="298"/>
      <c r="JPU58" s="298"/>
      <c r="JPV58" s="298"/>
      <c r="JPW58" s="298"/>
      <c r="JPX58" s="298"/>
      <c r="JPY58" s="298"/>
      <c r="JPZ58" s="298"/>
      <c r="JQA58" s="298"/>
      <c r="JQB58" s="298"/>
      <c r="JQC58" s="298"/>
      <c r="JQD58" s="298"/>
      <c r="JQE58" s="298"/>
      <c r="JQF58" s="298"/>
      <c r="JQG58" s="298"/>
      <c r="JQH58" s="298"/>
      <c r="JQI58" s="298"/>
      <c r="JQJ58" s="298"/>
      <c r="JQK58" s="298"/>
      <c r="JQL58" s="298"/>
      <c r="JQM58" s="298"/>
      <c r="JQN58" s="298"/>
      <c r="JQO58" s="298"/>
      <c r="JQP58" s="298"/>
      <c r="JQQ58" s="298"/>
      <c r="JQR58" s="298"/>
      <c r="JQS58" s="298"/>
      <c r="JQT58" s="298"/>
      <c r="JQU58" s="298"/>
      <c r="JQV58" s="298"/>
      <c r="JQW58" s="298"/>
      <c r="JQX58" s="298"/>
      <c r="JQY58" s="298"/>
      <c r="JQZ58" s="298"/>
      <c r="JRA58" s="298"/>
      <c r="JRB58" s="298"/>
      <c r="JRC58" s="298"/>
      <c r="JRD58" s="298"/>
      <c r="JRE58" s="298"/>
      <c r="JRF58" s="298"/>
      <c r="JRG58" s="298"/>
      <c r="JRH58" s="298"/>
      <c r="JRI58" s="298"/>
      <c r="JRJ58" s="298"/>
      <c r="JRK58" s="298"/>
      <c r="JRL58" s="298"/>
      <c r="JRM58" s="298"/>
      <c r="JRN58" s="298"/>
      <c r="JRO58" s="298"/>
      <c r="JRP58" s="298"/>
      <c r="JRQ58" s="298"/>
      <c r="JRR58" s="298"/>
      <c r="JRS58" s="298"/>
      <c r="JRT58" s="298"/>
      <c r="JRU58" s="298"/>
      <c r="JRV58" s="298"/>
      <c r="JRW58" s="298"/>
      <c r="JRX58" s="298"/>
      <c r="JRY58" s="298"/>
      <c r="JRZ58" s="298"/>
      <c r="JSA58" s="298"/>
      <c r="JSB58" s="298"/>
      <c r="JSC58" s="298"/>
      <c r="JSD58" s="298"/>
      <c r="JSE58" s="298"/>
      <c r="JSF58" s="298"/>
      <c r="JSG58" s="298"/>
      <c r="JSH58" s="298"/>
      <c r="JSI58" s="298"/>
      <c r="JSJ58" s="298"/>
      <c r="JSK58" s="298"/>
      <c r="JSL58" s="298"/>
      <c r="JSM58" s="298"/>
      <c r="JSN58" s="298"/>
      <c r="JSO58" s="298"/>
      <c r="JSP58" s="298"/>
      <c r="JSQ58" s="298"/>
      <c r="JSR58" s="298"/>
      <c r="JSS58" s="298"/>
      <c r="JST58" s="298"/>
      <c r="JSU58" s="298"/>
      <c r="JSV58" s="298"/>
      <c r="JSW58" s="298"/>
      <c r="JSX58" s="298"/>
      <c r="JSY58" s="298"/>
      <c r="JSZ58" s="298"/>
      <c r="JTA58" s="298"/>
      <c r="JTB58" s="298"/>
      <c r="JTC58" s="298"/>
      <c r="JTD58" s="298"/>
      <c r="JTE58" s="298"/>
      <c r="JTF58" s="298"/>
      <c r="JTG58" s="298"/>
      <c r="JTH58" s="298"/>
      <c r="JTI58" s="298"/>
      <c r="JTJ58" s="298"/>
      <c r="JTK58" s="298"/>
      <c r="JTL58" s="298"/>
      <c r="JTM58" s="298"/>
      <c r="JTN58" s="298"/>
      <c r="JTO58" s="298"/>
      <c r="JTP58" s="298"/>
      <c r="JTQ58" s="298"/>
      <c r="JTR58" s="298"/>
      <c r="JTS58" s="298"/>
      <c r="JTT58" s="298"/>
      <c r="JTU58" s="298"/>
      <c r="JTV58" s="298"/>
      <c r="JTW58" s="298"/>
      <c r="JTX58" s="298"/>
      <c r="JTY58" s="298"/>
      <c r="JTZ58" s="298"/>
      <c r="JUA58" s="298"/>
      <c r="JUB58" s="298"/>
      <c r="JUC58" s="298"/>
      <c r="JUD58" s="298"/>
      <c r="JUE58" s="298"/>
      <c r="JUF58" s="298"/>
      <c r="JUG58" s="298"/>
      <c r="JUH58" s="298"/>
      <c r="JUI58" s="298"/>
      <c r="JUJ58" s="298"/>
      <c r="JUK58" s="298"/>
      <c r="JUL58" s="298"/>
      <c r="JUM58" s="298"/>
      <c r="JUN58" s="298"/>
      <c r="JUO58" s="298"/>
      <c r="JUP58" s="298"/>
      <c r="JUQ58" s="298"/>
      <c r="JUR58" s="298"/>
      <c r="JUS58" s="298"/>
      <c r="JUT58" s="298"/>
      <c r="JUU58" s="298"/>
      <c r="JUV58" s="298"/>
      <c r="JUW58" s="298"/>
      <c r="JUX58" s="298"/>
      <c r="JUY58" s="298"/>
      <c r="JUZ58" s="298"/>
      <c r="JVA58" s="298"/>
      <c r="JVB58" s="298"/>
      <c r="JVC58" s="298"/>
      <c r="JVD58" s="298"/>
      <c r="JVE58" s="298"/>
      <c r="JVF58" s="298"/>
      <c r="JVG58" s="298"/>
      <c r="JVH58" s="298"/>
      <c r="JVI58" s="298"/>
      <c r="JVJ58" s="298"/>
      <c r="JVK58" s="298"/>
      <c r="JVL58" s="298"/>
      <c r="JVM58" s="298"/>
      <c r="JVN58" s="298"/>
      <c r="JVO58" s="298"/>
      <c r="JVP58" s="298"/>
      <c r="JVQ58" s="298"/>
      <c r="JVR58" s="298"/>
      <c r="JVS58" s="298"/>
      <c r="JVT58" s="298"/>
      <c r="JVU58" s="298"/>
      <c r="JVV58" s="298"/>
      <c r="JVW58" s="298"/>
      <c r="JVX58" s="298"/>
      <c r="JVY58" s="298"/>
      <c r="JVZ58" s="298"/>
      <c r="JWA58" s="298"/>
      <c r="JWB58" s="298"/>
      <c r="JWC58" s="298"/>
      <c r="JWD58" s="298"/>
      <c r="JWE58" s="298"/>
      <c r="JWF58" s="298"/>
      <c r="JWG58" s="298"/>
      <c r="JWH58" s="298"/>
      <c r="JWI58" s="298"/>
      <c r="JWJ58" s="298"/>
      <c r="JWK58" s="298"/>
      <c r="JWL58" s="298"/>
      <c r="JWM58" s="298"/>
      <c r="JWN58" s="298"/>
      <c r="JWO58" s="298"/>
      <c r="JWP58" s="298"/>
      <c r="JWQ58" s="298"/>
      <c r="JWR58" s="298"/>
      <c r="JWS58" s="298"/>
      <c r="JWT58" s="298"/>
      <c r="JWU58" s="298"/>
      <c r="JWV58" s="298"/>
      <c r="JWW58" s="298"/>
      <c r="JWX58" s="298"/>
      <c r="JWY58" s="298"/>
      <c r="JWZ58" s="298"/>
      <c r="JXA58" s="298"/>
      <c r="JXB58" s="298"/>
      <c r="JXC58" s="298"/>
      <c r="JXD58" s="298"/>
      <c r="JXE58" s="298"/>
      <c r="JXF58" s="298"/>
      <c r="JXG58" s="298"/>
      <c r="JXH58" s="298"/>
      <c r="JXI58" s="298"/>
      <c r="JXJ58" s="298"/>
      <c r="JXK58" s="298"/>
      <c r="JXL58" s="298"/>
      <c r="JXM58" s="298"/>
      <c r="JXN58" s="298"/>
      <c r="JXO58" s="298"/>
      <c r="JXP58" s="298"/>
      <c r="JXQ58" s="298"/>
      <c r="JXR58" s="298"/>
      <c r="JXS58" s="298"/>
      <c r="JXT58" s="298"/>
      <c r="JXU58" s="298"/>
      <c r="JXV58" s="298"/>
      <c r="JXW58" s="298"/>
      <c r="JXX58" s="298"/>
      <c r="JXY58" s="298"/>
      <c r="JXZ58" s="298"/>
      <c r="JYA58" s="298"/>
      <c r="JYB58" s="298"/>
      <c r="JYC58" s="298"/>
      <c r="JYD58" s="298"/>
      <c r="JYE58" s="298"/>
      <c r="JYF58" s="298"/>
      <c r="JYG58" s="298"/>
      <c r="JYH58" s="298"/>
      <c r="JYI58" s="298"/>
      <c r="JYJ58" s="298"/>
      <c r="JYK58" s="298"/>
      <c r="JYL58" s="298"/>
      <c r="JYM58" s="298"/>
      <c r="JYN58" s="298"/>
      <c r="JYO58" s="298"/>
      <c r="JYP58" s="298"/>
      <c r="JYQ58" s="298"/>
      <c r="JYR58" s="298"/>
      <c r="JYS58" s="298"/>
      <c r="JYT58" s="298"/>
      <c r="JYU58" s="298"/>
      <c r="JYV58" s="298"/>
      <c r="JYW58" s="298"/>
      <c r="JYX58" s="298"/>
      <c r="JYY58" s="298"/>
      <c r="JYZ58" s="298"/>
      <c r="JZA58" s="298"/>
      <c r="JZB58" s="298"/>
      <c r="JZC58" s="298"/>
      <c r="JZD58" s="298"/>
      <c r="JZE58" s="298"/>
      <c r="JZF58" s="298"/>
      <c r="JZG58" s="298"/>
      <c r="JZH58" s="298"/>
      <c r="JZI58" s="298"/>
      <c r="JZJ58" s="298"/>
      <c r="JZK58" s="298"/>
      <c r="JZL58" s="298"/>
      <c r="JZM58" s="298"/>
      <c r="JZN58" s="298"/>
      <c r="JZO58" s="298"/>
      <c r="JZP58" s="298"/>
      <c r="JZQ58" s="298"/>
      <c r="JZR58" s="298"/>
      <c r="JZS58" s="298"/>
      <c r="JZT58" s="298"/>
      <c r="JZU58" s="298"/>
      <c r="JZV58" s="298"/>
      <c r="JZW58" s="298"/>
      <c r="JZX58" s="298"/>
      <c r="JZY58" s="298"/>
      <c r="JZZ58" s="298"/>
      <c r="KAA58" s="298"/>
      <c r="KAB58" s="298"/>
      <c r="KAC58" s="298"/>
      <c r="KAD58" s="298"/>
      <c r="KAE58" s="298"/>
      <c r="KAF58" s="298"/>
      <c r="KAG58" s="298"/>
      <c r="KAH58" s="298"/>
      <c r="KAI58" s="298"/>
      <c r="KAJ58" s="298"/>
      <c r="KAK58" s="298"/>
      <c r="KAL58" s="298"/>
      <c r="KAM58" s="298"/>
      <c r="KAN58" s="298"/>
      <c r="KAO58" s="298"/>
      <c r="KAP58" s="298"/>
      <c r="KAQ58" s="298"/>
      <c r="KAR58" s="298"/>
      <c r="KAS58" s="298"/>
      <c r="KAT58" s="298"/>
      <c r="KAU58" s="298"/>
      <c r="KAV58" s="298"/>
      <c r="KAW58" s="298"/>
      <c r="KAX58" s="298"/>
      <c r="KAY58" s="298"/>
      <c r="KAZ58" s="298"/>
      <c r="KBA58" s="298"/>
      <c r="KBB58" s="298"/>
      <c r="KBC58" s="298"/>
      <c r="KBD58" s="298"/>
      <c r="KBE58" s="298"/>
      <c r="KBF58" s="298"/>
      <c r="KBG58" s="298"/>
      <c r="KBH58" s="298"/>
      <c r="KBI58" s="298"/>
      <c r="KBJ58" s="298"/>
      <c r="KBK58" s="298"/>
      <c r="KBL58" s="298"/>
      <c r="KBM58" s="298"/>
      <c r="KBN58" s="298"/>
      <c r="KBO58" s="298"/>
      <c r="KBP58" s="298"/>
      <c r="KBQ58" s="298"/>
      <c r="KBR58" s="298"/>
      <c r="KBS58" s="298"/>
      <c r="KBT58" s="298"/>
      <c r="KBU58" s="298"/>
      <c r="KBV58" s="298"/>
      <c r="KBW58" s="298"/>
      <c r="KBX58" s="298"/>
      <c r="KBY58" s="298"/>
      <c r="KBZ58" s="298"/>
      <c r="KCA58" s="298"/>
      <c r="KCB58" s="298"/>
      <c r="KCC58" s="298"/>
      <c r="KCD58" s="298"/>
      <c r="KCE58" s="298"/>
      <c r="KCF58" s="298"/>
      <c r="KCG58" s="298"/>
      <c r="KCH58" s="298"/>
      <c r="KCI58" s="298"/>
      <c r="KCJ58" s="298"/>
      <c r="KCK58" s="298"/>
      <c r="KCL58" s="298"/>
      <c r="KCM58" s="298"/>
      <c r="KCN58" s="298"/>
      <c r="KCO58" s="298"/>
      <c r="KCP58" s="298"/>
      <c r="KCQ58" s="298"/>
      <c r="KCR58" s="298"/>
      <c r="KCS58" s="298"/>
      <c r="KCT58" s="298"/>
      <c r="KCU58" s="298"/>
      <c r="KCV58" s="298"/>
      <c r="KCW58" s="298"/>
      <c r="KCX58" s="298"/>
      <c r="KCY58" s="298"/>
      <c r="KCZ58" s="298"/>
      <c r="KDA58" s="298"/>
      <c r="KDB58" s="298"/>
      <c r="KDC58" s="298"/>
      <c r="KDD58" s="298"/>
      <c r="KDE58" s="298"/>
      <c r="KDF58" s="298"/>
      <c r="KDG58" s="298"/>
      <c r="KDH58" s="298"/>
      <c r="KDI58" s="298"/>
      <c r="KDJ58" s="298"/>
      <c r="KDK58" s="298"/>
      <c r="KDL58" s="298"/>
      <c r="KDM58" s="298"/>
      <c r="KDN58" s="298"/>
      <c r="KDO58" s="298"/>
      <c r="KDP58" s="298"/>
      <c r="KDQ58" s="298"/>
      <c r="KDR58" s="298"/>
      <c r="KDS58" s="298"/>
      <c r="KDT58" s="298"/>
      <c r="KDU58" s="298"/>
      <c r="KDV58" s="298"/>
      <c r="KDW58" s="298"/>
      <c r="KDX58" s="298"/>
      <c r="KDY58" s="298"/>
      <c r="KDZ58" s="298"/>
      <c r="KEA58" s="298"/>
      <c r="KEB58" s="298"/>
      <c r="KEC58" s="298"/>
      <c r="KED58" s="298"/>
      <c r="KEE58" s="298"/>
      <c r="KEF58" s="298"/>
      <c r="KEG58" s="298"/>
      <c r="KEH58" s="298"/>
      <c r="KEI58" s="298"/>
      <c r="KEJ58" s="298"/>
      <c r="KEK58" s="298"/>
      <c r="KEL58" s="298"/>
      <c r="KEM58" s="298"/>
      <c r="KEN58" s="298"/>
      <c r="KEO58" s="298"/>
      <c r="KEP58" s="298"/>
      <c r="KEQ58" s="298"/>
      <c r="KER58" s="298"/>
      <c r="KES58" s="298"/>
      <c r="KET58" s="298"/>
      <c r="KEU58" s="298"/>
      <c r="KEV58" s="298"/>
      <c r="KEW58" s="298"/>
      <c r="KEX58" s="298"/>
      <c r="KEY58" s="298"/>
      <c r="KEZ58" s="298"/>
      <c r="KFA58" s="298"/>
      <c r="KFB58" s="298"/>
      <c r="KFC58" s="298"/>
      <c r="KFD58" s="298"/>
      <c r="KFE58" s="298"/>
      <c r="KFF58" s="298"/>
      <c r="KFG58" s="298"/>
      <c r="KFH58" s="298"/>
      <c r="KFI58" s="298"/>
      <c r="KFJ58" s="298"/>
      <c r="KFK58" s="298"/>
      <c r="KFL58" s="298"/>
      <c r="KFM58" s="298"/>
      <c r="KFN58" s="298"/>
      <c r="KFO58" s="298"/>
      <c r="KFP58" s="298"/>
      <c r="KFQ58" s="298"/>
      <c r="KFR58" s="298"/>
      <c r="KFS58" s="298"/>
      <c r="KFT58" s="298"/>
      <c r="KFU58" s="298"/>
      <c r="KFV58" s="298"/>
      <c r="KFW58" s="298"/>
      <c r="KFX58" s="298"/>
      <c r="KFY58" s="298"/>
      <c r="KFZ58" s="298"/>
      <c r="KGA58" s="298"/>
      <c r="KGB58" s="298"/>
      <c r="KGC58" s="298"/>
      <c r="KGD58" s="298"/>
      <c r="KGE58" s="298"/>
      <c r="KGF58" s="298"/>
      <c r="KGG58" s="298"/>
      <c r="KGH58" s="298"/>
      <c r="KGI58" s="298"/>
      <c r="KGJ58" s="298"/>
      <c r="KGK58" s="298"/>
      <c r="KGL58" s="298"/>
      <c r="KGM58" s="298"/>
      <c r="KGN58" s="298"/>
      <c r="KGO58" s="298"/>
      <c r="KGP58" s="298"/>
      <c r="KGQ58" s="298"/>
      <c r="KGR58" s="298"/>
      <c r="KGS58" s="298"/>
      <c r="KGT58" s="298"/>
      <c r="KGU58" s="298"/>
      <c r="KGV58" s="298"/>
      <c r="KGW58" s="298"/>
      <c r="KGX58" s="298"/>
      <c r="KGY58" s="298"/>
      <c r="KGZ58" s="298"/>
      <c r="KHA58" s="298"/>
      <c r="KHB58" s="298"/>
      <c r="KHC58" s="298"/>
      <c r="KHD58" s="298"/>
      <c r="KHE58" s="298"/>
      <c r="KHF58" s="298"/>
      <c r="KHG58" s="298"/>
      <c r="KHH58" s="298"/>
      <c r="KHI58" s="298"/>
      <c r="KHJ58" s="298"/>
      <c r="KHK58" s="298"/>
      <c r="KHL58" s="298"/>
      <c r="KHM58" s="298"/>
      <c r="KHN58" s="298"/>
      <c r="KHO58" s="298"/>
      <c r="KHP58" s="298"/>
      <c r="KHQ58" s="298"/>
      <c r="KHR58" s="298"/>
      <c r="KHS58" s="298"/>
      <c r="KHT58" s="298"/>
      <c r="KHU58" s="298"/>
      <c r="KHV58" s="298"/>
      <c r="KHW58" s="298"/>
      <c r="KHX58" s="298"/>
      <c r="KHY58" s="298"/>
      <c r="KHZ58" s="298"/>
      <c r="KIA58" s="298"/>
      <c r="KIB58" s="298"/>
      <c r="KIC58" s="298"/>
      <c r="KID58" s="298"/>
      <c r="KIE58" s="298"/>
      <c r="KIF58" s="298"/>
      <c r="KIG58" s="298"/>
      <c r="KIH58" s="298"/>
      <c r="KII58" s="298"/>
      <c r="KIJ58" s="298"/>
      <c r="KIK58" s="298"/>
      <c r="KIL58" s="298"/>
      <c r="KIM58" s="298"/>
      <c r="KIN58" s="298"/>
      <c r="KIO58" s="298"/>
      <c r="KIP58" s="298"/>
      <c r="KIQ58" s="298"/>
      <c r="KIR58" s="298"/>
      <c r="KIS58" s="298"/>
      <c r="KIT58" s="298"/>
      <c r="KIU58" s="298"/>
      <c r="KIV58" s="298"/>
      <c r="KIW58" s="298"/>
      <c r="KIX58" s="298"/>
      <c r="KIY58" s="298"/>
      <c r="KIZ58" s="298"/>
      <c r="KJA58" s="298"/>
      <c r="KJB58" s="298"/>
      <c r="KJC58" s="298"/>
      <c r="KJD58" s="298"/>
      <c r="KJE58" s="298"/>
      <c r="KJF58" s="298"/>
      <c r="KJG58" s="298"/>
      <c r="KJH58" s="298"/>
      <c r="KJI58" s="298"/>
      <c r="KJJ58" s="298"/>
      <c r="KJK58" s="298"/>
      <c r="KJL58" s="298"/>
      <c r="KJM58" s="298"/>
      <c r="KJN58" s="298"/>
      <c r="KJO58" s="298"/>
      <c r="KJP58" s="298"/>
      <c r="KJQ58" s="298"/>
      <c r="KJR58" s="298"/>
      <c r="KJS58" s="298"/>
      <c r="KJT58" s="298"/>
      <c r="KJU58" s="298"/>
      <c r="KJV58" s="298"/>
      <c r="KJW58" s="298"/>
      <c r="KJX58" s="298"/>
      <c r="KJY58" s="298"/>
      <c r="KJZ58" s="298"/>
      <c r="KKA58" s="298"/>
      <c r="KKB58" s="298"/>
      <c r="KKC58" s="298"/>
      <c r="KKD58" s="298"/>
      <c r="KKE58" s="298"/>
      <c r="KKF58" s="298"/>
      <c r="KKG58" s="298"/>
      <c r="KKH58" s="298"/>
      <c r="KKI58" s="298"/>
      <c r="KKJ58" s="298"/>
      <c r="KKK58" s="298"/>
      <c r="KKL58" s="298"/>
      <c r="KKM58" s="298"/>
      <c r="KKN58" s="298"/>
      <c r="KKO58" s="298"/>
      <c r="KKP58" s="298"/>
      <c r="KKQ58" s="298"/>
      <c r="KKR58" s="298"/>
      <c r="KKS58" s="298"/>
      <c r="KKT58" s="298"/>
      <c r="KKU58" s="298"/>
      <c r="KKV58" s="298"/>
      <c r="KKW58" s="298"/>
      <c r="KKX58" s="298"/>
      <c r="KKY58" s="298"/>
      <c r="KKZ58" s="298"/>
      <c r="KLA58" s="298"/>
      <c r="KLB58" s="298"/>
      <c r="KLC58" s="298"/>
      <c r="KLD58" s="298"/>
      <c r="KLE58" s="298"/>
      <c r="KLF58" s="298"/>
      <c r="KLG58" s="298"/>
      <c r="KLH58" s="298"/>
      <c r="KLI58" s="298"/>
      <c r="KLJ58" s="298"/>
      <c r="KLK58" s="298"/>
      <c r="KLL58" s="298"/>
      <c r="KLM58" s="298"/>
      <c r="KLN58" s="298"/>
      <c r="KLO58" s="298"/>
      <c r="KLP58" s="298"/>
      <c r="KLQ58" s="298"/>
      <c r="KLR58" s="298"/>
      <c r="KLS58" s="298"/>
      <c r="KLT58" s="298"/>
      <c r="KLU58" s="298"/>
      <c r="KLV58" s="298"/>
      <c r="KLW58" s="298"/>
      <c r="KLX58" s="298"/>
      <c r="KLY58" s="298"/>
      <c r="KLZ58" s="298"/>
      <c r="KMA58" s="298"/>
      <c r="KMB58" s="298"/>
      <c r="KMC58" s="298"/>
      <c r="KMD58" s="298"/>
      <c r="KME58" s="298"/>
      <c r="KMF58" s="298"/>
      <c r="KMG58" s="298"/>
      <c r="KMH58" s="298"/>
      <c r="KMI58" s="298"/>
      <c r="KMJ58" s="298"/>
      <c r="KMK58" s="298"/>
      <c r="KML58" s="298"/>
      <c r="KMM58" s="298"/>
      <c r="KMN58" s="298"/>
      <c r="KMO58" s="298"/>
      <c r="KMP58" s="298"/>
      <c r="KMQ58" s="298"/>
      <c r="KMR58" s="298"/>
      <c r="KMS58" s="298"/>
      <c r="KMT58" s="298"/>
      <c r="KMU58" s="298"/>
      <c r="KMV58" s="298"/>
      <c r="KMW58" s="298"/>
      <c r="KMX58" s="298"/>
      <c r="KMY58" s="298"/>
      <c r="KMZ58" s="298"/>
      <c r="KNA58" s="298"/>
      <c r="KNB58" s="298"/>
      <c r="KNC58" s="298"/>
      <c r="KND58" s="298"/>
      <c r="KNE58" s="298"/>
      <c r="KNF58" s="298"/>
      <c r="KNG58" s="298"/>
      <c r="KNH58" s="298"/>
      <c r="KNI58" s="298"/>
      <c r="KNJ58" s="298"/>
      <c r="KNK58" s="298"/>
      <c r="KNL58" s="298"/>
      <c r="KNM58" s="298"/>
      <c r="KNN58" s="298"/>
      <c r="KNO58" s="298"/>
      <c r="KNP58" s="298"/>
      <c r="KNQ58" s="298"/>
      <c r="KNR58" s="298"/>
      <c r="KNS58" s="298"/>
      <c r="KNT58" s="298"/>
      <c r="KNU58" s="298"/>
      <c r="KNV58" s="298"/>
      <c r="KNW58" s="298"/>
      <c r="KNX58" s="298"/>
      <c r="KNY58" s="298"/>
      <c r="KNZ58" s="298"/>
      <c r="KOA58" s="298"/>
      <c r="KOB58" s="298"/>
      <c r="KOC58" s="298"/>
      <c r="KOD58" s="298"/>
      <c r="KOE58" s="298"/>
      <c r="KOF58" s="298"/>
      <c r="KOG58" s="298"/>
      <c r="KOH58" s="298"/>
      <c r="KOI58" s="298"/>
      <c r="KOJ58" s="298"/>
      <c r="KOK58" s="298"/>
      <c r="KOL58" s="298"/>
      <c r="KOM58" s="298"/>
      <c r="KON58" s="298"/>
      <c r="KOO58" s="298"/>
      <c r="KOP58" s="298"/>
      <c r="KOQ58" s="298"/>
      <c r="KOR58" s="298"/>
      <c r="KOS58" s="298"/>
      <c r="KOT58" s="298"/>
      <c r="KOU58" s="298"/>
      <c r="KOV58" s="298"/>
      <c r="KOW58" s="298"/>
      <c r="KOX58" s="298"/>
      <c r="KOY58" s="298"/>
      <c r="KOZ58" s="298"/>
      <c r="KPA58" s="298"/>
      <c r="KPB58" s="298"/>
      <c r="KPC58" s="298"/>
      <c r="KPD58" s="298"/>
      <c r="KPE58" s="298"/>
      <c r="KPF58" s="298"/>
      <c r="KPG58" s="298"/>
      <c r="KPH58" s="298"/>
      <c r="KPI58" s="298"/>
      <c r="KPJ58" s="298"/>
      <c r="KPK58" s="298"/>
      <c r="KPL58" s="298"/>
      <c r="KPM58" s="298"/>
      <c r="KPN58" s="298"/>
      <c r="KPO58" s="298"/>
      <c r="KPP58" s="298"/>
      <c r="KPQ58" s="298"/>
      <c r="KPR58" s="298"/>
      <c r="KPS58" s="298"/>
      <c r="KPT58" s="298"/>
      <c r="KPU58" s="298"/>
      <c r="KPV58" s="298"/>
      <c r="KPW58" s="298"/>
      <c r="KPX58" s="298"/>
      <c r="KPY58" s="298"/>
      <c r="KPZ58" s="298"/>
      <c r="KQA58" s="298"/>
      <c r="KQB58" s="298"/>
      <c r="KQC58" s="298"/>
      <c r="KQD58" s="298"/>
      <c r="KQE58" s="298"/>
      <c r="KQF58" s="298"/>
      <c r="KQG58" s="298"/>
      <c r="KQH58" s="298"/>
      <c r="KQI58" s="298"/>
      <c r="KQJ58" s="298"/>
      <c r="KQK58" s="298"/>
      <c r="KQL58" s="298"/>
      <c r="KQM58" s="298"/>
      <c r="KQN58" s="298"/>
      <c r="KQO58" s="298"/>
      <c r="KQP58" s="298"/>
      <c r="KQQ58" s="298"/>
      <c r="KQR58" s="298"/>
      <c r="KQS58" s="298"/>
      <c r="KQT58" s="298"/>
      <c r="KQU58" s="298"/>
      <c r="KQV58" s="298"/>
      <c r="KQW58" s="298"/>
      <c r="KQX58" s="298"/>
      <c r="KQY58" s="298"/>
      <c r="KQZ58" s="298"/>
      <c r="KRA58" s="298"/>
      <c r="KRB58" s="298"/>
      <c r="KRC58" s="298"/>
      <c r="KRD58" s="298"/>
      <c r="KRE58" s="298"/>
      <c r="KRF58" s="298"/>
      <c r="KRG58" s="298"/>
      <c r="KRH58" s="298"/>
      <c r="KRI58" s="298"/>
      <c r="KRJ58" s="298"/>
      <c r="KRK58" s="298"/>
      <c r="KRL58" s="298"/>
      <c r="KRM58" s="298"/>
      <c r="KRN58" s="298"/>
      <c r="KRO58" s="298"/>
      <c r="KRP58" s="298"/>
      <c r="KRQ58" s="298"/>
      <c r="KRR58" s="298"/>
      <c r="KRS58" s="298"/>
      <c r="KRT58" s="298"/>
      <c r="KRU58" s="298"/>
      <c r="KRV58" s="298"/>
      <c r="KRW58" s="298"/>
      <c r="KRX58" s="298"/>
      <c r="KRY58" s="298"/>
      <c r="KRZ58" s="298"/>
      <c r="KSA58" s="298"/>
      <c r="KSB58" s="298"/>
      <c r="KSC58" s="298"/>
      <c r="KSD58" s="298"/>
      <c r="KSE58" s="298"/>
      <c r="KSF58" s="298"/>
      <c r="KSG58" s="298"/>
      <c r="KSH58" s="298"/>
      <c r="KSI58" s="298"/>
      <c r="KSJ58" s="298"/>
      <c r="KSK58" s="298"/>
      <c r="KSL58" s="298"/>
      <c r="KSM58" s="298"/>
      <c r="KSN58" s="298"/>
      <c r="KSO58" s="298"/>
      <c r="KSP58" s="298"/>
      <c r="KSQ58" s="298"/>
      <c r="KSR58" s="298"/>
      <c r="KSS58" s="298"/>
      <c r="KST58" s="298"/>
      <c r="KSU58" s="298"/>
      <c r="KSV58" s="298"/>
      <c r="KSW58" s="298"/>
      <c r="KSX58" s="298"/>
      <c r="KSY58" s="298"/>
      <c r="KSZ58" s="298"/>
      <c r="KTA58" s="298"/>
      <c r="KTB58" s="298"/>
      <c r="KTC58" s="298"/>
      <c r="KTD58" s="298"/>
      <c r="KTE58" s="298"/>
      <c r="KTF58" s="298"/>
      <c r="KTG58" s="298"/>
      <c r="KTH58" s="298"/>
      <c r="KTI58" s="298"/>
      <c r="KTJ58" s="298"/>
      <c r="KTK58" s="298"/>
      <c r="KTL58" s="298"/>
      <c r="KTM58" s="298"/>
      <c r="KTN58" s="298"/>
      <c r="KTO58" s="298"/>
      <c r="KTP58" s="298"/>
      <c r="KTQ58" s="298"/>
      <c r="KTR58" s="298"/>
      <c r="KTS58" s="298"/>
      <c r="KTT58" s="298"/>
      <c r="KTU58" s="298"/>
      <c r="KTV58" s="298"/>
      <c r="KTW58" s="298"/>
      <c r="KTX58" s="298"/>
      <c r="KTY58" s="298"/>
      <c r="KTZ58" s="298"/>
      <c r="KUA58" s="298"/>
      <c r="KUB58" s="298"/>
      <c r="KUC58" s="298"/>
      <c r="KUD58" s="298"/>
      <c r="KUE58" s="298"/>
      <c r="KUF58" s="298"/>
      <c r="KUG58" s="298"/>
      <c r="KUH58" s="298"/>
      <c r="KUI58" s="298"/>
      <c r="KUJ58" s="298"/>
      <c r="KUK58" s="298"/>
      <c r="KUL58" s="298"/>
      <c r="KUM58" s="298"/>
      <c r="KUN58" s="298"/>
      <c r="KUO58" s="298"/>
      <c r="KUP58" s="298"/>
      <c r="KUQ58" s="298"/>
      <c r="KUR58" s="298"/>
      <c r="KUS58" s="298"/>
      <c r="KUT58" s="298"/>
      <c r="KUU58" s="298"/>
      <c r="KUV58" s="298"/>
      <c r="KUW58" s="298"/>
      <c r="KUX58" s="298"/>
      <c r="KUY58" s="298"/>
      <c r="KUZ58" s="298"/>
      <c r="KVA58" s="298"/>
      <c r="KVB58" s="298"/>
      <c r="KVC58" s="298"/>
      <c r="KVD58" s="298"/>
      <c r="KVE58" s="298"/>
      <c r="KVF58" s="298"/>
      <c r="KVG58" s="298"/>
      <c r="KVH58" s="298"/>
      <c r="KVI58" s="298"/>
      <c r="KVJ58" s="298"/>
      <c r="KVK58" s="298"/>
      <c r="KVL58" s="298"/>
      <c r="KVM58" s="298"/>
      <c r="KVN58" s="298"/>
      <c r="KVO58" s="298"/>
      <c r="KVP58" s="298"/>
      <c r="KVQ58" s="298"/>
      <c r="KVR58" s="298"/>
      <c r="KVS58" s="298"/>
      <c r="KVT58" s="298"/>
      <c r="KVU58" s="298"/>
      <c r="KVV58" s="298"/>
      <c r="KVW58" s="298"/>
      <c r="KVX58" s="298"/>
      <c r="KVY58" s="298"/>
      <c r="KVZ58" s="298"/>
      <c r="KWA58" s="298"/>
      <c r="KWB58" s="298"/>
      <c r="KWC58" s="298"/>
      <c r="KWD58" s="298"/>
      <c r="KWE58" s="298"/>
      <c r="KWF58" s="298"/>
      <c r="KWG58" s="298"/>
      <c r="KWH58" s="298"/>
      <c r="KWI58" s="298"/>
      <c r="KWJ58" s="298"/>
      <c r="KWK58" s="298"/>
      <c r="KWL58" s="298"/>
      <c r="KWM58" s="298"/>
      <c r="KWN58" s="298"/>
      <c r="KWO58" s="298"/>
      <c r="KWP58" s="298"/>
      <c r="KWQ58" s="298"/>
      <c r="KWR58" s="298"/>
      <c r="KWS58" s="298"/>
      <c r="KWT58" s="298"/>
      <c r="KWU58" s="298"/>
      <c r="KWV58" s="298"/>
      <c r="KWW58" s="298"/>
      <c r="KWX58" s="298"/>
      <c r="KWY58" s="298"/>
      <c r="KWZ58" s="298"/>
      <c r="KXA58" s="298"/>
      <c r="KXB58" s="298"/>
      <c r="KXC58" s="298"/>
      <c r="KXD58" s="298"/>
      <c r="KXE58" s="298"/>
      <c r="KXF58" s="298"/>
      <c r="KXG58" s="298"/>
      <c r="KXH58" s="298"/>
      <c r="KXI58" s="298"/>
      <c r="KXJ58" s="298"/>
      <c r="KXK58" s="298"/>
      <c r="KXL58" s="298"/>
      <c r="KXM58" s="298"/>
      <c r="KXN58" s="298"/>
      <c r="KXO58" s="298"/>
      <c r="KXP58" s="298"/>
      <c r="KXQ58" s="298"/>
      <c r="KXR58" s="298"/>
      <c r="KXS58" s="298"/>
      <c r="KXT58" s="298"/>
      <c r="KXU58" s="298"/>
      <c r="KXV58" s="298"/>
      <c r="KXW58" s="298"/>
      <c r="KXX58" s="298"/>
      <c r="KXY58" s="298"/>
      <c r="KXZ58" s="298"/>
      <c r="KYA58" s="298"/>
      <c r="KYB58" s="298"/>
      <c r="KYC58" s="298"/>
      <c r="KYD58" s="298"/>
      <c r="KYE58" s="298"/>
      <c r="KYF58" s="298"/>
      <c r="KYG58" s="298"/>
      <c r="KYH58" s="298"/>
      <c r="KYI58" s="298"/>
      <c r="KYJ58" s="298"/>
      <c r="KYK58" s="298"/>
      <c r="KYL58" s="298"/>
      <c r="KYM58" s="298"/>
      <c r="KYN58" s="298"/>
      <c r="KYO58" s="298"/>
      <c r="KYP58" s="298"/>
      <c r="KYQ58" s="298"/>
      <c r="KYR58" s="298"/>
      <c r="KYS58" s="298"/>
      <c r="KYT58" s="298"/>
      <c r="KYU58" s="298"/>
      <c r="KYV58" s="298"/>
      <c r="KYW58" s="298"/>
      <c r="KYX58" s="298"/>
      <c r="KYY58" s="298"/>
      <c r="KYZ58" s="298"/>
      <c r="KZA58" s="298"/>
      <c r="KZB58" s="298"/>
      <c r="KZC58" s="298"/>
      <c r="KZD58" s="298"/>
      <c r="KZE58" s="298"/>
      <c r="KZF58" s="298"/>
      <c r="KZG58" s="298"/>
      <c r="KZH58" s="298"/>
      <c r="KZI58" s="298"/>
      <c r="KZJ58" s="298"/>
      <c r="KZK58" s="298"/>
      <c r="KZL58" s="298"/>
      <c r="KZM58" s="298"/>
      <c r="KZN58" s="298"/>
      <c r="KZO58" s="298"/>
      <c r="KZP58" s="298"/>
      <c r="KZQ58" s="298"/>
      <c r="KZR58" s="298"/>
      <c r="KZS58" s="298"/>
      <c r="KZT58" s="298"/>
      <c r="KZU58" s="298"/>
      <c r="KZV58" s="298"/>
      <c r="KZW58" s="298"/>
      <c r="KZX58" s="298"/>
      <c r="KZY58" s="298"/>
      <c r="KZZ58" s="298"/>
      <c r="LAA58" s="298"/>
      <c r="LAB58" s="298"/>
      <c r="LAC58" s="298"/>
      <c r="LAD58" s="298"/>
      <c r="LAE58" s="298"/>
      <c r="LAF58" s="298"/>
      <c r="LAG58" s="298"/>
      <c r="LAH58" s="298"/>
      <c r="LAI58" s="298"/>
      <c r="LAJ58" s="298"/>
      <c r="LAK58" s="298"/>
      <c r="LAL58" s="298"/>
      <c r="LAM58" s="298"/>
      <c r="LAN58" s="298"/>
      <c r="LAO58" s="298"/>
      <c r="LAP58" s="298"/>
      <c r="LAQ58" s="298"/>
      <c r="LAR58" s="298"/>
      <c r="LAS58" s="298"/>
      <c r="LAT58" s="298"/>
      <c r="LAU58" s="298"/>
      <c r="LAV58" s="298"/>
      <c r="LAW58" s="298"/>
      <c r="LAX58" s="298"/>
      <c r="LAY58" s="298"/>
      <c r="LAZ58" s="298"/>
      <c r="LBA58" s="298"/>
      <c r="LBB58" s="298"/>
      <c r="LBC58" s="298"/>
      <c r="LBD58" s="298"/>
      <c r="LBE58" s="298"/>
      <c r="LBF58" s="298"/>
      <c r="LBG58" s="298"/>
      <c r="LBH58" s="298"/>
      <c r="LBI58" s="298"/>
      <c r="LBJ58" s="298"/>
      <c r="LBK58" s="298"/>
      <c r="LBL58" s="298"/>
      <c r="LBM58" s="298"/>
      <c r="LBN58" s="298"/>
      <c r="LBO58" s="298"/>
      <c r="LBP58" s="298"/>
      <c r="LBQ58" s="298"/>
      <c r="LBR58" s="298"/>
      <c r="LBS58" s="298"/>
      <c r="LBT58" s="298"/>
      <c r="LBU58" s="298"/>
      <c r="LBV58" s="298"/>
      <c r="LBW58" s="298"/>
      <c r="LBX58" s="298"/>
      <c r="LBY58" s="298"/>
      <c r="LBZ58" s="298"/>
      <c r="LCA58" s="298"/>
      <c r="LCB58" s="298"/>
      <c r="LCC58" s="298"/>
      <c r="LCD58" s="298"/>
      <c r="LCE58" s="298"/>
      <c r="LCF58" s="298"/>
      <c r="LCG58" s="298"/>
      <c r="LCH58" s="298"/>
      <c r="LCI58" s="298"/>
      <c r="LCJ58" s="298"/>
      <c r="LCK58" s="298"/>
      <c r="LCL58" s="298"/>
      <c r="LCM58" s="298"/>
      <c r="LCN58" s="298"/>
      <c r="LCO58" s="298"/>
      <c r="LCP58" s="298"/>
      <c r="LCQ58" s="298"/>
      <c r="LCR58" s="298"/>
      <c r="LCS58" s="298"/>
      <c r="LCT58" s="298"/>
      <c r="LCU58" s="298"/>
      <c r="LCV58" s="298"/>
      <c r="LCW58" s="298"/>
      <c r="LCX58" s="298"/>
      <c r="LCY58" s="298"/>
      <c r="LCZ58" s="298"/>
      <c r="LDA58" s="298"/>
      <c r="LDB58" s="298"/>
      <c r="LDC58" s="298"/>
      <c r="LDD58" s="298"/>
      <c r="LDE58" s="298"/>
      <c r="LDF58" s="298"/>
      <c r="LDG58" s="298"/>
      <c r="LDH58" s="298"/>
      <c r="LDI58" s="298"/>
      <c r="LDJ58" s="298"/>
      <c r="LDK58" s="298"/>
      <c r="LDL58" s="298"/>
      <c r="LDM58" s="298"/>
      <c r="LDN58" s="298"/>
      <c r="LDO58" s="298"/>
      <c r="LDP58" s="298"/>
      <c r="LDQ58" s="298"/>
      <c r="LDR58" s="298"/>
      <c r="LDS58" s="298"/>
      <c r="LDT58" s="298"/>
      <c r="LDU58" s="298"/>
      <c r="LDV58" s="298"/>
      <c r="LDW58" s="298"/>
      <c r="LDX58" s="298"/>
      <c r="LDY58" s="298"/>
      <c r="LDZ58" s="298"/>
      <c r="LEA58" s="298"/>
      <c r="LEB58" s="298"/>
      <c r="LEC58" s="298"/>
      <c r="LED58" s="298"/>
      <c r="LEE58" s="298"/>
      <c r="LEF58" s="298"/>
      <c r="LEG58" s="298"/>
      <c r="LEH58" s="298"/>
      <c r="LEI58" s="298"/>
      <c r="LEJ58" s="298"/>
      <c r="LEK58" s="298"/>
      <c r="LEL58" s="298"/>
      <c r="LEM58" s="298"/>
      <c r="LEN58" s="298"/>
      <c r="LEO58" s="298"/>
      <c r="LEP58" s="298"/>
      <c r="LEQ58" s="298"/>
      <c r="LER58" s="298"/>
      <c r="LES58" s="298"/>
      <c r="LET58" s="298"/>
      <c r="LEU58" s="298"/>
      <c r="LEV58" s="298"/>
      <c r="LEW58" s="298"/>
      <c r="LEX58" s="298"/>
      <c r="LEY58" s="298"/>
      <c r="LEZ58" s="298"/>
      <c r="LFA58" s="298"/>
      <c r="LFB58" s="298"/>
      <c r="LFC58" s="298"/>
      <c r="LFD58" s="298"/>
      <c r="LFE58" s="298"/>
      <c r="LFF58" s="298"/>
      <c r="LFG58" s="298"/>
      <c r="LFH58" s="298"/>
      <c r="LFI58" s="298"/>
      <c r="LFJ58" s="298"/>
      <c r="LFK58" s="298"/>
      <c r="LFL58" s="298"/>
      <c r="LFM58" s="298"/>
      <c r="LFN58" s="298"/>
      <c r="LFO58" s="298"/>
      <c r="LFP58" s="298"/>
      <c r="LFQ58" s="298"/>
      <c r="LFR58" s="298"/>
      <c r="LFS58" s="298"/>
      <c r="LFT58" s="298"/>
      <c r="LFU58" s="298"/>
      <c r="LFV58" s="298"/>
      <c r="LFW58" s="298"/>
      <c r="LFX58" s="298"/>
      <c r="LFY58" s="298"/>
      <c r="LFZ58" s="298"/>
      <c r="LGA58" s="298"/>
      <c r="LGB58" s="298"/>
      <c r="LGC58" s="298"/>
      <c r="LGD58" s="298"/>
      <c r="LGE58" s="298"/>
      <c r="LGF58" s="298"/>
      <c r="LGG58" s="298"/>
      <c r="LGH58" s="298"/>
      <c r="LGI58" s="298"/>
      <c r="LGJ58" s="298"/>
      <c r="LGK58" s="298"/>
      <c r="LGL58" s="298"/>
      <c r="LGM58" s="298"/>
      <c r="LGN58" s="298"/>
      <c r="LGO58" s="298"/>
      <c r="LGP58" s="298"/>
      <c r="LGQ58" s="298"/>
      <c r="LGR58" s="298"/>
      <c r="LGS58" s="298"/>
      <c r="LGT58" s="298"/>
      <c r="LGU58" s="298"/>
      <c r="LGV58" s="298"/>
      <c r="LGW58" s="298"/>
      <c r="LGX58" s="298"/>
      <c r="LGY58" s="298"/>
      <c r="LGZ58" s="298"/>
      <c r="LHA58" s="298"/>
      <c r="LHB58" s="298"/>
      <c r="LHC58" s="298"/>
      <c r="LHD58" s="298"/>
      <c r="LHE58" s="298"/>
      <c r="LHF58" s="298"/>
      <c r="LHG58" s="298"/>
      <c r="LHH58" s="298"/>
      <c r="LHI58" s="298"/>
      <c r="LHJ58" s="298"/>
      <c r="LHK58" s="298"/>
      <c r="LHL58" s="298"/>
      <c r="LHM58" s="298"/>
      <c r="LHN58" s="298"/>
      <c r="LHO58" s="298"/>
      <c r="LHP58" s="298"/>
      <c r="LHQ58" s="298"/>
      <c r="LHR58" s="298"/>
      <c r="LHS58" s="298"/>
      <c r="LHT58" s="298"/>
      <c r="LHU58" s="298"/>
      <c r="LHV58" s="298"/>
      <c r="LHW58" s="298"/>
      <c r="LHX58" s="298"/>
      <c r="LHY58" s="298"/>
      <c r="LHZ58" s="298"/>
      <c r="LIA58" s="298"/>
      <c r="LIB58" s="298"/>
      <c r="LIC58" s="298"/>
      <c r="LID58" s="298"/>
      <c r="LIE58" s="298"/>
      <c r="LIF58" s="298"/>
      <c r="LIG58" s="298"/>
      <c r="LIH58" s="298"/>
      <c r="LII58" s="298"/>
      <c r="LIJ58" s="298"/>
      <c r="LIK58" s="298"/>
      <c r="LIL58" s="298"/>
      <c r="LIM58" s="298"/>
      <c r="LIN58" s="298"/>
      <c r="LIO58" s="298"/>
      <c r="LIP58" s="298"/>
      <c r="LIQ58" s="298"/>
      <c r="LIR58" s="298"/>
      <c r="LIS58" s="298"/>
      <c r="LIT58" s="298"/>
      <c r="LIU58" s="298"/>
      <c r="LIV58" s="298"/>
      <c r="LIW58" s="298"/>
      <c r="LIX58" s="298"/>
      <c r="LIY58" s="298"/>
      <c r="LIZ58" s="298"/>
      <c r="LJA58" s="298"/>
      <c r="LJB58" s="298"/>
      <c r="LJC58" s="298"/>
      <c r="LJD58" s="298"/>
      <c r="LJE58" s="298"/>
      <c r="LJF58" s="298"/>
      <c r="LJG58" s="298"/>
      <c r="LJH58" s="298"/>
      <c r="LJI58" s="298"/>
      <c r="LJJ58" s="298"/>
      <c r="LJK58" s="298"/>
      <c r="LJL58" s="298"/>
      <c r="LJM58" s="298"/>
      <c r="LJN58" s="298"/>
      <c r="LJO58" s="298"/>
      <c r="LJP58" s="298"/>
      <c r="LJQ58" s="298"/>
      <c r="LJR58" s="298"/>
      <c r="LJS58" s="298"/>
      <c r="LJT58" s="298"/>
      <c r="LJU58" s="298"/>
      <c r="LJV58" s="298"/>
      <c r="LJW58" s="298"/>
      <c r="LJX58" s="298"/>
      <c r="LJY58" s="298"/>
      <c r="LJZ58" s="298"/>
      <c r="LKA58" s="298"/>
      <c r="LKB58" s="298"/>
      <c r="LKC58" s="298"/>
      <c r="LKD58" s="298"/>
      <c r="LKE58" s="298"/>
      <c r="LKF58" s="298"/>
      <c r="LKG58" s="298"/>
      <c r="LKH58" s="298"/>
      <c r="LKI58" s="298"/>
      <c r="LKJ58" s="298"/>
      <c r="LKK58" s="298"/>
      <c r="LKL58" s="298"/>
      <c r="LKM58" s="298"/>
      <c r="LKN58" s="298"/>
      <c r="LKO58" s="298"/>
      <c r="LKP58" s="298"/>
      <c r="LKQ58" s="298"/>
      <c r="LKR58" s="298"/>
      <c r="LKS58" s="298"/>
      <c r="LKT58" s="298"/>
      <c r="LKU58" s="298"/>
      <c r="LKV58" s="298"/>
      <c r="LKW58" s="298"/>
      <c r="LKX58" s="298"/>
      <c r="LKY58" s="298"/>
      <c r="LKZ58" s="298"/>
      <c r="LLA58" s="298"/>
      <c r="LLB58" s="298"/>
      <c r="LLC58" s="298"/>
      <c r="LLD58" s="298"/>
      <c r="LLE58" s="298"/>
      <c r="LLF58" s="298"/>
      <c r="LLG58" s="298"/>
      <c r="LLH58" s="298"/>
      <c r="LLI58" s="298"/>
      <c r="LLJ58" s="298"/>
      <c r="LLK58" s="298"/>
      <c r="LLL58" s="298"/>
      <c r="LLM58" s="298"/>
      <c r="LLN58" s="298"/>
      <c r="LLO58" s="298"/>
      <c r="LLP58" s="298"/>
      <c r="LLQ58" s="298"/>
      <c r="LLR58" s="298"/>
      <c r="LLS58" s="298"/>
      <c r="LLT58" s="298"/>
      <c r="LLU58" s="298"/>
      <c r="LLV58" s="298"/>
      <c r="LLW58" s="298"/>
      <c r="LLX58" s="298"/>
      <c r="LLY58" s="298"/>
      <c r="LLZ58" s="298"/>
      <c r="LMA58" s="298"/>
      <c r="LMB58" s="298"/>
      <c r="LMC58" s="298"/>
      <c r="LMD58" s="298"/>
      <c r="LME58" s="298"/>
      <c r="LMF58" s="298"/>
      <c r="LMG58" s="298"/>
      <c r="LMH58" s="298"/>
      <c r="LMI58" s="298"/>
      <c r="LMJ58" s="298"/>
      <c r="LMK58" s="298"/>
      <c r="LML58" s="298"/>
      <c r="LMM58" s="298"/>
      <c r="LMN58" s="298"/>
      <c r="LMO58" s="298"/>
      <c r="LMP58" s="298"/>
      <c r="LMQ58" s="298"/>
      <c r="LMR58" s="298"/>
      <c r="LMS58" s="298"/>
      <c r="LMT58" s="298"/>
      <c r="LMU58" s="298"/>
      <c r="LMV58" s="298"/>
      <c r="LMW58" s="298"/>
      <c r="LMX58" s="298"/>
      <c r="LMY58" s="298"/>
      <c r="LMZ58" s="298"/>
      <c r="LNA58" s="298"/>
      <c r="LNB58" s="298"/>
      <c r="LNC58" s="298"/>
      <c r="LND58" s="298"/>
      <c r="LNE58" s="298"/>
      <c r="LNF58" s="298"/>
      <c r="LNG58" s="298"/>
      <c r="LNH58" s="298"/>
      <c r="LNI58" s="298"/>
      <c r="LNJ58" s="298"/>
      <c r="LNK58" s="298"/>
      <c r="LNL58" s="298"/>
      <c r="LNM58" s="298"/>
      <c r="LNN58" s="298"/>
      <c r="LNO58" s="298"/>
      <c r="LNP58" s="298"/>
      <c r="LNQ58" s="298"/>
      <c r="LNR58" s="298"/>
      <c r="LNS58" s="298"/>
      <c r="LNT58" s="298"/>
      <c r="LNU58" s="298"/>
      <c r="LNV58" s="298"/>
      <c r="LNW58" s="298"/>
      <c r="LNX58" s="298"/>
      <c r="LNY58" s="298"/>
      <c r="LNZ58" s="298"/>
      <c r="LOA58" s="298"/>
      <c r="LOB58" s="298"/>
      <c r="LOC58" s="298"/>
      <c r="LOD58" s="298"/>
      <c r="LOE58" s="298"/>
      <c r="LOF58" s="298"/>
      <c r="LOG58" s="298"/>
      <c r="LOH58" s="298"/>
      <c r="LOI58" s="298"/>
      <c r="LOJ58" s="298"/>
      <c r="LOK58" s="298"/>
      <c r="LOL58" s="298"/>
      <c r="LOM58" s="298"/>
      <c r="LON58" s="298"/>
      <c r="LOO58" s="298"/>
      <c r="LOP58" s="298"/>
      <c r="LOQ58" s="298"/>
      <c r="LOR58" s="298"/>
      <c r="LOS58" s="298"/>
      <c r="LOT58" s="298"/>
      <c r="LOU58" s="298"/>
      <c r="LOV58" s="298"/>
      <c r="LOW58" s="298"/>
      <c r="LOX58" s="298"/>
      <c r="LOY58" s="298"/>
      <c r="LOZ58" s="298"/>
      <c r="LPA58" s="298"/>
      <c r="LPB58" s="298"/>
      <c r="LPC58" s="298"/>
      <c r="LPD58" s="298"/>
      <c r="LPE58" s="298"/>
      <c r="LPF58" s="298"/>
      <c r="LPG58" s="298"/>
      <c r="LPH58" s="298"/>
      <c r="LPI58" s="298"/>
      <c r="LPJ58" s="298"/>
      <c r="LPK58" s="298"/>
      <c r="LPL58" s="298"/>
      <c r="LPM58" s="298"/>
      <c r="LPN58" s="298"/>
      <c r="LPO58" s="298"/>
      <c r="LPP58" s="298"/>
      <c r="LPQ58" s="298"/>
      <c r="LPR58" s="298"/>
      <c r="LPS58" s="298"/>
      <c r="LPT58" s="298"/>
      <c r="LPU58" s="298"/>
      <c r="LPV58" s="298"/>
      <c r="LPW58" s="298"/>
      <c r="LPX58" s="298"/>
      <c r="LPY58" s="298"/>
      <c r="LPZ58" s="298"/>
      <c r="LQA58" s="298"/>
      <c r="LQB58" s="298"/>
      <c r="LQC58" s="298"/>
      <c r="LQD58" s="298"/>
      <c r="LQE58" s="298"/>
      <c r="LQF58" s="298"/>
      <c r="LQG58" s="298"/>
      <c r="LQH58" s="298"/>
      <c r="LQI58" s="298"/>
      <c r="LQJ58" s="298"/>
      <c r="LQK58" s="298"/>
      <c r="LQL58" s="298"/>
      <c r="LQM58" s="298"/>
      <c r="LQN58" s="298"/>
      <c r="LQO58" s="298"/>
      <c r="LQP58" s="298"/>
      <c r="LQQ58" s="298"/>
      <c r="LQR58" s="298"/>
      <c r="LQS58" s="298"/>
      <c r="LQT58" s="298"/>
      <c r="LQU58" s="298"/>
      <c r="LQV58" s="298"/>
      <c r="LQW58" s="298"/>
      <c r="LQX58" s="298"/>
      <c r="LQY58" s="298"/>
      <c r="LQZ58" s="298"/>
      <c r="LRA58" s="298"/>
      <c r="LRB58" s="298"/>
      <c r="LRC58" s="298"/>
      <c r="LRD58" s="298"/>
      <c r="LRE58" s="298"/>
      <c r="LRF58" s="298"/>
      <c r="LRG58" s="298"/>
      <c r="LRH58" s="298"/>
      <c r="LRI58" s="298"/>
      <c r="LRJ58" s="298"/>
      <c r="LRK58" s="298"/>
      <c r="LRL58" s="298"/>
      <c r="LRM58" s="298"/>
      <c r="LRN58" s="298"/>
      <c r="LRO58" s="298"/>
      <c r="LRP58" s="298"/>
      <c r="LRQ58" s="298"/>
      <c r="LRR58" s="298"/>
      <c r="LRS58" s="298"/>
      <c r="LRT58" s="298"/>
      <c r="LRU58" s="298"/>
      <c r="LRV58" s="298"/>
      <c r="LRW58" s="298"/>
      <c r="LRX58" s="298"/>
      <c r="LRY58" s="298"/>
      <c r="LRZ58" s="298"/>
      <c r="LSA58" s="298"/>
      <c r="LSB58" s="298"/>
      <c r="LSC58" s="298"/>
      <c r="LSD58" s="298"/>
      <c r="LSE58" s="298"/>
      <c r="LSF58" s="298"/>
      <c r="LSG58" s="298"/>
      <c r="LSH58" s="298"/>
      <c r="LSI58" s="298"/>
      <c r="LSJ58" s="298"/>
      <c r="LSK58" s="298"/>
      <c r="LSL58" s="298"/>
      <c r="LSM58" s="298"/>
      <c r="LSN58" s="298"/>
      <c r="LSO58" s="298"/>
      <c r="LSP58" s="298"/>
      <c r="LSQ58" s="298"/>
      <c r="LSR58" s="298"/>
      <c r="LSS58" s="298"/>
      <c r="LST58" s="298"/>
      <c r="LSU58" s="298"/>
      <c r="LSV58" s="298"/>
      <c r="LSW58" s="298"/>
      <c r="LSX58" s="298"/>
      <c r="LSY58" s="298"/>
      <c r="LSZ58" s="298"/>
      <c r="LTA58" s="298"/>
      <c r="LTB58" s="298"/>
      <c r="LTC58" s="298"/>
      <c r="LTD58" s="298"/>
      <c r="LTE58" s="298"/>
      <c r="LTF58" s="298"/>
      <c r="LTG58" s="298"/>
      <c r="LTH58" s="298"/>
      <c r="LTI58" s="298"/>
      <c r="LTJ58" s="298"/>
      <c r="LTK58" s="298"/>
      <c r="LTL58" s="298"/>
      <c r="LTM58" s="298"/>
      <c r="LTN58" s="298"/>
      <c r="LTO58" s="298"/>
      <c r="LTP58" s="298"/>
      <c r="LTQ58" s="298"/>
      <c r="LTR58" s="298"/>
      <c r="LTS58" s="298"/>
      <c r="LTT58" s="298"/>
      <c r="LTU58" s="298"/>
      <c r="LTV58" s="298"/>
      <c r="LTW58" s="298"/>
      <c r="LTX58" s="298"/>
      <c r="LTY58" s="298"/>
      <c r="LTZ58" s="298"/>
      <c r="LUA58" s="298"/>
      <c r="LUB58" s="298"/>
      <c r="LUC58" s="298"/>
      <c r="LUD58" s="298"/>
      <c r="LUE58" s="298"/>
      <c r="LUF58" s="298"/>
      <c r="LUG58" s="298"/>
      <c r="LUH58" s="298"/>
      <c r="LUI58" s="298"/>
      <c r="LUJ58" s="298"/>
      <c r="LUK58" s="298"/>
      <c r="LUL58" s="298"/>
      <c r="LUM58" s="298"/>
      <c r="LUN58" s="298"/>
      <c r="LUO58" s="298"/>
      <c r="LUP58" s="298"/>
      <c r="LUQ58" s="298"/>
      <c r="LUR58" s="298"/>
      <c r="LUS58" s="298"/>
      <c r="LUT58" s="298"/>
      <c r="LUU58" s="298"/>
      <c r="LUV58" s="298"/>
      <c r="LUW58" s="298"/>
      <c r="LUX58" s="298"/>
      <c r="LUY58" s="298"/>
      <c r="LUZ58" s="298"/>
      <c r="LVA58" s="298"/>
      <c r="LVB58" s="298"/>
      <c r="LVC58" s="298"/>
      <c r="LVD58" s="298"/>
      <c r="LVE58" s="298"/>
      <c r="LVF58" s="298"/>
      <c r="LVG58" s="298"/>
      <c r="LVH58" s="298"/>
      <c r="LVI58" s="298"/>
      <c r="LVJ58" s="298"/>
      <c r="LVK58" s="298"/>
      <c r="LVL58" s="298"/>
      <c r="LVM58" s="298"/>
      <c r="LVN58" s="298"/>
      <c r="LVO58" s="298"/>
      <c r="LVP58" s="298"/>
      <c r="LVQ58" s="298"/>
      <c r="LVR58" s="298"/>
      <c r="LVS58" s="298"/>
      <c r="LVT58" s="298"/>
      <c r="LVU58" s="298"/>
      <c r="LVV58" s="298"/>
      <c r="LVW58" s="298"/>
      <c r="LVX58" s="298"/>
      <c r="LVY58" s="298"/>
      <c r="LVZ58" s="298"/>
      <c r="LWA58" s="298"/>
      <c r="LWB58" s="298"/>
      <c r="LWC58" s="298"/>
      <c r="LWD58" s="298"/>
      <c r="LWE58" s="298"/>
      <c r="LWF58" s="298"/>
      <c r="LWG58" s="298"/>
      <c r="LWH58" s="298"/>
      <c r="LWI58" s="298"/>
      <c r="LWJ58" s="298"/>
      <c r="LWK58" s="298"/>
      <c r="LWL58" s="298"/>
      <c r="LWM58" s="298"/>
      <c r="LWN58" s="298"/>
      <c r="LWO58" s="298"/>
      <c r="LWP58" s="298"/>
      <c r="LWQ58" s="298"/>
      <c r="LWR58" s="298"/>
      <c r="LWS58" s="298"/>
      <c r="LWT58" s="298"/>
      <c r="LWU58" s="298"/>
      <c r="LWV58" s="298"/>
      <c r="LWW58" s="298"/>
      <c r="LWX58" s="298"/>
      <c r="LWY58" s="298"/>
      <c r="LWZ58" s="298"/>
      <c r="LXA58" s="298"/>
      <c r="LXB58" s="298"/>
      <c r="LXC58" s="298"/>
      <c r="LXD58" s="298"/>
      <c r="LXE58" s="298"/>
      <c r="LXF58" s="298"/>
      <c r="LXG58" s="298"/>
      <c r="LXH58" s="298"/>
      <c r="LXI58" s="298"/>
      <c r="LXJ58" s="298"/>
      <c r="LXK58" s="298"/>
      <c r="LXL58" s="298"/>
      <c r="LXM58" s="298"/>
      <c r="LXN58" s="298"/>
      <c r="LXO58" s="298"/>
      <c r="LXP58" s="298"/>
      <c r="LXQ58" s="298"/>
      <c r="LXR58" s="298"/>
      <c r="LXS58" s="298"/>
      <c r="LXT58" s="298"/>
      <c r="LXU58" s="298"/>
      <c r="LXV58" s="298"/>
      <c r="LXW58" s="298"/>
      <c r="LXX58" s="298"/>
      <c r="LXY58" s="298"/>
      <c r="LXZ58" s="298"/>
      <c r="LYA58" s="298"/>
      <c r="LYB58" s="298"/>
      <c r="LYC58" s="298"/>
      <c r="LYD58" s="298"/>
      <c r="LYE58" s="298"/>
      <c r="LYF58" s="298"/>
      <c r="LYG58" s="298"/>
      <c r="LYH58" s="298"/>
      <c r="LYI58" s="298"/>
      <c r="LYJ58" s="298"/>
      <c r="LYK58" s="298"/>
      <c r="LYL58" s="298"/>
      <c r="LYM58" s="298"/>
      <c r="LYN58" s="298"/>
      <c r="LYO58" s="298"/>
      <c r="LYP58" s="298"/>
      <c r="LYQ58" s="298"/>
      <c r="LYR58" s="298"/>
      <c r="LYS58" s="298"/>
      <c r="LYT58" s="298"/>
      <c r="LYU58" s="298"/>
      <c r="LYV58" s="298"/>
      <c r="LYW58" s="298"/>
      <c r="LYX58" s="298"/>
      <c r="LYY58" s="298"/>
      <c r="LYZ58" s="298"/>
      <c r="LZA58" s="298"/>
      <c r="LZB58" s="298"/>
      <c r="LZC58" s="298"/>
      <c r="LZD58" s="298"/>
      <c r="LZE58" s="298"/>
      <c r="LZF58" s="298"/>
      <c r="LZG58" s="298"/>
      <c r="LZH58" s="298"/>
      <c r="LZI58" s="298"/>
      <c r="LZJ58" s="298"/>
      <c r="LZK58" s="298"/>
      <c r="LZL58" s="298"/>
      <c r="LZM58" s="298"/>
      <c r="LZN58" s="298"/>
      <c r="LZO58" s="298"/>
      <c r="LZP58" s="298"/>
      <c r="LZQ58" s="298"/>
      <c r="LZR58" s="298"/>
      <c r="LZS58" s="298"/>
      <c r="LZT58" s="298"/>
      <c r="LZU58" s="298"/>
      <c r="LZV58" s="298"/>
      <c r="LZW58" s="298"/>
      <c r="LZX58" s="298"/>
      <c r="LZY58" s="298"/>
      <c r="LZZ58" s="298"/>
      <c r="MAA58" s="298"/>
      <c r="MAB58" s="298"/>
      <c r="MAC58" s="298"/>
      <c r="MAD58" s="298"/>
      <c r="MAE58" s="298"/>
      <c r="MAF58" s="298"/>
      <c r="MAG58" s="298"/>
      <c r="MAH58" s="298"/>
      <c r="MAI58" s="298"/>
      <c r="MAJ58" s="298"/>
      <c r="MAK58" s="298"/>
      <c r="MAL58" s="298"/>
      <c r="MAM58" s="298"/>
      <c r="MAN58" s="298"/>
      <c r="MAO58" s="298"/>
      <c r="MAP58" s="298"/>
      <c r="MAQ58" s="298"/>
      <c r="MAR58" s="298"/>
      <c r="MAS58" s="298"/>
      <c r="MAT58" s="298"/>
      <c r="MAU58" s="298"/>
      <c r="MAV58" s="298"/>
      <c r="MAW58" s="298"/>
      <c r="MAX58" s="298"/>
      <c r="MAY58" s="298"/>
      <c r="MAZ58" s="298"/>
      <c r="MBA58" s="298"/>
      <c r="MBB58" s="298"/>
      <c r="MBC58" s="298"/>
      <c r="MBD58" s="298"/>
      <c r="MBE58" s="298"/>
      <c r="MBF58" s="298"/>
      <c r="MBG58" s="298"/>
      <c r="MBH58" s="298"/>
      <c r="MBI58" s="298"/>
      <c r="MBJ58" s="298"/>
      <c r="MBK58" s="298"/>
      <c r="MBL58" s="298"/>
      <c r="MBM58" s="298"/>
      <c r="MBN58" s="298"/>
      <c r="MBO58" s="298"/>
      <c r="MBP58" s="298"/>
      <c r="MBQ58" s="298"/>
      <c r="MBR58" s="298"/>
      <c r="MBS58" s="298"/>
      <c r="MBT58" s="298"/>
      <c r="MBU58" s="298"/>
      <c r="MBV58" s="298"/>
      <c r="MBW58" s="298"/>
      <c r="MBX58" s="298"/>
      <c r="MBY58" s="298"/>
      <c r="MBZ58" s="298"/>
      <c r="MCA58" s="298"/>
      <c r="MCB58" s="298"/>
      <c r="MCC58" s="298"/>
      <c r="MCD58" s="298"/>
      <c r="MCE58" s="298"/>
      <c r="MCF58" s="298"/>
      <c r="MCG58" s="298"/>
      <c r="MCH58" s="298"/>
      <c r="MCI58" s="298"/>
      <c r="MCJ58" s="298"/>
      <c r="MCK58" s="298"/>
      <c r="MCL58" s="298"/>
      <c r="MCM58" s="298"/>
      <c r="MCN58" s="298"/>
      <c r="MCO58" s="298"/>
      <c r="MCP58" s="298"/>
      <c r="MCQ58" s="298"/>
      <c r="MCR58" s="298"/>
      <c r="MCS58" s="298"/>
      <c r="MCT58" s="298"/>
      <c r="MCU58" s="298"/>
      <c r="MCV58" s="298"/>
      <c r="MCW58" s="298"/>
      <c r="MCX58" s="298"/>
      <c r="MCY58" s="298"/>
      <c r="MCZ58" s="298"/>
      <c r="MDA58" s="298"/>
      <c r="MDB58" s="298"/>
      <c r="MDC58" s="298"/>
      <c r="MDD58" s="298"/>
      <c r="MDE58" s="298"/>
      <c r="MDF58" s="298"/>
      <c r="MDG58" s="298"/>
      <c r="MDH58" s="298"/>
      <c r="MDI58" s="298"/>
      <c r="MDJ58" s="298"/>
      <c r="MDK58" s="298"/>
      <c r="MDL58" s="298"/>
      <c r="MDM58" s="298"/>
      <c r="MDN58" s="298"/>
      <c r="MDO58" s="298"/>
      <c r="MDP58" s="298"/>
      <c r="MDQ58" s="298"/>
      <c r="MDR58" s="298"/>
      <c r="MDS58" s="298"/>
      <c r="MDT58" s="298"/>
      <c r="MDU58" s="298"/>
      <c r="MDV58" s="298"/>
      <c r="MDW58" s="298"/>
      <c r="MDX58" s="298"/>
      <c r="MDY58" s="298"/>
      <c r="MDZ58" s="298"/>
      <c r="MEA58" s="298"/>
      <c r="MEB58" s="298"/>
      <c r="MEC58" s="298"/>
      <c r="MED58" s="298"/>
      <c r="MEE58" s="298"/>
      <c r="MEF58" s="298"/>
      <c r="MEG58" s="298"/>
      <c r="MEH58" s="298"/>
      <c r="MEI58" s="298"/>
      <c r="MEJ58" s="298"/>
      <c r="MEK58" s="298"/>
      <c r="MEL58" s="298"/>
      <c r="MEM58" s="298"/>
      <c r="MEN58" s="298"/>
      <c r="MEO58" s="298"/>
      <c r="MEP58" s="298"/>
      <c r="MEQ58" s="298"/>
      <c r="MER58" s="298"/>
      <c r="MES58" s="298"/>
      <c r="MET58" s="298"/>
      <c r="MEU58" s="298"/>
      <c r="MEV58" s="298"/>
      <c r="MEW58" s="298"/>
      <c r="MEX58" s="298"/>
      <c r="MEY58" s="298"/>
      <c r="MEZ58" s="298"/>
      <c r="MFA58" s="298"/>
      <c r="MFB58" s="298"/>
      <c r="MFC58" s="298"/>
      <c r="MFD58" s="298"/>
      <c r="MFE58" s="298"/>
      <c r="MFF58" s="298"/>
      <c r="MFG58" s="298"/>
      <c r="MFH58" s="298"/>
      <c r="MFI58" s="298"/>
      <c r="MFJ58" s="298"/>
      <c r="MFK58" s="298"/>
      <c r="MFL58" s="298"/>
      <c r="MFM58" s="298"/>
      <c r="MFN58" s="298"/>
      <c r="MFO58" s="298"/>
      <c r="MFP58" s="298"/>
      <c r="MFQ58" s="298"/>
      <c r="MFR58" s="298"/>
      <c r="MFS58" s="298"/>
      <c r="MFT58" s="298"/>
      <c r="MFU58" s="298"/>
      <c r="MFV58" s="298"/>
      <c r="MFW58" s="298"/>
      <c r="MFX58" s="298"/>
      <c r="MFY58" s="298"/>
      <c r="MFZ58" s="298"/>
      <c r="MGA58" s="298"/>
      <c r="MGB58" s="298"/>
      <c r="MGC58" s="298"/>
      <c r="MGD58" s="298"/>
      <c r="MGE58" s="298"/>
      <c r="MGF58" s="298"/>
      <c r="MGG58" s="298"/>
      <c r="MGH58" s="298"/>
      <c r="MGI58" s="298"/>
      <c r="MGJ58" s="298"/>
      <c r="MGK58" s="298"/>
      <c r="MGL58" s="298"/>
      <c r="MGM58" s="298"/>
      <c r="MGN58" s="298"/>
      <c r="MGO58" s="298"/>
      <c r="MGP58" s="298"/>
      <c r="MGQ58" s="298"/>
      <c r="MGR58" s="298"/>
      <c r="MGS58" s="298"/>
      <c r="MGT58" s="298"/>
      <c r="MGU58" s="298"/>
      <c r="MGV58" s="298"/>
      <c r="MGW58" s="298"/>
      <c r="MGX58" s="298"/>
      <c r="MGY58" s="298"/>
      <c r="MGZ58" s="298"/>
      <c r="MHA58" s="298"/>
      <c r="MHB58" s="298"/>
      <c r="MHC58" s="298"/>
      <c r="MHD58" s="298"/>
      <c r="MHE58" s="298"/>
      <c r="MHF58" s="298"/>
      <c r="MHG58" s="298"/>
      <c r="MHH58" s="298"/>
      <c r="MHI58" s="298"/>
      <c r="MHJ58" s="298"/>
      <c r="MHK58" s="298"/>
      <c r="MHL58" s="298"/>
      <c r="MHM58" s="298"/>
      <c r="MHN58" s="298"/>
      <c r="MHO58" s="298"/>
      <c r="MHP58" s="298"/>
      <c r="MHQ58" s="298"/>
      <c r="MHR58" s="298"/>
      <c r="MHS58" s="298"/>
      <c r="MHT58" s="298"/>
      <c r="MHU58" s="298"/>
      <c r="MHV58" s="298"/>
      <c r="MHW58" s="298"/>
      <c r="MHX58" s="298"/>
      <c r="MHY58" s="298"/>
      <c r="MHZ58" s="298"/>
      <c r="MIA58" s="298"/>
      <c r="MIB58" s="298"/>
      <c r="MIC58" s="298"/>
      <c r="MID58" s="298"/>
      <c r="MIE58" s="298"/>
      <c r="MIF58" s="298"/>
      <c r="MIG58" s="298"/>
      <c r="MIH58" s="298"/>
      <c r="MII58" s="298"/>
      <c r="MIJ58" s="298"/>
      <c r="MIK58" s="298"/>
      <c r="MIL58" s="298"/>
      <c r="MIM58" s="298"/>
      <c r="MIN58" s="298"/>
      <c r="MIO58" s="298"/>
      <c r="MIP58" s="298"/>
      <c r="MIQ58" s="298"/>
      <c r="MIR58" s="298"/>
      <c r="MIS58" s="298"/>
      <c r="MIT58" s="298"/>
      <c r="MIU58" s="298"/>
      <c r="MIV58" s="298"/>
      <c r="MIW58" s="298"/>
      <c r="MIX58" s="298"/>
      <c r="MIY58" s="298"/>
      <c r="MIZ58" s="298"/>
      <c r="MJA58" s="298"/>
      <c r="MJB58" s="298"/>
      <c r="MJC58" s="298"/>
      <c r="MJD58" s="298"/>
      <c r="MJE58" s="298"/>
      <c r="MJF58" s="298"/>
      <c r="MJG58" s="298"/>
      <c r="MJH58" s="298"/>
      <c r="MJI58" s="298"/>
      <c r="MJJ58" s="298"/>
      <c r="MJK58" s="298"/>
      <c r="MJL58" s="298"/>
      <c r="MJM58" s="298"/>
      <c r="MJN58" s="298"/>
      <c r="MJO58" s="298"/>
      <c r="MJP58" s="298"/>
      <c r="MJQ58" s="298"/>
      <c r="MJR58" s="298"/>
      <c r="MJS58" s="298"/>
      <c r="MJT58" s="298"/>
      <c r="MJU58" s="298"/>
      <c r="MJV58" s="298"/>
      <c r="MJW58" s="298"/>
      <c r="MJX58" s="298"/>
      <c r="MJY58" s="298"/>
      <c r="MJZ58" s="298"/>
      <c r="MKA58" s="298"/>
      <c r="MKB58" s="298"/>
      <c r="MKC58" s="298"/>
      <c r="MKD58" s="298"/>
      <c r="MKE58" s="298"/>
      <c r="MKF58" s="298"/>
      <c r="MKG58" s="298"/>
      <c r="MKH58" s="298"/>
      <c r="MKI58" s="298"/>
      <c r="MKJ58" s="298"/>
      <c r="MKK58" s="298"/>
      <c r="MKL58" s="298"/>
      <c r="MKM58" s="298"/>
      <c r="MKN58" s="298"/>
      <c r="MKO58" s="298"/>
      <c r="MKP58" s="298"/>
      <c r="MKQ58" s="298"/>
      <c r="MKR58" s="298"/>
      <c r="MKS58" s="298"/>
      <c r="MKT58" s="298"/>
      <c r="MKU58" s="298"/>
      <c r="MKV58" s="298"/>
      <c r="MKW58" s="298"/>
      <c r="MKX58" s="298"/>
      <c r="MKY58" s="298"/>
      <c r="MKZ58" s="298"/>
      <c r="MLA58" s="298"/>
      <c r="MLB58" s="298"/>
      <c r="MLC58" s="298"/>
      <c r="MLD58" s="298"/>
      <c r="MLE58" s="298"/>
      <c r="MLF58" s="298"/>
      <c r="MLG58" s="298"/>
      <c r="MLH58" s="298"/>
      <c r="MLI58" s="298"/>
      <c r="MLJ58" s="298"/>
      <c r="MLK58" s="298"/>
      <c r="MLL58" s="298"/>
      <c r="MLM58" s="298"/>
      <c r="MLN58" s="298"/>
      <c r="MLO58" s="298"/>
      <c r="MLP58" s="298"/>
      <c r="MLQ58" s="298"/>
      <c r="MLR58" s="298"/>
      <c r="MLS58" s="298"/>
      <c r="MLT58" s="298"/>
      <c r="MLU58" s="298"/>
      <c r="MLV58" s="298"/>
      <c r="MLW58" s="298"/>
      <c r="MLX58" s="298"/>
      <c r="MLY58" s="298"/>
      <c r="MLZ58" s="298"/>
      <c r="MMA58" s="298"/>
      <c r="MMB58" s="298"/>
      <c r="MMC58" s="298"/>
      <c r="MMD58" s="298"/>
      <c r="MME58" s="298"/>
      <c r="MMF58" s="298"/>
      <c r="MMG58" s="298"/>
      <c r="MMH58" s="298"/>
      <c r="MMI58" s="298"/>
      <c r="MMJ58" s="298"/>
      <c r="MMK58" s="298"/>
      <c r="MML58" s="298"/>
      <c r="MMM58" s="298"/>
      <c r="MMN58" s="298"/>
      <c r="MMO58" s="298"/>
      <c r="MMP58" s="298"/>
      <c r="MMQ58" s="298"/>
      <c r="MMR58" s="298"/>
      <c r="MMS58" s="298"/>
      <c r="MMT58" s="298"/>
      <c r="MMU58" s="298"/>
      <c r="MMV58" s="298"/>
      <c r="MMW58" s="298"/>
      <c r="MMX58" s="298"/>
      <c r="MMY58" s="298"/>
      <c r="MMZ58" s="298"/>
      <c r="MNA58" s="298"/>
      <c r="MNB58" s="298"/>
      <c r="MNC58" s="298"/>
      <c r="MND58" s="298"/>
      <c r="MNE58" s="298"/>
      <c r="MNF58" s="298"/>
      <c r="MNG58" s="298"/>
      <c r="MNH58" s="298"/>
      <c r="MNI58" s="298"/>
      <c r="MNJ58" s="298"/>
      <c r="MNK58" s="298"/>
      <c r="MNL58" s="298"/>
      <c r="MNM58" s="298"/>
      <c r="MNN58" s="298"/>
      <c r="MNO58" s="298"/>
      <c r="MNP58" s="298"/>
      <c r="MNQ58" s="298"/>
      <c r="MNR58" s="298"/>
      <c r="MNS58" s="298"/>
      <c r="MNT58" s="298"/>
      <c r="MNU58" s="298"/>
      <c r="MNV58" s="298"/>
      <c r="MNW58" s="298"/>
      <c r="MNX58" s="298"/>
      <c r="MNY58" s="298"/>
      <c r="MNZ58" s="298"/>
      <c r="MOA58" s="298"/>
      <c r="MOB58" s="298"/>
      <c r="MOC58" s="298"/>
      <c r="MOD58" s="298"/>
      <c r="MOE58" s="298"/>
      <c r="MOF58" s="298"/>
      <c r="MOG58" s="298"/>
      <c r="MOH58" s="298"/>
      <c r="MOI58" s="298"/>
      <c r="MOJ58" s="298"/>
      <c r="MOK58" s="298"/>
      <c r="MOL58" s="298"/>
      <c r="MOM58" s="298"/>
      <c r="MON58" s="298"/>
      <c r="MOO58" s="298"/>
      <c r="MOP58" s="298"/>
      <c r="MOQ58" s="298"/>
      <c r="MOR58" s="298"/>
      <c r="MOS58" s="298"/>
      <c r="MOT58" s="298"/>
      <c r="MOU58" s="298"/>
      <c r="MOV58" s="298"/>
      <c r="MOW58" s="298"/>
      <c r="MOX58" s="298"/>
      <c r="MOY58" s="298"/>
      <c r="MOZ58" s="298"/>
      <c r="MPA58" s="298"/>
      <c r="MPB58" s="298"/>
      <c r="MPC58" s="298"/>
      <c r="MPD58" s="298"/>
      <c r="MPE58" s="298"/>
      <c r="MPF58" s="298"/>
      <c r="MPG58" s="298"/>
      <c r="MPH58" s="298"/>
      <c r="MPI58" s="298"/>
      <c r="MPJ58" s="298"/>
      <c r="MPK58" s="298"/>
      <c r="MPL58" s="298"/>
      <c r="MPM58" s="298"/>
      <c r="MPN58" s="298"/>
      <c r="MPO58" s="298"/>
      <c r="MPP58" s="298"/>
      <c r="MPQ58" s="298"/>
      <c r="MPR58" s="298"/>
      <c r="MPS58" s="298"/>
      <c r="MPT58" s="298"/>
      <c r="MPU58" s="298"/>
      <c r="MPV58" s="298"/>
      <c r="MPW58" s="298"/>
      <c r="MPX58" s="298"/>
      <c r="MPY58" s="298"/>
      <c r="MPZ58" s="298"/>
      <c r="MQA58" s="298"/>
      <c r="MQB58" s="298"/>
      <c r="MQC58" s="298"/>
      <c r="MQD58" s="298"/>
      <c r="MQE58" s="298"/>
      <c r="MQF58" s="298"/>
      <c r="MQG58" s="298"/>
      <c r="MQH58" s="298"/>
      <c r="MQI58" s="298"/>
      <c r="MQJ58" s="298"/>
      <c r="MQK58" s="298"/>
      <c r="MQL58" s="298"/>
      <c r="MQM58" s="298"/>
      <c r="MQN58" s="298"/>
      <c r="MQO58" s="298"/>
      <c r="MQP58" s="298"/>
      <c r="MQQ58" s="298"/>
      <c r="MQR58" s="298"/>
      <c r="MQS58" s="298"/>
      <c r="MQT58" s="298"/>
      <c r="MQU58" s="298"/>
      <c r="MQV58" s="298"/>
      <c r="MQW58" s="298"/>
      <c r="MQX58" s="298"/>
      <c r="MQY58" s="298"/>
      <c r="MQZ58" s="298"/>
      <c r="MRA58" s="298"/>
      <c r="MRB58" s="298"/>
      <c r="MRC58" s="298"/>
      <c r="MRD58" s="298"/>
      <c r="MRE58" s="298"/>
      <c r="MRF58" s="298"/>
      <c r="MRG58" s="298"/>
      <c r="MRH58" s="298"/>
      <c r="MRI58" s="298"/>
      <c r="MRJ58" s="298"/>
      <c r="MRK58" s="298"/>
      <c r="MRL58" s="298"/>
      <c r="MRM58" s="298"/>
      <c r="MRN58" s="298"/>
      <c r="MRO58" s="298"/>
      <c r="MRP58" s="298"/>
      <c r="MRQ58" s="298"/>
      <c r="MRR58" s="298"/>
      <c r="MRS58" s="298"/>
      <c r="MRT58" s="298"/>
      <c r="MRU58" s="298"/>
      <c r="MRV58" s="298"/>
      <c r="MRW58" s="298"/>
      <c r="MRX58" s="298"/>
      <c r="MRY58" s="298"/>
      <c r="MRZ58" s="298"/>
      <c r="MSA58" s="298"/>
      <c r="MSB58" s="298"/>
      <c r="MSC58" s="298"/>
      <c r="MSD58" s="298"/>
      <c r="MSE58" s="298"/>
      <c r="MSF58" s="298"/>
      <c r="MSG58" s="298"/>
      <c r="MSH58" s="298"/>
      <c r="MSI58" s="298"/>
      <c r="MSJ58" s="298"/>
      <c r="MSK58" s="298"/>
      <c r="MSL58" s="298"/>
      <c r="MSM58" s="298"/>
      <c r="MSN58" s="298"/>
      <c r="MSO58" s="298"/>
      <c r="MSP58" s="298"/>
      <c r="MSQ58" s="298"/>
      <c r="MSR58" s="298"/>
      <c r="MSS58" s="298"/>
      <c r="MST58" s="298"/>
      <c r="MSU58" s="298"/>
      <c r="MSV58" s="298"/>
      <c r="MSW58" s="298"/>
      <c r="MSX58" s="298"/>
      <c r="MSY58" s="298"/>
      <c r="MSZ58" s="298"/>
      <c r="MTA58" s="298"/>
      <c r="MTB58" s="298"/>
      <c r="MTC58" s="298"/>
      <c r="MTD58" s="298"/>
      <c r="MTE58" s="298"/>
      <c r="MTF58" s="298"/>
      <c r="MTG58" s="298"/>
      <c r="MTH58" s="298"/>
      <c r="MTI58" s="298"/>
      <c r="MTJ58" s="298"/>
      <c r="MTK58" s="298"/>
      <c r="MTL58" s="298"/>
      <c r="MTM58" s="298"/>
      <c r="MTN58" s="298"/>
      <c r="MTO58" s="298"/>
      <c r="MTP58" s="298"/>
      <c r="MTQ58" s="298"/>
      <c r="MTR58" s="298"/>
      <c r="MTS58" s="298"/>
      <c r="MTT58" s="298"/>
      <c r="MTU58" s="298"/>
      <c r="MTV58" s="298"/>
      <c r="MTW58" s="298"/>
      <c r="MTX58" s="298"/>
      <c r="MTY58" s="298"/>
      <c r="MTZ58" s="298"/>
      <c r="MUA58" s="298"/>
      <c r="MUB58" s="298"/>
      <c r="MUC58" s="298"/>
      <c r="MUD58" s="298"/>
      <c r="MUE58" s="298"/>
      <c r="MUF58" s="298"/>
      <c r="MUG58" s="298"/>
      <c r="MUH58" s="298"/>
      <c r="MUI58" s="298"/>
      <c r="MUJ58" s="298"/>
      <c r="MUK58" s="298"/>
      <c r="MUL58" s="298"/>
      <c r="MUM58" s="298"/>
      <c r="MUN58" s="298"/>
      <c r="MUO58" s="298"/>
      <c r="MUP58" s="298"/>
      <c r="MUQ58" s="298"/>
      <c r="MUR58" s="298"/>
      <c r="MUS58" s="298"/>
      <c r="MUT58" s="298"/>
      <c r="MUU58" s="298"/>
      <c r="MUV58" s="298"/>
      <c r="MUW58" s="298"/>
      <c r="MUX58" s="298"/>
      <c r="MUY58" s="298"/>
      <c r="MUZ58" s="298"/>
      <c r="MVA58" s="298"/>
      <c r="MVB58" s="298"/>
      <c r="MVC58" s="298"/>
      <c r="MVD58" s="298"/>
      <c r="MVE58" s="298"/>
      <c r="MVF58" s="298"/>
      <c r="MVG58" s="298"/>
      <c r="MVH58" s="298"/>
      <c r="MVI58" s="298"/>
      <c r="MVJ58" s="298"/>
      <c r="MVK58" s="298"/>
      <c r="MVL58" s="298"/>
      <c r="MVM58" s="298"/>
      <c r="MVN58" s="298"/>
      <c r="MVO58" s="298"/>
      <c r="MVP58" s="298"/>
      <c r="MVQ58" s="298"/>
      <c r="MVR58" s="298"/>
      <c r="MVS58" s="298"/>
      <c r="MVT58" s="298"/>
      <c r="MVU58" s="298"/>
      <c r="MVV58" s="298"/>
      <c r="MVW58" s="298"/>
      <c r="MVX58" s="298"/>
      <c r="MVY58" s="298"/>
      <c r="MVZ58" s="298"/>
      <c r="MWA58" s="298"/>
      <c r="MWB58" s="298"/>
      <c r="MWC58" s="298"/>
      <c r="MWD58" s="298"/>
      <c r="MWE58" s="298"/>
      <c r="MWF58" s="298"/>
      <c r="MWG58" s="298"/>
      <c r="MWH58" s="298"/>
      <c r="MWI58" s="298"/>
      <c r="MWJ58" s="298"/>
      <c r="MWK58" s="298"/>
      <c r="MWL58" s="298"/>
      <c r="MWM58" s="298"/>
      <c r="MWN58" s="298"/>
      <c r="MWO58" s="298"/>
      <c r="MWP58" s="298"/>
      <c r="MWQ58" s="298"/>
      <c r="MWR58" s="298"/>
      <c r="MWS58" s="298"/>
      <c r="MWT58" s="298"/>
      <c r="MWU58" s="298"/>
      <c r="MWV58" s="298"/>
      <c r="MWW58" s="298"/>
      <c r="MWX58" s="298"/>
      <c r="MWY58" s="298"/>
      <c r="MWZ58" s="298"/>
      <c r="MXA58" s="298"/>
      <c r="MXB58" s="298"/>
      <c r="MXC58" s="298"/>
      <c r="MXD58" s="298"/>
      <c r="MXE58" s="298"/>
      <c r="MXF58" s="298"/>
      <c r="MXG58" s="298"/>
      <c r="MXH58" s="298"/>
      <c r="MXI58" s="298"/>
      <c r="MXJ58" s="298"/>
      <c r="MXK58" s="298"/>
      <c r="MXL58" s="298"/>
      <c r="MXM58" s="298"/>
      <c r="MXN58" s="298"/>
      <c r="MXO58" s="298"/>
      <c r="MXP58" s="298"/>
      <c r="MXQ58" s="298"/>
      <c r="MXR58" s="298"/>
      <c r="MXS58" s="298"/>
      <c r="MXT58" s="298"/>
      <c r="MXU58" s="298"/>
      <c r="MXV58" s="298"/>
      <c r="MXW58" s="298"/>
      <c r="MXX58" s="298"/>
      <c r="MXY58" s="298"/>
      <c r="MXZ58" s="298"/>
      <c r="MYA58" s="298"/>
      <c r="MYB58" s="298"/>
      <c r="MYC58" s="298"/>
      <c r="MYD58" s="298"/>
      <c r="MYE58" s="298"/>
      <c r="MYF58" s="298"/>
      <c r="MYG58" s="298"/>
      <c r="MYH58" s="298"/>
      <c r="MYI58" s="298"/>
      <c r="MYJ58" s="298"/>
      <c r="MYK58" s="298"/>
      <c r="MYL58" s="298"/>
      <c r="MYM58" s="298"/>
      <c r="MYN58" s="298"/>
      <c r="MYO58" s="298"/>
      <c r="MYP58" s="298"/>
      <c r="MYQ58" s="298"/>
      <c r="MYR58" s="298"/>
      <c r="MYS58" s="298"/>
      <c r="MYT58" s="298"/>
      <c r="MYU58" s="298"/>
      <c r="MYV58" s="298"/>
      <c r="MYW58" s="298"/>
      <c r="MYX58" s="298"/>
      <c r="MYY58" s="298"/>
      <c r="MYZ58" s="298"/>
      <c r="MZA58" s="298"/>
      <c r="MZB58" s="298"/>
      <c r="MZC58" s="298"/>
      <c r="MZD58" s="298"/>
      <c r="MZE58" s="298"/>
      <c r="MZF58" s="298"/>
      <c r="MZG58" s="298"/>
      <c r="MZH58" s="298"/>
      <c r="MZI58" s="298"/>
      <c r="MZJ58" s="298"/>
      <c r="MZK58" s="298"/>
      <c r="MZL58" s="298"/>
      <c r="MZM58" s="298"/>
      <c r="MZN58" s="298"/>
      <c r="MZO58" s="298"/>
      <c r="MZP58" s="298"/>
      <c r="MZQ58" s="298"/>
      <c r="MZR58" s="298"/>
      <c r="MZS58" s="298"/>
      <c r="MZT58" s="298"/>
      <c r="MZU58" s="298"/>
      <c r="MZV58" s="298"/>
      <c r="MZW58" s="298"/>
      <c r="MZX58" s="298"/>
      <c r="MZY58" s="298"/>
      <c r="MZZ58" s="298"/>
      <c r="NAA58" s="298"/>
      <c r="NAB58" s="298"/>
      <c r="NAC58" s="298"/>
      <c r="NAD58" s="298"/>
      <c r="NAE58" s="298"/>
      <c r="NAF58" s="298"/>
      <c r="NAG58" s="298"/>
      <c r="NAH58" s="298"/>
      <c r="NAI58" s="298"/>
      <c r="NAJ58" s="298"/>
      <c r="NAK58" s="298"/>
      <c r="NAL58" s="298"/>
      <c r="NAM58" s="298"/>
      <c r="NAN58" s="298"/>
      <c r="NAO58" s="298"/>
      <c r="NAP58" s="298"/>
      <c r="NAQ58" s="298"/>
      <c r="NAR58" s="298"/>
      <c r="NAS58" s="298"/>
      <c r="NAT58" s="298"/>
      <c r="NAU58" s="298"/>
      <c r="NAV58" s="298"/>
      <c r="NAW58" s="298"/>
      <c r="NAX58" s="298"/>
      <c r="NAY58" s="298"/>
      <c r="NAZ58" s="298"/>
      <c r="NBA58" s="298"/>
      <c r="NBB58" s="298"/>
      <c r="NBC58" s="298"/>
      <c r="NBD58" s="298"/>
      <c r="NBE58" s="298"/>
      <c r="NBF58" s="298"/>
      <c r="NBG58" s="298"/>
      <c r="NBH58" s="298"/>
      <c r="NBI58" s="298"/>
      <c r="NBJ58" s="298"/>
      <c r="NBK58" s="298"/>
      <c r="NBL58" s="298"/>
      <c r="NBM58" s="298"/>
      <c r="NBN58" s="298"/>
      <c r="NBO58" s="298"/>
      <c r="NBP58" s="298"/>
      <c r="NBQ58" s="298"/>
      <c r="NBR58" s="298"/>
      <c r="NBS58" s="298"/>
      <c r="NBT58" s="298"/>
      <c r="NBU58" s="298"/>
      <c r="NBV58" s="298"/>
      <c r="NBW58" s="298"/>
      <c r="NBX58" s="298"/>
      <c r="NBY58" s="298"/>
      <c r="NBZ58" s="298"/>
      <c r="NCA58" s="298"/>
      <c r="NCB58" s="298"/>
      <c r="NCC58" s="298"/>
      <c r="NCD58" s="298"/>
      <c r="NCE58" s="298"/>
      <c r="NCF58" s="298"/>
      <c r="NCG58" s="298"/>
      <c r="NCH58" s="298"/>
      <c r="NCI58" s="298"/>
      <c r="NCJ58" s="298"/>
      <c r="NCK58" s="298"/>
      <c r="NCL58" s="298"/>
      <c r="NCM58" s="298"/>
      <c r="NCN58" s="298"/>
      <c r="NCO58" s="298"/>
      <c r="NCP58" s="298"/>
      <c r="NCQ58" s="298"/>
      <c r="NCR58" s="298"/>
      <c r="NCS58" s="298"/>
      <c r="NCT58" s="298"/>
      <c r="NCU58" s="298"/>
      <c r="NCV58" s="298"/>
      <c r="NCW58" s="298"/>
      <c r="NCX58" s="298"/>
      <c r="NCY58" s="298"/>
      <c r="NCZ58" s="298"/>
      <c r="NDA58" s="298"/>
      <c r="NDB58" s="298"/>
      <c r="NDC58" s="298"/>
      <c r="NDD58" s="298"/>
      <c r="NDE58" s="298"/>
      <c r="NDF58" s="298"/>
      <c r="NDG58" s="298"/>
      <c r="NDH58" s="298"/>
      <c r="NDI58" s="298"/>
      <c r="NDJ58" s="298"/>
      <c r="NDK58" s="298"/>
      <c r="NDL58" s="298"/>
      <c r="NDM58" s="298"/>
      <c r="NDN58" s="298"/>
      <c r="NDO58" s="298"/>
      <c r="NDP58" s="298"/>
      <c r="NDQ58" s="298"/>
      <c r="NDR58" s="298"/>
      <c r="NDS58" s="298"/>
      <c r="NDT58" s="298"/>
      <c r="NDU58" s="298"/>
      <c r="NDV58" s="298"/>
      <c r="NDW58" s="298"/>
      <c r="NDX58" s="298"/>
      <c r="NDY58" s="298"/>
      <c r="NDZ58" s="298"/>
      <c r="NEA58" s="298"/>
      <c r="NEB58" s="298"/>
      <c r="NEC58" s="298"/>
      <c r="NED58" s="298"/>
      <c r="NEE58" s="298"/>
      <c r="NEF58" s="298"/>
      <c r="NEG58" s="298"/>
      <c r="NEH58" s="298"/>
      <c r="NEI58" s="298"/>
      <c r="NEJ58" s="298"/>
      <c r="NEK58" s="298"/>
      <c r="NEL58" s="298"/>
      <c r="NEM58" s="298"/>
      <c r="NEN58" s="298"/>
      <c r="NEO58" s="298"/>
      <c r="NEP58" s="298"/>
      <c r="NEQ58" s="298"/>
      <c r="NER58" s="298"/>
      <c r="NES58" s="298"/>
      <c r="NET58" s="298"/>
      <c r="NEU58" s="298"/>
      <c r="NEV58" s="298"/>
      <c r="NEW58" s="298"/>
      <c r="NEX58" s="298"/>
      <c r="NEY58" s="298"/>
      <c r="NEZ58" s="298"/>
      <c r="NFA58" s="298"/>
      <c r="NFB58" s="298"/>
      <c r="NFC58" s="298"/>
      <c r="NFD58" s="298"/>
      <c r="NFE58" s="298"/>
      <c r="NFF58" s="298"/>
      <c r="NFG58" s="298"/>
      <c r="NFH58" s="298"/>
      <c r="NFI58" s="298"/>
      <c r="NFJ58" s="298"/>
      <c r="NFK58" s="298"/>
      <c r="NFL58" s="298"/>
      <c r="NFM58" s="298"/>
      <c r="NFN58" s="298"/>
      <c r="NFO58" s="298"/>
      <c r="NFP58" s="298"/>
      <c r="NFQ58" s="298"/>
      <c r="NFR58" s="298"/>
      <c r="NFS58" s="298"/>
      <c r="NFT58" s="298"/>
      <c r="NFU58" s="298"/>
      <c r="NFV58" s="298"/>
      <c r="NFW58" s="298"/>
      <c r="NFX58" s="298"/>
      <c r="NFY58" s="298"/>
      <c r="NFZ58" s="298"/>
      <c r="NGA58" s="298"/>
      <c r="NGB58" s="298"/>
      <c r="NGC58" s="298"/>
      <c r="NGD58" s="298"/>
      <c r="NGE58" s="298"/>
      <c r="NGF58" s="298"/>
      <c r="NGG58" s="298"/>
      <c r="NGH58" s="298"/>
      <c r="NGI58" s="298"/>
      <c r="NGJ58" s="298"/>
      <c r="NGK58" s="298"/>
      <c r="NGL58" s="298"/>
      <c r="NGM58" s="298"/>
      <c r="NGN58" s="298"/>
      <c r="NGO58" s="298"/>
      <c r="NGP58" s="298"/>
      <c r="NGQ58" s="298"/>
      <c r="NGR58" s="298"/>
      <c r="NGS58" s="298"/>
      <c r="NGT58" s="298"/>
      <c r="NGU58" s="298"/>
      <c r="NGV58" s="298"/>
      <c r="NGW58" s="298"/>
      <c r="NGX58" s="298"/>
      <c r="NGY58" s="298"/>
      <c r="NGZ58" s="298"/>
      <c r="NHA58" s="298"/>
      <c r="NHB58" s="298"/>
      <c r="NHC58" s="298"/>
      <c r="NHD58" s="298"/>
      <c r="NHE58" s="298"/>
      <c r="NHF58" s="298"/>
      <c r="NHG58" s="298"/>
      <c r="NHH58" s="298"/>
      <c r="NHI58" s="298"/>
      <c r="NHJ58" s="298"/>
      <c r="NHK58" s="298"/>
      <c r="NHL58" s="298"/>
      <c r="NHM58" s="298"/>
      <c r="NHN58" s="298"/>
      <c r="NHO58" s="298"/>
      <c r="NHP58" s="298"/>
      <c r="NHQ58" s="298"/>
      <c r="NHR58" s="298"/>
      <c r="NHS58" s="298"/>
      <c r="NHT58" s="298"/>
      <c r="NHU58" s="298"/>
      <c r="NHV58" s="298"/>
      <c r="NHW58" s="298"/>
      <c r="NHX58" s="298"/>
      <c r="NHY58" s="298"/>
      <c r="NHZ58" s="298"/>
      <c r="NIA58" s="298"/>
      <c r="NIB58" s="298"/>
      <c r="NIC58" s="298"/>
      <c r="NID58" s="298"/>
      <c r="NIE58" s="298"/>
      <c r="NIF58" s="298"/>
      <c r="NIG58" s="298"/>
      <c r="NIH58" s="298"/>
      <c r="NII58" s="298"/>
      <c r="NIJ58" s="298"/>
      <c r="NIK58" s="298"/>
      <c r="NIL58" s="298"/>
      <c r="NIM58" s="298"/>
      <c r="NIN58" s="298"/>
      <c r="NIO58" s="298"/>
      <c r="NIP58" s="298"/>
      <c r="NIQ58" s="298"/>
      <c r="NIR58" s="298"/>
      <c r="NIS58" s="298"/>
      <c r="NIT58" s="298"/>
      <c r="NIU58" s="298"/>
      <c r="NIV58" s="298"/>
      <c r="NIW58" s="298"/>
      <c r="NIX58" s="298"/>
      <c r="NIY58" s="298"/>
      <c r="NIZ58" s="298"/>
      <c r="NJA58" s="298"/>
      <c r="NJB58" s="298"/>
      <c r="NJC58" s="298"/>
      <c r="NJD58" s="298"/>
      <c r="NJE58" s="298"/>
      <c r="NJF58" s="298"/>
      <c r="NJG58" s="298"/>
      <c r="NJH58" s="298"/>
      <c r="NJI58" s="298"/>
      <c r="NJJ58" s="298"/>
      <c r="NJK58" s="298"/>
      <c r="NJL58" s="298"/>
      <c r="NJM58" s="298"/>
      <c r="NJN58" s="298"/>
      <c r="NJO58" s="298"/>
      <c r="NJP58" s="298"/>
      <c r="NJQ58" s="298"/>
      <c r="NJR58" s="298"/>
      <c r="NJS58" s="298"/>
      <c r="NJT58" s="298"/>
      <c r="NJU58" s="298"/>
      <c r="NJV58" s="298"/>
      <c r="NJW58" s="298"/>
      <c r="NJX58" s="298"/>
      <c r="NJY58" s="298"/>
      <c r="NJZ58" s="298"/>
      <c r="NKA58" s="298"/>
      <c r="NKB58" s="298"/>
      <c r="NKC58" s="298"/>
      <c r="NKD58" s="298"/>
      <c r="NKE58" s="298"/>
      <c r="NKF58" s="298"/>
      <c r="NKG58" s="298"/>
      <c r="NKH58" s="298"/>
      <c r="NKI58" s="298"/>
      <c r="NKJ58" s="298"/>
      <c r="NKK58" s="298"/>
      <c r="NKL58" s="298"/>
      <c r="NKM58" s="298"/>
      <c r="NKN58" s="298"/>
      <c r="NKO58" s="298"/>
      <c r="NKP58" s="298"/>
      <c r="NKQ58" s="298"/>
      <c r="NKR58" s="298"/>
      <c r="NKS58" s="298"/>
      <c r="NKT58" s="298"/>
      <c r="NKU58" s="298"/>
      <c r="NKV58" s="298"/>
      <c r="NKW58" s="298"/>
      <c r="NKX58" s="298"/>
      <c r="NKY58" s="298"/>
      <c r="NKZ58" s="298"/>
      <c r="NLA58" s="298"/>
      <c r="NLB58" s="298"/>
      <c r="NLC58" s="298"/>
      <c r="NLD58" s="298"/>
      <c r="NLE58" s="298"/>
      <c r="NLF58" s="298"/>
      <c r="NLG58" s="298"/>
      <c r="NLH58" s="298"/>
      <c r="NLI58" s="298"/>
      <c r="NLJ58" s="298"/>
      <c r="NLK58" s="298"/>
      <c r="NLL58" s="298"/>
      <c r="NLM58" s="298"/>
      <c r="NLN58" s="298"/>
      <c r="NLO58" s="298"/>
      <c r="NLP58" s="298"/>
      <c r="NLQ58" s="298"/>
      <c r="NLR58" s="298"/>
      <c r="NLS58" s="298"/>
      <c r="NLT58" s="298"/>
      <c r="NLU58" s="298"/>
      <c r="NLV58" s="298"/>
      <c r="NLW58" s="298"/>
      <c r="NLX58" s="298"/>
      <c r="NLY58" s="298"/>
      <c r="NLZ58" s="298"/>
      <c r="NMA58" s="298"/>
      <c r="NMB58" s="298"/>
      <c r="NMC58" s="298"/>
      <c r="NMD58" s="298"/>
      <c r="NME58" s="298"/>
      <c r="NMF58" s="298"/>
      <c r="NMG58" s="298"/>
      <c r="NMH58" s="298"/>
      <c r="NMI58" s="298"/>
      <c r="NMJ58" s="298"/>
      <c r="NMK58" s="298"/>
      <c r="NML58" s="298"/>
      <c r="NMM58" s="298"/>
      <c r="NMN58" s="298"/>
      <c r="NMO58" s="298"/>
      <c r="NMP58" s="298"/>
      <c r="NMQ58" s="298"/>
      <c r="NMR58" s="298"/>
      <c r="NMS58" s="298"/>
      <c r="NMT58" s="298"/>
      <c r="NMU58" s="298"/>
      <c r="NMV58" s="298"/>
      <c r="NMW58" s="298"/>
      <c r="NMX58" s="298"/>
      <c r="NMY58" s="298"/>
      <c r="NMZ58" s="298"/>
      <c r="NNA58" s="298"/>
      <c r="NNB58" s="298"/>
      <c r="NNC58" s="298"/>
      <c r="NND58" s="298"/>
      <c r="NNE58" s="298"/>
      <c r="NNF58" s="298"/>
      <c r="NNG58" s="298"/>
      <c r="NNH58" s="298"/>
      <c r="NNI58" s="298"/>
      <c r="NNJ58" s="298"/>
      <c r="NNK58" s="298"/>
      <c r="NNL58" s="298"/>
      <c r="NNM58" s="298"/>
      <c r="NNN58" s="298"/>
      <c r="NNO58" s="298"/>
      <c r="NNP58" s="298"/>
      <c r="NNQ58" s="298"/>
      <c r="NNR58" s="298"/>
      <c r="NNS58" s="298"/>
      <c r="NNT58" s="298"/>
      <c r="NNU58" s="298"/>
      <c r="NNV58" s="298"/>
      <c r="NNW58" s="298"/>
      <c r="NNX58" s="298"/>
      <c r="NNY58" s="298"/>
      <c r="NNZ58" s="298"/>
      <c r="NOA58" s="298"/>
      <c r="NOB58" s="298"/>
      <c r="NOC58" s="298"/>
      <c r="NOD58" s="298"/>
      <c r="NOE58" s="298"/>
      <c r="NOF58" s="298"/>
      <c r="NOG58" s="298"/>
      <c r="NOH58" s="298"/>
      <c r="NOI58" s="298"/>
      <c r="NOJ58" s="298"/>
      <c r="NOK58" s="298"/>
      <c r="NOL58" s="298"/>
      <c r="NOM58" s="298"/>
      <c r="NON58" s="298"/>
      <c r="NOO58" s="298"/>
      <c r="NOP58" s="298"/>
      <c r="NOQ58" s="298"/>
      <c r="NOR58" s="298"/>
      <c r="NOS58" s="298"/>
      <c r="NOT58" s="298"/>
      <c r="NOU58" s="298"/>
      <c r="NOV58" s="298"/>
      <c r="NOW58" s="298"/>
      <c r="NOX58" s="298"/>
      <c r="NOY58" s="298"/>
      <c r="NOZ58" s="298"/>
      <c r="NPA58" s="298"/>
      <c r="NPB58" s="298"/>
      <c r="NPC58" s="298"/>
      <c r="NPD58" s="298"/>
      <c r="NPE58" s="298"/>
      <c r="NPF58" s="298"/>
      <c r="NPG58" s="298"/>
      <c r="NPH58" s="298"/>
      <c r="NPI58" s="298"/>
      <c r="NPJ58" s="298"/>
      <c r="NPK58" s="298"/>
      <c r="NPL58" s="298"/>
      <c r="NPM58" s="298"/>
      <c r="NPN58" s="298"/>
      <c r="NPO58" s="298"/>
      <c r="NPP58" s="298"/>
      <c r="NPQ58" s="298"/>
      <c r="NPR58" s="298"/>
      <c r="NPS58" s="298"/>
      <c r="NPT58" s="298"/>
      <c r="NPU58" s="298"/>
      <c r="NPV58" s="298"/>
      <c r="NPW58" s="298"/>
      <c r="NPX58" s="298"/>
      <c r="NPY58" s="298"/>
      <c r="NPZ58" s="298"/>
      <c r="NQA58" s="298"/>
      <c r="NQB58" s="298"/>
      <c r="NQC58" s="298"/>
      <c r="NQD58" s="298"/>
      <c r="NQE58" s="298"/>
      <c r="NQF58" s="298"/>
      <c r="NQG58" s="298"/>
      <c r="NQH58" s="298"/>
      <c r="NQI58" s="298"/>
      <c r="NQJ58" s="298"/>
      <c r="NQK58" s="298"/>
      <c r="NQL58" s="298"/>
      <c r="NQM58" s="298"/>
      <c r="NQN58" s="298"/>
      <c r="NQO58" s="298"/>
      <c r="NQP58" s="298"/>
      <c r="NQQ58" s="298"/>
      <c r="NQR58" s="298"/>
      <c r="NQS58" s="298"/>
      <c r="NQT58" s="298"/>
      <c r="NQU58" s="298"/>
      <c r="NQV58" s="298"/>
      <c r="NQW58" s="298"/>
      <c r="NQX58" s="298"/>
      <c r="NQY58" s="298"/>
      <c r="NQZ58" s="298"/>
      <c r="NRA58" s="298"/>
      <c r="NRB58" s="298"/>
      <c r="NRC58" s="298"/>
      <c r="NRD58" s="298"/>
      <c r="NRE58" s="298"/>
      <c r="NRF58" s="298"/>
      <c r="NRG58" s="298"/>
      <c r="NRH58" s="298"/>
      <c r="NRI58" s="298"/>
      <c r="NRJ58" s="298"/>
      <c r="NRK58" s="298"/>
      <c r="NRL58" s="298"/>
      <c r="NRM58" s="298"/>
      <c r="NRN58" s="298"/>
      <c r="NRO58" s="298"/>
      <c r="NRP58" s="298"/>
      <c r="NRQ58" s="298"/>
      <c r="NRR58" s="298"/>
      <c r="NRS58" s="298"/>
      <c r="NRT58" s="298"/>
      <c r="NRU58" s="298"/>
      <c r="NRV58" s="298"/>
      <c r="NRW58" s="298"/>
      <c r="NRX58" s="298"/>
      <c r="NRY58" s="298"/>
      <c r="NRZ58" s="298"/>
      <c r="NSA58" s="298"/>
      <c r="NSB58" s="298"/>
      <c r="NSC58" s="298"/>
      <c r="NSD58" s="298"/>
      <c r="NSE58" s="298"/>
      <c r="NSF58" s="298"/>
      <c r="NSG58" s="298"/>
      <c r="NSH58" s="298"/>
      <c r="NSI58" s="298"/>
      <c r="NSJ58" s="298"/>
      <c r="NSK58" s="298"/>
      <c r="NSL58" s="298"/>
      <c r="NSM58" s="298"/>
      <c r="NSN58" s="298"/>
      <c r="NSO58" s="298"/>
      <c r="NSP58" s="298"/>
      <c r="NSQ58" s="298"/>
      <c r="NSR58" s="298"/>
      <c r="NSS58" s="298"/>
      <c r="NST58" s="298"/>
      <c r="NSU58" s="298"/>
      <c r="NSV58" s="298"/>
      <c r="NSW58" s="298"/>
      <c r="NSX58" s="298"/>
      <c r="NSY58" s="298"/>
      <c r="NSZ58" s="298"/>
      <c r="NTA58" s="298"/>
      <c r="NTB58" s="298"/>
      <c r="NTC58" s="298"/>
      <c r="NTD58" s="298"/>
      <c r="NTE58" s="298"/>
      <c r="NTF58" s="298"/>
      <c r="NTG58" s="298"/>
      <c r="NTH58" s="298"/>
      <c r="NTI58" s="298"/>
      <c r="NTJ58" s="298"/>
      <c r="NTK58" s="298"/>
      <c r="NTL58" s="298"/>
      <c r="NTM58" s="298"/>
      <c r="NTN58" s="298"/>
      <c r="NTO58" s="298"/>
      <c r="NTP58" s="298"/>
      <c r="NTQ58" s="298"/>
      <c r="NTR58" s="298"/>
      <c r="NTS58" s="298"/>
      <c r="NTT58" s="298"/>
      <c r="NTU58" s="298"/>
      <c r="NTV58" s="298"/>
      <c r="NTW58" s="298"/>
      <c r="NTX58" s="298"/>
      <c r="NTY58" s="298"/>
      <c r="NTZ58" s="298"/>
      <c r="NUA58" s="298"/>
      <c r="NUB58" s="298"/>
      <c r="NUC58" s="298"/>
      <c r="NUD58" s="298"/>
      <c r="NUE58" s="298"/>
      <c r="NUF58" s="298"/>
      <c r="NUG58" s="298"/>
      <c r="NUH58" s="298"/>
      <c r="NUI58" s="298"/>
      <c r="NUJ58" s="298"/>
      <c r="NUK58" s="298"/>
      <c r="NUL58" s="298"/>
      <c r="NUM58" s="298"/>
      <c r="NUN58" s="298"/>
      <c r="NUO58" s="298"/>
      <c r="NUP58" s="298"/>
      <c r="NUQ58" s="298"/>
      <c r="NUR58" s="298"/>
      <c r="NUS58" s="298"/>
      <c r="NUT58" s="298"/>
      <c r="NUU58" s="298"/>
      <c r="NUV58" s="298"/>
      <c r="NUW58" s="298"/>
      <c r="NUX58" s="298"/>
      <c r="NUY58" s="298"/>
      <c r="NUZ58" s="298"/>
      <c r="NVA58" s="298"/>
      <c r="NVB58" s="298"/>
      <c r="NVC58" s="298"/>
      <c r="NVD58" s="298"/>
      <c r="NVE58" s="298"/>
      <c r="NVF58" s="298"/>
      <c r="NVG58" s="298"/>
      <c r="NVH58" s="298"/>
      <c r="NVI58" s="298"/>
      <c r="NVJ58" s="298"/>
      <c r="NVK58" s="298"/>
      <c r="NVL58" s="298"/>
      <c r="NVM58" s="298"/>
      <c r="NVN58" s="298"/>
      <c r="NVO58" s="298"/>
      <c r="NVP58" s="298"/>
      <c r="NVQ58" s="298"/>
      <c r="NVR58" s="298"/>
      <c r="NVS58" s="298"/>
      <c r="NVT58" s="298"/>
      <c r="NVU58" s="298"/>
      <c r="NVV58" s="298"/>
      <c r="NVW58" s="298"/>
      <c r="NVX58" s="298"/>
      <c r="NVY58" s="298"/>
      <c r="NVZ58" s="298"/>
      <c r="NWA58" s="298"/>
      <c r="NWB58" s="298"/>
      <c r="NWC58" s="298"/>
      <c r="NWD58" s="298"/>
      <c r="NWE58" s="298"/>
      <c r="NWF58" s="298"/>
      <c r="NWG58" s="298"/>
      <c r="NWH58" s="298"/>
      <c r="NWI58" s="298"/>
      <c r="NWJ58" s="298"/>
      <c r="NWK58" s="298"/>
      <c r="NWL58" s="298"/>
      <c r="NWM58" s="298"/>
      <c r="NWN58" s="298"/>
      <c r="NWO58" s="298"/>
      <c r="NWP58" s="298"/>
      <c r="NWQ58" s="298"/>
      <c r="NWR58" s="298"/>
      <c r="NWS58" s="298"/>
      <c r="NWT58" s="298"/>
      <c r="NWU58" s="298"/>
      <c r="NWV58" s="298"/>
      <c r="NWW58" s="298"/>
      <c r="NWX58" s="298"/>
      <c r="NWY58" s="298"/>
      <c r="NWZ58" s="298"/>
      <c r="NXA58" s="298"/>
      <c r="NXB58" s="298"/>
      <c r="NXC58" s="298"/>
      <c r="NXD58" s="298"/>
      <c r="NXE58" s="298"/>
      <c r="NXF58" s="298"/>
      <c r="NXG58" s="298"/>
      <c r="NXH58" s="298"/>
      <c r="NXI58" s="298"/>
      <c r="NXJ58" s="298"/>
      <c r="NXK58" s="298"/>
      <c r="NXL58" s="298"/>
      <c r="NXM58" s="298"/>
      <c r="NXN58" s="298"/>
      <c r="NXO58" s="298"/>
      <c r="NXP58" s="298"/>
      <c r="NXQ58" s="298"/>
      <c r="NXR58" s="298"/>
      <c r="NXS58" s="298"/>
      <c r="NXT58" s="298"/>
      <c r="NXU58" s="298"/>
      <c r="NXV58" s="298"/>
      <c r="NXW58" s="298"/>
      <c r="NXX58" s="298"/>
      <c r="NXY58" s="298"/>
      <c r="NXZ58" s="298"/>
      <c r="NYA58" s="298"/>
      <c r="NYB58" s="298"/>
      <c r="NYC58" s="298"/>
      <c r="NYD58" s="298"/>
      <c r="NYE58" s="298"/>
      <c r="NYF58" s="298"/>
      <c r="NYG58" s="298"/>
      <c r="NYH58" s="298"/>
      <c r="NYI58" s="298"/>
      <c r="NYJ58" s="298"/>
      <c r="NYK58" s="298"/>
      <c r="NYL58" s="298"/>
      <c r="NYM58" s="298"/>
      <c r="NYN58" s="298"/>
      <c r="NYO58" s="298"/>
      <c r="NYP58" s="298"/>
      <c r="NYQ58" s="298"/>
      <c r="NYR58" s="298"/>
      <c r="NYS58" s="298"/>
      <c r="NYT58" s="298"/>
      <c r="NYU58" s="298"/>
      <c r="NYV58" s="298"/>
      <c r="NYW58" s="298"/>
      <c r="NYX58" s="298"/>
      <c r="NYY58" s="298"/>
      <c r="NYZ58" s="298"/>
      <c r="NZA58" s="298"/>
      <c r="NZB58" s="298"/>
      <c r="NZC58" s="298"/>
      <c r="NZD58" s="298"/>
      <c r="NZE58" s="298"/>
      <c r="NZF58" s="298"/>
      <c r="NZG58" s="298"/>
      <c r="NZH58" s="298"/>
      <c r="NZI58" s="298"/>
      <c r="NZJ58" s="298"/>
      <c r="NZK58" s="298"/>
      <c r="NZL58" s="298"/>
      <c r="NZM58" s="298"/>
      <c r="NZN58" s="298"/>
      <c r="NZO58" s="298"/>
      <c r="NZP58" s="298"/>
      <c r="NZQ58" s="298"/>
      <c r="NZR58" s="298"/>
      <c r="NZS58" s="298"/>
      <c r="NZT58" s="298"/>
      <c r="NZU58" s="298"/>
      <c r="NZV58" s="298"/>
      <c r="NZW58" s="298"/>
      <c r="NZX58" s="298"/>
      <c r="NZY58" s="298"/>
      <c r="NZZ58" s="298"/>
      <c r="OAA58" s="298"/>
      <c r="OAB58" s="298"/>
      <c r="OAC58" s="298"/>
      <c r="OAD58" s="298"/>
      <c r="OAE58" s="298"/>
      <c r="OAF58" s="298"/>
      <c r="OAG58" s="298"/>
      <c r="OAH58" s="298"/>
      <c r="OAI58" s="298"/>
      <c r="OAJ58" s="298"/>
      <c r="OAK58" s="298"/>
      <c r="OAL58" s="298"/>
      <c r="OAM58" s="298"/>
      <c r="OAN58" s="298"/>
      <c r="OAO58" s="298"/>
      <c r="OAP58" s="298"/>
      <c r="OAQ58" s="298"/>
      <c r="OAR58" s="298"/>
      <c r="OAS58" s="298"/>
      <c r="OAT58" s="298"/>
      <c r="OAU58" s="298"/>
      <c r="OAV58" s="298"/>
      <c r="OAW58" s="298"/>
      <c r="OAX58" s="298"/>
      <c r="OAY58" s="298"/>
      <c r="OAZ58" s="298"/>
      <c r="OBA58" s="298"/>
      <c r="OBB58" s="298"/>
      <c r="OBC58" s="298"/>
      <c r="OBD58" s="298"/>
      <c r="OBE58" s="298"/>
      <c r="OBF58" s="298"/>
      <c r="OBG58" s="298"/>
      <c r="OBH58" s="298"/>
      <c r="OBI58" s="298"/>
      <c r="OBJ58" s="298"/>
      <c r="OBK58" s="298"/>
      <c r="OBL58" s="298"/>
      <c r="OBM58" s="298"/>
      <c r="OBN58" s="298"/>
      <c r="OBO58" s="298"/>
      <c r="OBP58" s="298"/>
      <c r="OBQ58" s="298"/>
      <c r="OBR58" s="298"/>
      <c r="OBS58" s="298"/>
      <c r="OBT58" s="298"/>
      <c r="OBU58" s="298"/>
      <c r="OBV58" s="298"/>
      <c r="OBW58" s="298"/>
      <c r="OBX58" s="298"/>
      <c r="OBY58" s="298"/>
      <c r="OBZ58" s="298"/>
      <c r="OCA58" s="298"/>
      <c r="OCB58" s="298"/>
      <c r="OCC58" s="298"/>
      <c r="OCD58" s="298"/>
      <c r="OCE58" s="298"/>
      <c r="OCF58" s="298"/>
      <c r="OCG58" s="298"/>
      <c r="OCH58" s="298"/>
      <c r="OCI58" s="298"/>
      <c r="OCJ58" s="298"/>
      <c r="OCK58" s="298"/>
      <c r="OCL58" s="298"/>
      <c r="OCM58" s="298"/>
      <c r="OCN58" s="298"/>
      <c r="OCO58" s="298"/>
      <c r="OCP58" s="298"/>
      <c r="OCQ58" s="298"/>
      <c r="OCR58" s="298"/>
      <c r="OCS58" s="298"/>
      <c r="OCT58" s="298"/>
      <c r="OCU58" s="298"/>
      <c r="OCV58" s="298"/>
      <c r="OCW58" s="298"/>
      <c r="OCX58" s="298"/>
      <c r="OCY58" s="298"/>
      <c r="OCZ58" s="298"/>
      <c r="ODA58" s="298"/>
      <c r="ODB58" s="298"/>
      <c r="ODC58" s="298"/>
      <c r="ODD58" s="298"/>
      <c r="ODE58" s="298"/>
      <c r="ODF58" s="298"/>
      <c r="ODG58" s="298"/>
      <c r="ODH58" s="298"/>
      <c r="ODI58" s="298"/>
      <c r="ODJ58" s="298"/>
      <c r="ODK58" s="298"/>
      <c r="ODL58" s="298"/>
      <c r="ODM58" s="298"/>
      <c r="ODN58" s="298"/>
      <c r="ODO58" s="298"/>
      <c r="ODP58" s="298"/>
      <c r="ODQ58" s="298"/>
      <c r="ODR58" s="298"/>
      <c r="ODS58" s="298"/>
      <c r="ODT58" s="298"/>
      <c r="ODU58" s="298"/>
      <c r="ODV58" s="298"/>
      <c r="ODW58" s="298"/>
      <c r="ODX58" s="298"/>
      <c r="ODY58" s="298"/>
      <c r="ODZ58" s="298"/>
      <c r="OEA58" s="298"/>
      <c r="OEB58" s="298"/>
      <c r="OEC58" s="298"/>
      <c r="OED58" s="298"/>
      <c r="OEE58" s="298"/>
      <c r="OEF58" s="298"/>
      <c r="OEG58" s="298"/>
      <c r="OEH58" s="298"/>
      <c r="OEI58" s="298"/>
      <c r="OEJ58" s="298"/>
      <c r="OEK58" s="298"/>
      <c r="OEL58" s="298"/>
      <c r="OEM58" s="298"/>
      <c r="OEN58" s="298"/>
      <c r="OEO58" s="298"/>
      <c r="OEP58" s="298"/>
      <c r="OEQ58" s="298"/>
      <c r="OER58" s="298"/>
      <c r="OES58" s="298"/>
      <c r="OET58" s="298"/>
      <c r="OEU58" s="298"/>
      <c r="OEV58" s="298"/>
      <c r="OEW58" s="298"/>
      <c r="OEX58" s="298"/>
      <c r="OEY58" s="298"/>
      <c r="OEZ58" s="298"/>
      <c r="OFA58" s="298"/>
      <c r="OFB58" s="298"/>
      <c r="OFC58" s="298"/>
      <c r="OFD58" s="298"/>
      <c r="OFE58" s="298"/>
      <c r="OFF58" s="298"/>
      <c r="OFG58" s="298"/>
      <c r="OFH58" s="298"/>
      <c r="OFI58" s="298"/>
      <c r="OFJ58" s="298"/>
      <c r="OFK58" s="298"/>
      <c r="OFL58" s="298"/>
      <c r="OFM58" s="298"/>
      <c r="OFN58" s="298"/>
      <c r="OFO58" s="298"/>
      <c r="OFP58" s="298"/>
      <c r="OFQ58" s="298"/>
      <c r="OFR58" s="298"/>
      <c r="OFS58" s="298"/>
      <c r="OFT58" s="298"/>
      <c r="OFU58" s="298"/>
      <c r="OFV58" s="298"/>
      <c r="OFW58" s="298"/>
      <c r="OFX58" s="298"/>
      <c r="OFY58" s="298"/>
      <c r="OFZ58" s="298"/>
      <c r="OGA58" s="298"/>
      <c r="OGB58" s="298"/>
      <c r="OGC58" s="298"/>
      <c r="OGD58" s="298"/>
      <c r="OGE58" s="298"/>
      <c r="OGF58" s="298"/>
      <c r="OGG58" s="298"/>
      <c r="OGH58" s="298"/>
      <c r="OGI58" s="298"/>
      <c r="OGJ58" s="298"/>
      <c r="OGK58" s="298"/>
      <c r="OGL58" s="298"/>
      <c r="OGM58" s="298"/>
      <c r="OGN58" s="298"/>
      <c r="OGO58" s="298"/>
      <c r="OGP58" s="298"/>
      <c r="OGQ58" s="298"/>
      <c r="OGR58" s="298"/>
      <c r="OGS58" s="298"/>
      <c r="OGT58" s="298"/>
      <c r="OGU58" s="298"/>
      <c r="OGV58" s="298"/>
      <c r="OGW58" s="298"/>
      <c r="OGX58" s="298"/>
      <c r="OGY58" s="298"/>
      <c r="OGZ58" s="298"/>
      <c r="OHA58" s="298"/>
      <c r="OHB58" s="298"/>
      <c r="OHC58" s="298"/>
      <c r="OHD58" s="298"/>
      <c r="OHE58" s="298"/>
      <c r="OHF58" s="298"/>
      <c r="OHG58" s="298"/>
      <c r="OHH58" s="298"/>
      <c r="OHI58" s="298"/>
      <c r="OHJ58" s="298"/>
      <c r="OHK58" s="298"/>
      <c r="OHL58" s="298"/>
      <c r="OHM58" s="298"/>
      <c r="OHN58" s="298"/>
      <c r="OHO58" s="298"/>
      <c r="OHP58" s="298"/>
      <c r="OHQ58" s="298"/>
      <c r="OHR58" s="298"/>
      <c r="OHS58" s="298"/>
      <c r="OHT58" s="298"/>
      <c r="OHU58" s="298"/>
      <c r="OHV58" s="298"/>
      <c r="OHW58" s="298"/>
      <c r="OHX58" s="298"/>
      <c r="OHY58" s="298"/>
      <c r="OHZ58" s="298"/>
      <c r="OIA58" s="298"/>
      <c r="OIB58" s="298"/>
      <c r="OIC58" s="298"/>
      <c r="OID58" s="298"/>
      <c r="OIE58" s="298"/>
      <c r="OIF58" s="298"/>
      <c r="OIG58" s="298"/>
      <c r="OIH58" s="298"/>
      <c r="OII58" s="298"/>
      <c r="OIJ58" s="298"/>
      <c r="OIK58" s="298"/>
      <c r="OIL58" s="298"/>
      <c r="OIM58" s="298"/>
      <c r="OIN58" s="298"/>
      <c r="OIO58" s="298"/>
      <c r="OIP58" s="298"/>
      <c r="OIQ58" s="298"/>
      <c r="OIR58" s="298"/>
      <c r="OIS58" s="298"/>
      <c r="OIT58" s="298"/>
      <c r="OIU58" s="298"/>
      <c r="OIV58" s="298"/>
      <c r="OIW58" s="298"/>
      <c r="OIX58" s="298"/>
      <c r="OIY58" s="298"/>
      <c r="OIZ58" s="298"/>
      <c r="OJA58" s="298"/>
      <c r="OJB58" s="298"/>
      <c r="OJC58" s="298"/>
      <c r="OJD58" s="298"/>
      <c r="OJE58" s="298"/>
      <c r="OJF58" s="298"/>
      <c r="OJG58" s="298"/>
      <c r="OJH58" s="298"/>
      <c r="OJI58" s="298"/>
      <c r="OJJ58" s="298"/>
      <c r="OJK58" s="298"/>
      <c r="OJL58" s="298"/>
      <c r="OJM58" s="298"/>
      <c r="OJN58" s="298"/>
      <c r="OJO58" s="298"/>
      <c r="OJP58" s="298"/>
      <c r="OJQ58" s="298"/>
      <c r="OJR58" s="298"/>
      <c r="OJS58" s="298"/>
      <c r="OJT58" s="298"/>
      <c r="OJU58" s="298"/>
      <c r="OJV58" s="298"/>
      <c r="OJW58" s="298"/>
      <c r="OJX58" s="298"/>
      <c r="OJY58" s="298"/>
      <c r="OJZ58" s="298"/>
      <c r="OKA58" s="298"/>
      <c r="OKB58" s="298"/>
      <c r="OKC58" s="298"/>
      <c r="OKD58" s="298"/>
      <c r="OKE58" s="298"/>
      <c r="OKF58" s="298"/>
      <c r="OKG58" s="298"/>
      <c r="OKH58" s="298"/>
      <c r="OKI58" s="298"/>
      <c r="OKJ58" s="298"/>
      <c r="OKK58" s="298"/>
      <c r="OKL58" s="298"/>
      <c r="OKM58" s="298"/>
      <c r="OKN58" s="298"/>
      <c r="OKO58" s="298"/>
      <c r="OKP58" s="298"/>
      <c r="OKQ58" s="298"/>
      <c r="OKR58" s="298"/>
      <c r="OKS58" s="298"/>
      <c r="OKT58" s="298"/>
      <c r="OKU58" s="298"/>
      <c r="OKV58" s="298"/>
      <c r="OKW58" s="298"/>
      <c r="OKX58" s="298"/>
      <c r="OKY58" s="298"/>
      <c r="OKZ58" s="298"/>
      <c r="OLA58" s="298"/>
      <c r="OLB58" s="298"/>
      <c r="OLC58" s="298"/>
      <c r="OLD58" s="298"/>
      <c r="OLE58" s="298"/>
      <c r="OLF58" s="298"/>
      <c r="OLG58" s="298"/>
      <c r="OLH58" s="298"/>
      <c r="OLI58" s="298"/>
      <c r="OLJ58" s="298"/>
      <c r="OLK58" s="298"/>
      <c r="OLL58" s="298"/>
      <c r="OLM58" s="298"/>
      <c r="OLN58" s="298"/>
      <c r="OLO58" s="298"/>
      <c r="OLP58" s="298"/>
      <c r="OLQ58" s="298"/>
      <c r="OLR58" s="298"/>
      <c r="OLS58" s="298"/>
      <c r="OLT58" s="298"/>
      <c r="OLU58" s="298"/>
      <c r="OLV58" s="298"/>
      <c r="OLW58" s="298"/>
      <c r="OLX58" s="298"/>
      <c r="OLY58" s="298"/>
      <c r="OLZ58" s="298"/>
      <c r="OMA58" s="298"/>
      <c r="OMB58" s="298"/>
      <c r="OMC58" s="298"/>
      <c r="OMD58" s="298"/>
      <c r="OME58" s="298"/>
      <c r="OMF58" s="298"/>
      <c r="OMG58" s="298"/>
      <c r="OMH58" s="298"/>
      <c r="OMI58" s="298"/>
      <c r="OMJ58" s="298"/>
      <c r="OMK58" s="298"/>
      <c r="OML58" s="298"/>
      <c r="OMM58" s="298"/>
      <c r="OMN58" s="298"/>
      <c r="OMO58" s="298"/>
      <c r="OMP58" s="298"/>
      <c r="OMQ58" s="298"/>
      <c r="OMR58" s="298"/>
      <c r="OMS58" s="298"/>
      <c r="OMT58" s="298"/>
      <c r="OMU58" s="298"/>
      <c r="OMV58" s="298"/>
      <c r="OMW58" s="298"/>
      <c r="OMX58" s="298"/>
      <c r="OMY58" s="298"/>
      <c r="OMZ58" s="298"/>
      <c r="ONA58" s="298"/>
      <c r="ONB58" s="298"/>
      <c r="ONC58" s="298"/>
      <c r="OND58" s="298"/>
      <c r="ONE58" s="298"/>
      <c r="ONF58" s="298"/>
      <c r="ONG58" s="298"/>
      <c r="ONH58" s="298"/>
      <c r="ONI58" s="298"/>
      <c r="ONJ58" s="298"/>
      <c r="ONK58" s="298"/>
      <c r="ONL58" s="298"/>
      <c r="ONM58" s="298"/>
      <c r="ONN58" s="298"/>
      <c r="ONO58" s="298"/>
      <c r="ONP58" s="298"/>
      <c r="ONQ58" s="298"/>
      <c r="ONR58" s="298"/>
      <c r="ONS58" s="298"/>
      <c r="ONT58" s="298"/>
      <c r="ONU58" s="298"/>
      <c r="ONV58" s="298"/>
      <c r="ONW58" s="298"/>
      <c r="ONX58" s="298"/>
      <c r="ONY58" s="298"/>
      <c r="ONZ58" s="298"/>
      <c r="OOA58" s="298"/>
      <c r="OOB58" s="298"/>
      <c r="OOC58" s="298"/>
      <c r="OOD58" s="298"/>
      <c r="OOE58" s="298"/>
      <c r="OOF58" s="298"/>
      <c r="OOG58" s="298"/>
      <c r="OOH58" s="298"/>
      <c r="OOI58" s="298"/>
      <c r="OOJ58" s="298"/>
      <c r="OOK58" s="298"/>
      <c r="OOL58" s="298"/>
      <c r="OOM58" s="298"/>
      <c r="OON58" s="298"/>
      <c r="OOO58" s="298"/>
      <c r="OOP58" s="298"/>
      <c r="OOQ58" s="298"/>
      <c r="OOR58" s="298"/>
      <c r="OOS58" s="298"/>
      <c r="OOT58" s="298"/>
      <c r="OOU58" s="298"/>
      <c r="OOV58" s="298"/>
      <c r="OOW58" s="298"/>
      <c r="OOX58" s="298"/>
      <c r="OOY58" s="298"/>
      <c r="OOZ58" s="298"/>
      <c r="OPA58" s="298"/>
      <c r="OPB58" s="298"/>
      <c r="OPC58" s="298"/>
      <c r="OPD58" s="298"/>
      <c r="OPE58" s="298"/>
      <c r="OPF58" s="298"/>
      <c r="OPG58" s="298"/>
      <c r="OPH58" s="298"/>
      <c r="OPI58" s="298"/>
      <c r="OPJ58" s="298"/>
      <c r="OPK58" s="298"/>
      <c r="OPL58" s="298"/>
      <c r="OPM58" s="298"/>
      <c r="OPN58" s="298"/>
      <c r="OPO58" s="298"/>
      <c r="OPP58" s="298"/>
      <c r="OPQ58" s="298"/>
      <c r="OPR58" s="298"/>
      <c r="OPS58" s="298"/>
      <c r="OPT58" s="298"/>
      <c r="OPU58" s="298"/>
      <c r="OPV58" s="298"/>
      <c r="OPW58" s="298"/>
      <c r="OPX58" s="298"/>
      <c r="OPY58" s="298"/>
      <c r="OPZ58" s="298"/>
      <c r="OQA58" s="298"/>
      <c r="OQB58" s="298"/>
      <c r="OQC58" s="298"/>
      <c r="OQD58" s="298"/>
      <c r="OQE58" s="298"/>
      <c r="OQF58" s="298"/>
      <c r="OQG58" s="298"/>
      <c r="OQH58" s="298"/>
      <c r="OQI58" s="298"/>
      <c r="OQJ58" s="298"/>
      <c r="OQK58" s="298"/>
      <c r="OQL58" s="298"/>
      <c r="OQM58" s="298"/>
      <c r="OQN58" s="298"/>
      <c r="OQO58" s="298"/>
      <c r="OQP58" s="298"/>
      <c r="OQQ58" s="298"/>
      <c r="OQR58" s="298"/>
      <c r="OQS58" s="298"/>
      <c r="OQT58" s="298"/>
      <c r="OQU58" s="298"/>
      <c r="OQV58" s="298"/>
      <c r="OQW58" s="298"/>
      <c r="OQX58" s="298"/>
      <c r="OQY58" s="298"/>
      <c r="OQZ58" s="298"/>
      <c r="ORA58" s="298"/>
      <c r="ORB58" s="298"/>
      <c r="ORC58" s="298"/>
      <c r="ORD58" s="298"/>
      <c r="ORE58" s="298"/>
      <c r="ORF58" s="298"/>
      <c r="ORG58" s="298"/>
      <c r="ORH58" s="298"/>
      <c r="ORI58" s="298"/>
      <c r="ORJ58" s="298"/>
      <c r="ORK58" s="298"/>
      <c r="ORL58" s="298"/>
      <c r="ORM58" s="298"/>
      <c r="ORN58" s="298"/>
      <c r="ORO58" s="298"/>
      <c r="ORP58" s="298"/>
      <c r="ORQ58" s="298"/>
      <c r="ORR58" s="298"/>
      <c r="ORS58" s="298"/>
      <c r="ORT58" s="298"/>
      <c r="ORU58" s="298"/>
      <c r="ORV58" s="298"/>
      <c r="ORW58" s="298"/>
      <c r="ORX58" s="298"/>
      <c r="ORY58" s="298"/>
      <c r="ORZ58" s="298"/>
      <c r="OSA58" s="298"/>
      <c r="OSB58" s="298"/>
      <c r="OSC58" s="298"/>
      <c r="OSD58" s="298"/>
      <c r="OSE58" s="298"/>
      <c r="OSF58" s="298"/>
      <c r="OSG58" s="298"/>
      <c r="OSH58" s="298"/>
      <c r="OSI58" s="298"/>
      <c r="OSJ58" s="298"/>
      <c r="OSK58" s="298"/>
      <c r="OSL58" s="298"/>
      <c r="OSM58" s="298"/>
      <c r="OSN58" s="298"/>
      <c r="OSO58" s="298"/>
      <c r="OSP58" s="298"/>
      <c r="OSQ58" s="298"/>
      <c r="OSR58" s="298"/>
      <c r="OSS58" s="298"/>
      <c r="OST58" s="298"/>
      <c r="OSU58" s="298"/>
      <c r="OSV58" s="298"/>
      <c r="OSW58" s="298"/>
      <c r="OSX58" s="298"/>
      <c r="OSY58" s="298"/>
      <c r="OSZ58" s="298"/>
      <c r="OTA58" s="298"/>
      <c r="OTB58" s="298"/>
      <c r="OTC58" s="298"/>
      <c r="OTD58" s="298"/>
      <c r="OTE58" s="298"/>
      <c r="OTF58" s="298"/>
      <c r="OTG58" s="298"/>
      <c r="OTH58" s="298"/>
      <c r="OTI58" s="298"/>
      <c r="OTJ58" s="298"/>
      <c r="OTK58" s="298"/>
      <c r="OTL58" s="298"/>
      <c r="OTM58" s="298"/>
      <c r="OTN58" s="298"/>
      <c r="OTO58" s="298"/>
      <c r="OTP58" s="298"/>
      <c r="OTQ58" s="298"/>
      <c r="OTR58" s="298"/>
      <c r="OTS58" s="298"/>
      <c r="OTT58" s="298"/>
      <c r="OTU58" s="298"/>
      <c r="OTV58" s="298"/>
      <c r="OTW58" s="298"/>
      <c r="OTX58" s="298"/>
      <c r="OTY58" s="298"/>
      <c r="OTZ58" s="298"/>
      <c r="OUA58" s="298"/>
      <c r="OUB58" s="298"/>
      <c r="OUC58" s="298"/>
      <c r="OUD58" s="298"/>
      <c r="OUE58" s="298"/>
      <c r="OUF58" s="298"/>
      <c r="OUG58" s="298"/>
      <c r="OUH58" s="298"/>
      <c r="OUI58" s="298"/>
      <c r="OUJ58" s="298"/>
      <c r="OUK58" s="298"/>
      <c r="OUL58" s="298"/>
      <c r="OUM58" s="298"/>
      <c r="OUN58" s="298"/>
      <c r="OUO58" s="298"/>
      <c r="OUP58" s="298"/>
      <c r="OUQ58" s="298"/>
      <c r="OUR58" s="298"/>
      <c r="OUS58" s="298"/>
      <c r="OUT58" s="298"/>
      <c r="OUU58" s="298"/>
      <c r="OUV58" s="298"/>
      <c r="OUW58" s="298"/>
      <c r="OUX58" s="298"/>
      <c r="OUY58" s="298"/>
      <c r="OUZ58" s="298"/>
      <c r="OVA58" s="298"/>
      <c r="OVB58" s="298"/>
      <c r="OVC58" s="298"/>
      <c r="OVD58" s="298"/>
      <c r="OVE58" s="298"/>
      <c r="OVF58" s="298"/>
      <c r="OVG58" s="298"/>
      <c r="OVH58" s="298"/>
      <c r="OVI58" s="298"/>
      <c r="OVJ58" s="298"/>
      <c r="OVK58" s="298"/>
      <c r="OVL58" s="298"/>
      <c r="OVM58" s="298"/>
      <c r="OVN58" s="298"/>
      <c r="OVO58" s="298"/>
      <c r="OVP58" s="298"/>
      <c r="OVQ58" s="298"/>
      <c r="OVR58" s="298"/>
      <c r="OVS58" s="298"/>
      <c r="OVT58" s="298"/>
      <c r="OVU58" s="298"/>
      <c r="OVV58" s="298"/>
      <c r="OVW58" s="298"/>
      <c r="OVX58" s="298"/>
      <c r="OVY58" s="298"/>
      <c r="OVZ58" s="298"/>
      <c r="OWA58" s="298"/>
      <c r="OWB58" s="298"/>
      <c r="OWC58" s="298"/>
      <c r="OWD58" s="298"/>
      <c r="OWE58" s="298"/>
      <c r="OWF58" s="298"/>
      <c r="OWG58" s="298"/>
      <c r="OWH58" s="298"/>
      <c r="OWI58" s="298"/>
      <c r="OWJ58" s="298"/>
      <c r="OWK58" s="298"/>
      <c r="OWL58" s="298"/>
      <c r="OWM58" s="298"/>
      <c r="OWN58" s="298"/>
      <c r="OWO58" s="298"/>
      <c r="OWP58" s="298"/>
      <c r="OWQ58" s="298"/>
      <c r="OWR58" s="298"/>
      <c r="OWS58" s="298"/>
      <c r="OWT58" s="298"/>
      <c r="OWU58" s="298"/>
      <c r="OWV58" s="298"/>
      <c r="OWW58" s="298"/>
      <c r="OWX58" s="298"/>
      <c r="OWY58" s="298"/>
      <c r="OWZ58" s="298"/>
      <c r="OXA58" s="298"/>
      <c r="OXB58" s="298"/>
      <c r="OXC58" s="298"/>
      <c r="OXD58" s="298"/>
      <c r="OXE58" s="298"/>
      <c r="OXF58" s="298"/>
      <c r="OXG58" s="298"/>
      <c r="OXH58" s="298"/>
      <c r="OXI58" s="298"/>
      <c r="OXJ58" s="298"/>
      <c r="OXK58" s="298"/>
      <c r="OXL58" s="298"/>
      <c r="OXM58" s="298"/>
      <c r="OXN58" s="298"/>
      <c r="OXO58" s="298"/>
      <c r="OXP58" s="298"/>
      <c r="OXQ58" s="298"/>
      <c r="OXR58" s="298"/>
      <c r="OXS58" s="298"/>
      <c r="OXT58" s="298"/>
      <c r="OXU58" s="298"/>
      <c r="OXV58" s="298"/>
      <c r="OXW58" s="298"/>
      <c r="OXX58" s="298"/>
      <c r="OXY58" s="298"/>
      <c r="OXZ58" s="298"/>
      <c r="OYA58" s="298"/>
      <c r="OYB58" s="298"/>
      <c r="OYC58" s="298"/>
      <c r="OYD58" s="298"/>
      <c r="OYE58" s="298"/>
      <c r="OYF58" s="298"/>
      <c r="OYG58" s="298"/>
      <c r="OYH58" s="298"/>
      <c r="OYI58" s="298"/>
      <c r="OYJ58" s="298"/>
      <c r="OYK58" s="298"/>
      <c r="OYL58" s="298"/>
      <c r="OYM58" s="298"/>
      <c r="OYN58" s="298"/>
      <c r="OYO58" s="298"/>
      <c r="OYP58" s="298"/>
      <c r="OYQ58" s="298"/>
      <c r="OYR58" s="298"/>
      <c r="OYS58" s="298"/>
      <c r="OYT58" s="298"/>
      <c r="OYU58" s="298"/>
      <c r="OYV58" s="298"/>
      <c r="OYW58" s="298"/>
      <c r="OYX58" s="298"/>
      <c r="OYY58" s="298"/>
      <c r="OYZ58" s="298"/>
      <c r="OZA58" s="298"/>
      <c r="OZB58" s="298"/>
      <c r="OZC58" s="298"/>
      <c r="OZD58" s="298"/>
      <c r="OZE58" s="298"/>
      <c r="OZF58" s="298"/>
      <c r="OZG58" s="298"/>
      <c r="OZH58" s="298"/>
      <c r="OZI58" s="298"/>
      <c r="OZJ58" s="298"/>
      <c r="OZK58" s="298"/>
      <c r="OZL58" s="298"/>
      <c r="OZM58" s="298"/>
      <c r="OZN58" s="298"/>
      <c r="OZO58" s="298"/>
      <c r="OZP58" s="298"/>
      <c r="OZQ58" s="298"/>
      <c r="OZR58" s="298"/>
      <c r="OZS58" s="298"/>
      <c r="OZT58" s="298"/>
      <c r="OZU58" s="298"/>
      <c r="OZV58" s="298"/>
      <c r="OZW58" s="298"/>
      <c r="OZX58" s="298"/>
      <c r="OZY58" s="298"/>
      <c r="OZZ58" s="298"/>
      <c r="PAA58" s="298"/>
      <c r="PAB58" s="298"/>
      <c r="PAC58" s="298"/>
      <c r="PAD58" s="298"/>
      <c r="PAE58" s="298"/>
      <c r="PAF58" s="298"/>
      <c r="PAG58" s="298"/>
      <c r="PAH58" s="298"/>
      <c r="PAI58" s="298"/>
      <c r="PAJ58" s="298"/>
      <c r="PAK58" s="298"/>
      <c r="PAL58" s="298"/>
      <c r="PAM58" s="298"/>
      <c r="PAN58" s="298"/>
      <c r="PAO58" s="298"/>
      <c r="PAP58" s="298"/>
      <c r="PAQ58" s="298"/>
      <c r="PAR58" s="298"/>
      <c r="PAS58" s="298"/>
      <c r="PAT58" s="298"/>
      <c r="PAU58" s="298"/>
      <c r="PAV58" s="298"/>
      <c r="PAW58" s="298"/>
      <c r="PAX58" s="298"/>
      <c r="PAY58" s="298"/>
      <c r="PAZ58" s="298"/>
      <c r="PBA58" s="298"/>
      <c r="PBB58" s="298"/>
      <c r="PBC58" s="298"/>
      <c r="PBD58" s="298"/>
      <c r="PBE58" s="298"/>
      <c r="PBF58" s="298"/>
      <c r="PBG58" s="298"/>
      <c r="PBH58" s="298"/>
      <c r="PBI58" s="298"/>
      <c r="PBJ58" s="298"/>
      <c r="PBK58" s="298"/>
      <c r="PBL58" s="298"/>
      <c r="PBM58" s="298"/>
      <c r="PBN58" s="298"/>
      <c r="PBO58" s="298"/>
      <c r="PBP58" s="298"/>
      <c r="PBQ58" s="298"/>
      <c r="PBR58" s="298"/>
      <c r="PBS58" s="298"/>
      <c r="PBT58" s="298"/>
      <c r="PBU58" s="298"/>
      <c r="PBV58" s="298"/>
      <c r="PBW58" s="298"/>
      <c r="PBX58" s="298"/>
      <c r="PBY58" s="298"/>
      <c r="PBZ58" s="298"/>
      <c r="PCA58" s="298"/>
      <c r="PCB58" s="298"/>
      <c r="PCC58" s="298"/>
      <c r="PCD58" s="298"/>
      <c r="PCE58" s="298"/>
      <c r="PCF58" s="298"/>
      <c r="PCG58" s="298"/>
      <c r="PCH58" s="298"/>
      <c r="PCI58" s="298"/>
      <c r="PCJ58" s="298"/>
      <c r="PCK58" s="298"/>
      <c r="PCL58" s="298"/>
      <c r="PCM58" s="298"/>
      <c r="PCN58" s="298"/>
      <c r="PCO58" s="298"/>
      <c r="PCP58" s="298"/>
      <c r="PCQ58" s="298"/>
      <c r="PCR58" s="298"/>
      <c r="PCS58" s="298"/>
      <c r="PCT58" s="298"/>
      <c r="PCU58" s="298"/>
      <c r="PCV58" s="298"/>
      <c r="PCW58" s="298"/>
      <c r="PCX58" s="298"/>
      <c r="PCY58" s="298"/>
      <c r="PCZ58" s="298"/>
      <c r="PDA58" s="298"/>
      <c r="PDB58" s="298"/>
      <c r="PDC58" s="298"/>
      <c r="PDD58" s="298"/>
      <c r="PDE58" s="298"/>
      <c r="PDF58" s="298"/>
      <c r="PDG58" s="298"/>
      <c r="PDH58" s="298"/>
      <c r="PDI58" s="298"/>
      <c r="PDJ58" s="298"/>
      <c r="PDK58" s="298"/>
      <c r="PDL58" s="298"/>
      <c r="PDM58" s="298"/>
      <c r="PDN58" s="298"/>
      <c r="PDO58" s="298"/>
      <c r="PDP58" s="298"/>
      <c r="PDQ58" s="298"/>
      <c r="PDR58" s="298"/>
      <c r="PDS58" s="298"/>
      <c r="PDT58" s="298"/>
      <c r="PDU58" s="298"/>
      <c r="PDV58" s="298"/>
      <c r="PDW58" s="298"/>
      <c r="PDX58" s="298"/>
      <c r="PDY58" s="298"/>
      <c r="PDZ58" s="298"/>
      <c r="PEA58" s="298"/>
      <c r="PEB58" s="298"/>
      <c r="PEC58" s="298"/>
      <c r="PED58" s="298"/>
      <c r="PEE58" s="298"/>
      <c r="PEF58" s="298"/>
      <c r="PEG58" s="298"/>
      <c r="PEH58" s="298"/>
      <c r="PEI58" s="298"/>
      <c r="PEJ58" s="298"/>
      <c r="PEK58" s="298"/>
      <c r="PEL58" s="298"/>
      <c r="PEM58" s="298"/>
      <c r="PEN58" s="298"/>
      <c r="PEO58" s="298"/>
      <c r="PEP58" s="298"/>
      <c r="PEQ58" s="298"/>
      <c r="PER58" s="298"/>
      <c r="PES58" s="298"/>
      <c r="PET58" s="298"/>
      <c r="PEU58" s="298"/>
      <c r="PEV58" s="298"/>
      <c r="PEW58" s="298"/>
      <c r="PEX58" s="298"/>
      <c r="PEY58" s="298"/>
      <c r="PEZ58" s="298"/>
      <c r="PFA58" s="298"/>
      <c r="PFB58" s="298"/>
      <c r="PFC58" s="298"/>
      <c r="PFD58" s="298"/>
      <c r="PFE58" s="298"/>
      <c r="PFF58" s="298"/>
      <c r="PFG58" s="298"/>
      <c r="PFH58" s="298"/>
      <c r="PFI58" s="298"/>
      <c r="PFJ58" s="298"/>
      <c r="PFK58" s="298"/>
      <c r="PFL58" s="298"/>
      <c r="PFM58" s="298"/>
      <c r="PFN58" s="298"/>
      <c r="PFO58" s="298"/>
      <c r="PFP58" s="298"/>
      <c r="PFQ58" s="298"/>
      <c r="PFR58" s="298"/>
      <c r="PFS58" s="298"/>
      <c r="PFT58" s="298"/>
      <c r="PFU58" s="298"/>
      <c r="PFV58" s="298"/>
      <c r="PFW58" s="298"/>
      <c r="PFX58" s="298"/>
      <c r="PFY58" s="298"/>
      <c r="PFZ58" s="298"/>
      <c r="PGA58" s="298"/>
      <c r="PGB58" s="298"/>
      <c r="PGC58" s="298"/>
      <c r="PGD58" s="298"/>
      <c r="PGE58" s="298"/>
      <c r="PGF58" s="298"/>
      <c r="PGG58" s="298"/>
      <c r="PGH58" s="298"/>
      <c r="PGI58" s="298"/>
      <c r="PGJ58" s="298"/>
      <c r="PGK58" s="298"/>
      <c r="PGL58" s="298"/>
      <c r="PGM58" s="298"/>
      <c r="PGN58" s="298"/>
      <c r="PGO58" s="298"/>
      <c r="PGP58" s="298"/>
      <c r="PGQ58" s="298"/>
      <c r="PGR58" s="298"/>
      <c r="PGS58" s="298"/>
      <c r="PGT58" s="298"/>
      <c r="PGU58" s="298"/>
      <c r="PGV58" s="298"/>
      <c r="PGW58" s="298"/>
      <c r="PGX58" s="298"/>
      <c r="PGY58" s="298"/>
      <c r="PGZ58" s="298"/>
      <c r="PHA58" s="298"/>
      <c r="PHB58" s="298"/>
      <c r="PHC58" s="298"/>
      <c r="PHD58" s="298"/>
      <c r="PHE58" s="298"/>
      <c r="PHF58" s="298"/>
      <c r="PHG58" s="298"/>
      <c r="PHH58" s="298"/>
      <c r="PHI58" s="298"/>
      <c r="PHJ58" s="298"/>
      <c r="PHK58" s="298"/>
      <c r="PHL58" s="298"/>
      <c r="PHM58" s="298"/>
      <c r="PHN58" s="298"/>
      <c r="PHO58" s="298"/>
      <c r="PHP58" s="298"/>
      <c r="PHQ58" s="298"/>
      <c r="PHR58" s="298"/>
      <c r="PHS58" s="298"/>
      <c r="PHT58" s="298"/>
      <c r="PHU58" s="298"/>
      <c r="PHV58" s="298"/>
      <c r="PHW58" s="298"/>
      <c r="PHX58" s="298"/>
      <c r="PHY58" s="298"/>
      <c r="PHZ58" s="298"/>
      <c r="PIA58" s="298"/>
      <c r="PIB58" s="298"/>
      <c r="PIC58" s="298"/>
      <c r="PID58" s="298"/>
      <c r="PIE58" s="298"/>
      <c r="PIF58" s="298"/>
      <c r="PIG58" s="298"/>
      <c r="PIH58" s="298"/>
      <c r="PII58" s="298"/>
      <c r="PIJ58" s="298"/>
      <c r="PIK58" s="298"/>
      <c r="PIL58" s="298"/>
      <c r="PIM58" s="298"/>
      <c r="PIN58" s="298"/>
      <c r="PIO58" s="298"/>
      <c r="PIP58" s="298"/>
      <c r="PIQ58" s="298"/>
      <c r="PIR58" s="298"/>
      <c r="PIS58" s="298"/>
      <c r="PIT58" s="298"/>
      <c r="PIU58" s="298"/>
      <c r="PIV58" s="298"/>
      <c r="PIW58" s="298"/>
      <c r="PIX58" s="298"/>
      <c r="PIY58" s="298"/>
      <c r="PIZ58" s="298"/>
      <c r="PJA58" s="298"/>
      <c r="PJB58" s="298"/>
      <c r="PJC58" s="298"/>
      <c r="PJD58" s="298"/>
      <c r="PJE58" s="298"/>
      <c r="PJF58" s="298"/>
      <c r="PJG58" s="298"/>
      <c r="PJH58" s="298"/>
      <c r="PJI58" s="298"/>
      <c r="PJJ58" s="298"/>
      <c r="PJK58" s="298"/>
      <c r="PJL58" s="298"/>
      <c r="PJM58" s="298"/>
      <c r="PJN58" s="298"/>
      <c r="PJO58" s="298"/>
      <c r="PJP58" s="298"/>
      <c r="PJQ58" s="298"/>
      <c r="PJR58" s="298"/>
      <c r="PJS58" s="298"/>
      <c r="PJT58" s="298"/>
      <c r="PJU58" s="298"/>
      <c r="PJV58" s="298"/>
      <c r="PJW58" s="298"/>
      <c r="PJX58" s="298"/>
      <c r="PJY58" s="298"/>
      <c r="PJZ58" s="298"/>
      <c r="PKA58" s="298"/>
      <c r="PKB58" s="298"/>
      <c r="PKC58" s="298"/>
      <c r="PKD58" s="298"/>
      <c r="PKE58" s="298"/>
      <c r="PKF58" s="298"/>
      <c r="PKG58" s="298"/>
      <c r="PKH58" s="298"/>
      <c r="PKI58" s="298"/>
      <c r="PKJ58" s="298"/>
      <c r="PKK58" s="298"/>
      <c r="PKL58" s="298"/>
      <c r="PKM58" s="298"/>
      <c r="PKN58" s="298"/>
      <c r="PKO58" s="298"/>
      <c r="PKP58" s="298"/>
      <c r="PKQ58" s="298"/>
      <c r="PKR58" s="298"/>
      <c r="PKS58" s="298"/>
      <c r="PKT58" s="298"/>
      <c r="PKU58" s="298"/>
      <c r="PKV58" s="298"/>
      <c r="PKW58" s="298"/>
      <c r="PKX58" s="298"/>
      <c r="PKY58" s="298"/>
      <c r="PKZ58" s="298"/>
      <c r="PLA58" s="298"/>
      <c r="PLB58" s="298"/>
      <c r="PLC58" s="298"/>
      <c r="PLD58" s="298"/>
      <c r="PLE58" s="298"/>
      <c r="PLF58" s="298"/>
      <c r="PLG58" s="298"/>
      <c r="PLH58" s="298"/>
      <c r="PLI58" s="298"/>
      <c r="PLJ58" s="298"/>
      <c r="PLK58" s="298"/>
      <c r="PLL58" s="298"/>
      <c r="PLM58" s="298"/>
      <c r="PLN58" s="298"/>
      <c r="PLO58" s="298"/>
      <c r="PLP58" s="298"/>
      <c r="PLQ58" s="298"/>
      <c r="PLR58" s="298"/>
      <c r="PLS58" s="298"/>
      <c r="PLT58" s="298"/>
      <c r="PLU58" s="298"/>
      <c r="PLV58" s="298"/>
      <c r="PLW58" s="298"/>
      <c r="PLX58" s="298"/>
      <c r="PLY58" s="298"/>
      <c r="PLZ58" s="298"/>
      <c r="PMA58" s="298"/>
      <c r="PMB58" s="298"/>
      <c r="PMC58" s="298"/>
      <c r="PMD58" s="298"/>
      <c r="PME58" s="298"/>
      <c r="PMF58" s="298"/>
      <c r="PMG58" s="298"/>
      <c r="PMH58" s="298"/>
      <c r="PMI58" s="298"/>
      <c r="PMJ58" s="298"/>
      <c r="PMK58" s="298"/>
      <c r="PML58" s="298"/>
      <c r="PMM58" s="298"/>
      <c r="PMN58" s="298"/>
      <c r="PMO58" s="298"/>
      <c r="PMP58" s="298"/>
      <c r="PMQ58" s="298"/>
      <c r="PMR58" s="298"/>
      <c r="PMS58" s="298"/>
      <c r="PMT58" s="298"/>
      <c r="PMU58" s="298"/>
      <c r="PMV58" s="298"/>
      <c r="PMW58" s="298"/>
      <c r="PMX58" s="298"/>
      <c r="PMY58" s="298"/>
      <c r="PMZ58" s="298"/>
      <c r="PNA58" s="298"/>
      <c r="PNB58" s="298"/>
      <c r="PNC58" s="298"/>
      <c r="PND58" s="298"/>
      <c r="PNE58" s="298"/>
      <c r="PNF58" s="298"/>
      <c r="PNG58" s="298"/>
      <c r="PNH58" s="298"/>
      <c r="PNI58" s="298"/>
      <c r="PNJ58" s="298"/>
      <c r="PNK58" s="298"/>
      <c r="PNL58" s="298"/>
      <c r="PNM58" s="298"/>
      <c r="PNN58" s="298"/>
      <c r="PNO58" s="298"/>
      <c r="PNP58" s="298"/>
      <c r="PNQ58" s="298"/>
      <c r="PNR58" s="298"/>
      <c r="PNS58" s="298"/>
      <c r="PNT58" s="298"/>
      <c r="PNU58" s="298"/>
      <c r="PNV58" s="298"/>
      <c r="PNW58" s="298"/>
      <c r="PNX58" s="298"/>
      <c r="PNY58" s="298"/>
      <c r="PNZ58" s="298"/>
      <c r="POA58" s="298"/>
      <c r="POB58" s="298"/>
      <c r="POC58" s="298"/>
      <c r="POD58" s="298"/>
      <c r="POE58" s="298"/>
      <c r="POF58" s="298"/>
      <c r="POG58" s="298"/>
      <c r="POH58" s="298"/>
      <c r="POI58" s="298"/>
      <c r="POJ58" s="298"/>
      <c r="POK58" s="298"/>
      <c r="POL58" s="298"/>
      <c r="POM58" s="298"/>
      <c r="PON58" s="298"/>
      <c r="POO58" s="298"/>
      <c r="POP58" s="298"/>
      <c r="POQ58" s="298"/>
      <c r="POR58" s="298"/>
      <c r="POS58" s="298"/>
      <c r="POT58" s="298"/>
      <c r="POU58" s="298"/>
      <c r="POV58" s="298"/>
      <c r="POW58" s="298"/>
      <c r="POX58" s="298"/>
      <c r="POY58" s="298"/>
      <c r="POZ58" s="298"/>
      <c r="PPA58" s="298"/>
      <c r="PPB58" s="298"/>
      <c r="PPC58" s="298"/>
      <c r="PPD58" s="298"/>
      <c r="PPE58" s="298"/>
      <c r="PPF58" s="298"/>
      <c r="PPG58" s="298"/>
      <c r="PPH58" s="298"/>
      <c r="PPI58" s="298"/>
      <c r="PPJ58" s="298"/>
      <c r="PPK58" s="298"/>
      <c r="PPL58" s="298"/>
      <c r="PPM58" s="298"/>
      <c r="PPN58" s="298"/>
      <c r="PPO58" s="298"/>
      <c r="PPP58" s="298"/>
      <c r="PPQ58" s="298"/>
      <c r="PPR58" s="298"/>
      <c r="PPS58" s="298"/>
      <c r="PPT58" s="298"/>
      <c r="PPU58" s="298"/>
      <c r="PPV58" s="298"/>
      <c r="PPW58" s="298"/>
      <c r="PPX58" s="298"/>
      <c r="PPY58" s="298"/>
      <c r="PPZ58" s="298"/>
      <c r="PQA58" s="298"/>
      <c r="PQB58" s="298"/>
      <c r="PQC58" s="298"/>
      <c r="PQD58" s="298"/>
      <c r="PQE58" s="298"/>
      <c r="PQF58" s="298"/>
      <c r="PQG58" s="298"/>
      <c r="PQH58" s="298"/>
      <c r="PQI58" s="298"/>
      <c r="PQJ58" s="298"/>
      <c r="PQK58" s="298"/>
      <c r="PQL58" s="298"/>
      <c r="PQM58" s="298"/>
      <c r="PQN58" s="298"/>
      <c r="PQO58" s="298"/>
      <c r="PQP58" s="298"/>
      <c r="PQQ58" s="298"/>
      <c r="PQR58" s="298"/>
      <c r="PQS58" s="298"/>
      <c r="PQT58" s="298"/>
      <c r="PQU58" s="298"/>
      <c r="PQV58" s="298"/>
      <c r="PQW58" s="298"/>
      <c r="PQX58" s="298"/>
      <c r="PQY58" s="298"/>
      <c r="PQZ58" s="298"/>
      <c r="PRA58" s="298"/>
      <c r="PRB58" s="298"/>
      <c r="PRC58" s="298"/>
      <c r="PRD58" s="298"/>
      <c r="PRE58" s="298"/>
      <c r="PRF58" s="298"/>
      <c r="PRG58" s="298"/>
      <c r="PRH58" s="298"/>
      <c r="PRI58" s="298"/>
      <c r="PRJ58" s="298"/>
      <c r="PRK58" s="298"/>
      <c r="PRL58" s="298"/>
      <c r="PRM58" s="298"/>
      <c r="PRN58" s="298"/>
      <c r="PRO58" s="298"/>
      <c r="PRP58" s="298"/>
      <c r="PRQ58" s="298"/>
      <c r="PRR58" s="298"/>
      <c r="PRS58" s="298"/>
      <c r="PRT58" s="298"/>
      <c r="PRU58" s="298"/>
      <c r="PRV58" s="298"/>
      <c r="PRW58" s="298"/>
      <c r="PRX58" s="298"/>
      <c r="PRY58" s="298"/>
      <c r="PRZ58" s="298"/>
      <c r="PSA58" s="298"/>
      <c r="PSB58" s="298"/>
      <c r="PSC58" s="298"/>
      <c r="PSD58" s="298"/>
      <c r="PSE58" s="298"/>
      <c r="PSF58" s="298"/>
      <c r="PSG58" s="298"/>
      <c r="PSH58" s="298"/>
      <c r="PSI58" s="298"/>
      <c r="PSJ58" s="298"/>
      <c r="PSK58" s="298"/>
      <c r="PSL58" s="298"/>
      <c r="PSM58" s="298"/>
      <c r="PSN58" s="298"/>
      <c r="PSO58" s="298"/>
      <c r="PSP58" s="298"/>
      <c r="PSQ58" s="298"/>
      <c r="PSR58" s="298"/>
      <c r="PSS58" s="298"/>
      <c r="PST58" s="298"/>
      <c r="PSU58" s="298"/>
      <c r="PSV58" s="298"/>
      <c r="PSW58" s="298"/>
      <c r="PSX58" s="298"/>
      <c r="PSY58" s="298"/>
      <c r="PSZ58" s="298"/>
      <c r="PTA58" s="298"/>
      <c r="PTB58" s="298"/>
      <c r="PTC58" s="298"/>
      <c r="PTD58" s="298"/>
      <c r="PTE58" s="298"/>
      <c r="PTF58" s="298"/>
      <c r="PTG58" s="298"/>
      <c r="PTH58" s="298"/>
      <c r="PTI58" s="298"/>
      <c r="PTJ58" s="298"/>
      <c r="PTK58" s="298"/>
      <c r="PTL58" s="298"/>
      <c r="PTM58" s="298"/>
      <c r="PTN58" s="298"/>
      <c r="PTO58" s="298"/>
      <c r="PTP58" s="298"/>
      <c r="PTQ58" s="298"/>
      <c r="PTR58" s="298"/>
      <c r="PTS58" s="298"/>
      <c r="PTT58" s="298"/>
      <c r="PTU58" s="298"/>
      <c r="PTV58" s="298"/>
      <c r="PTW58" s="298"/>
      <c r="PTX58" s="298"/>
      <c r="PTY58" s="298"/>
      <c r="PTZ58" s="298"/>
      <c r="PUA58" s="298"/>
      <c r="PUB58" s="298"/>
      <c r="PUC58" s="298"/>
      <c r="PUD58" s="298"/>
      <c r="PUE58" s="298"/>
      <c r="PUF58" s="298"/>
      <c r="PUG58" s="298"/>
      <c r="PUH58" s="298"/>
      <c r="PUI58" s="298"/>
      <c r="PUJ58" s="298"/>
      <c r="PUK58" s="298"/>
      <c r="PUL58" s="298"/>
      <c r="PUM58" s="298"/>
      <c r="PUN58" s="298"/>
      <c r="PUO58" s="298"/>
      <c r="PUP58" s="298"/>
      <c r="PUQ58" s="298"/>
      <c r="PUR58" s="298"/>
      <c r="PUS58" s="298"/>
      <c r="PUT58" s="298"/>
      <c r="PUU58" s="298"/>
      <c r="PUV58" s="298"/>
      <c r="PUW58" s="298"/>
      <c r="PUX58" s="298"/>
      <c r="PUY58" s="298"/>
      <c r="PUZ58" s="298"/>
      <c r="PVA58" s="298"/>
      <c r="PVB58" s="298"/>
      <c r="PVC58" s="298"/>
      <c r="PVD58" s="298"/>
      <c r="PVE58" s="298"/>
      <c r="PVF58" s="298"/>
      <c r="PVG58" s="298"/>
      <c r="PVH58" s="298"/>
      <c r="PVI58" s="298"/>
      <c r="PVJ58" s="298"/>
      <c r="PVK58" s="298"/>
      <c r="PVL58" s="298"/>
      <c r="PVM58" s="298"/>
      <c r="PVN58" s="298"/>
      <c r="PVO58" s="298"/>
      <c r="PVP58" s="298"/>
      <c r="PVQ58" s="298"/>
      <c r="PVR58" s="298"/>
      <c r="PVS58" s="298"/>
      <c r="PVT58" s="298"/>
      <c r="PVU58" s="298"/>
      <c r="PVV58" s="298"/>
      <c r="PVW58" s="298"/>
      <c r="PVX58" s="298"/>
      <c r="PVY58" s="298"/>
      <c r="PVZ58" s="298"/>
      <c r="PWA58" s="298"/>
      <c r="PWB58" s="298"/>
      <c r="PWC58" s="298"/>
      <c r="PWD58" s="298"/>
      <c r="PWE58" s="298"/>
      <c r="PWF58" s="298"/>
      <c r="PWG58" s="298"/>
      <c r="PWH58" s="298"/>
      <c r="PWI58" s="298"/>
      <c r="PWJ58" s="298"/>
      <c r="PWK58" s="298"/>
      <c r="PWL58" s="298"/>
      <c r="PWM58" s="298"/>
      <c r="PWN58" s="298"/>
      <c r="PWO58" s="298"/>
      <c r="PWP58" s="298"/>
      <c r="PWQ58" s="298"/>
      <c r="PWR58" s="298"/>
      <c r="PWS58" s="298"/>
      <c r="PWT58" s="298"/>
      <c r="PWU58" s="298"/>
      <c r="PWV58" s="298"/>
      <c r="PWW58" s="298"/>
      <c r="PWX58" s="298"/>
      <c r="PWY58" s="298"/>
      <c r="PWZ58" s="298"/>
      <c r="PXA58" s="298"/>
      <c r="PXB58" s="298"/>
      <c r="PXC58" s="298"/>
      <c r="PXD58" s="298"/>
      <c r="PXE58" s="298"/>
      <c r="PXF58" s="298"/>
      <c r="PXG58" s="298"/>
      <c r="PXH58" s="298"/>
      <c r="PXI58" s="298"/>
      <c r="PXJ58" s="298"/>
      <c r="PXK58" s="298"/>
      <c r="PXL58" s="298"/>
      <c r="PXM58" s="298"/>
      <c r="PXN58" s="298"/>
      <c r="PXO58" s="298"/>
      <c r="PXP58" s="298"/>
      <c r="PXQ58" s="298"/>
      <c r="PXR58" s="298"/>
      <c r="PXS58" s="298"/>
      <c r="PXT58" s="298"/>
      <c r="PXU58" s="298"/>
      <c r="PXV58" s="298"/>
      <c r="PXW58" s="298"/>
      <c r="PXX58" s="298"/>
      <c r="PXY58" s="298"/>
      <c r="PXZ58" s="298"/>
      <c r="PYA58" s="298"/>
      <c r="PYB58" s="298"/>
      <c r="PYC58" s="298"/>
      <c r="PYD58" s="298"/>
      <c r="PYE58" s="298"/>
      <c r="PYF58" s="298"/>
      <c r="PYG58" s="298"/>
      <c r="PYH58" s="298"/>
      <c r="PYI58" s="298"/>
      <c r="PYJ58" s="298"/>
      <c r="PYK58" s="298"/>
      <c r="PYL58" s="298"/>
      <c r="PYM58" s="298"/>
      <c r="PYN58" s="298"/>
      <c r="PYO58" s="298"/>
      <c r="PYP58" s="298"/>
      <c r="PYQ58" s="298"/>
      <c r="PYR58" s="298"/>
      <c r="PYS58" s="298"/>
      <c r="PYT58" s="298"/>
      <c r="PYU58" s="298"/>
      <c r="PYV58" s="298"/>
      <c r="PYW58" s="298"/>
      <c r="PYX58" s="298"/>
      <c r="PYY58" s="298"/>
      <c r="PYZ58" s="298"/>
      <c r="PZA58" s="298"/>
      <c r="PZB58" s="298"/>
      <c r="PZC58" s="298"/>
      <c r="PZD58" s="298"/>
      <c r="PZE58" s="298"/>
      <c r="PZF58" s="298"/>
      <c r="PZG58" s="298"/>
      <c r="PZH58" s="298"/>
      <c r="PZI58" s="298"/>
      <c r="PZJ58" s="298"/>
      <c r="PZK58" s="298"/>
      <c r="PZL58" s="298"/>
      <c r="PZM58" s="298"/>
      <c r="PZN58" s="298"/>
      <c r="PZO58" s="298"/>
      <c r="PZP58" s="298"/>
      <c r="PZQ58" s="298"/>
      <c r="PZR58" s="298"/>
      <c r="PZS58" s="298"/>
      <c r="PZT58" s="298"/>
      <c r="PZU58" s="298"/>
      <c r="PZV58" s="298"/>
      <c r="PZW58" s="298"/>
      <c r="PZX58" s="298"/>
      <c r="PZY58" s="298"/>
      <c r="PZZ58" s="298"/>
      <c r="QAA58" s="298"/>
      <c r="QAB58" s="298"/>
      <c r="QAC58" s="298"/>
      <c r="QAD58" s="298"/>
      <c r="QAE58" s="298"/>
      <c r="QAF58" s="298"/>
      <c r="QAG58" s="298"/>
      <c r="QAH58" s="298"/>
      <c r="QAI58" s="298"/>
      <c r="QAJ58" s="298"/>
      <c r="QAK58" s="298"/>
      <c r="QAL58" s="298"/>
      <c r="QAM58" s="298"/>
      <c r="QAN58" s="298"/>
      <c r="QAO58" s="298"/>
      <c r="QAP58" s="298"/>
      <c r="QAQ58" s="298"/>
      <c r="QAR58" s="298"/>
      <c r="QAS58" s="298"/>
      <c r="QAT58" s="298"/>
      <c r="QAU58" s="298"/>
      <c r="QAV58" s="298"/>
      <c r="QAW58" s="298"/>
      <c r="QAX58" s="298"/>
      <c r="QAY58" s="298"/>
      <c r="QAZ58" s="298"/>
      <c r="QBA58" s="298"/>
      <c r="QBB58" s="298"/>
      <c r="QBC58" s="298"/>
      <c r="QBD58" s="298"/>
      <c r="QBE58" s="298"/>
      <c r="QBF58" s="298"/>
      <c r="QBG58" s="298"/>
      <c r="QBH58" s="298"/>
      <c r="QBI58" s="298"/>
      <c r="QBJ58" s="298"/>
      <c r="QBK58" s="298"/>
      <c r="QBL58" s="298"/>
      <c r="QBM58" s="298"/>
      <c r="QBN58" s="298"/>
      <c r="QBO58" s="298"/>
      <c r="QBP58" s="298"/>
      <c r="QBQ58" s="298"/>
      <c r="QBR58" s="298"/>
      <c r="QBS58" s="298"/>
      <c r="QBT58" s="298"/>
      <c r="QBU58" s="298"/>
      <c r="QBV58" s="298"/>
      <c r="QBW58" s="298"/>
      <c r="QBX58" s="298"/>
      <c r="QBY58" s="298"/>
      <c r="QBZ58" s="298"/>
      <c r="QCA58" s="298"/>
      <c r="QCB58" s="298"/>
      <c r="QCC58" s="298"/>
      <c r="QCD58" s="298"/>
      <c r="QCE58" s="298"/>
      <c r="QCF58" s="298"/>
      <c r="QCG58" s="298"/>
      <c r="QCH58" s="298"/>
      <c r="QCI58" s="298"/>
      <c r="QCJ58" s="298"/>
      <c r="QCK58" s="298"/>
      <c r="QCL58" s="298"/>
      <c r="QCM58" s="298"/>
      <c r="QCN58" s="298"/>
      <c r="QCO58" s="298"/>
      <c r="QCP58" s="298"/>
      <c r="QCQ58" s="298"/>
      <c r="QCR58" s="298"/>
      <c r="QCS58" s="298"/>
      <c r="QCT58" s="298"/>
      <c r="QCU58" s="298"/>
      <c r="QCV58" s="298"/>
      <c r="QCW58" s="298"/>
      <c r="QCX58" s="298"/>
      <c r="QCY58" s="298"/>
      <c r="QCZ58" s="298"/>
      <c r="QDA58" s="298"/>
      <c r="QDB58" s="298"/>
      <c r="QDC58" s="298"/>
      <c r="QDD58" s="298"/>
      <c r="QDE58" s="298"/>
      <c r="QDF58" s="298"/>
      <c r="QDG58" s="298"/>
      <c r="QDH58" s="298"/>
      <c r="QDI58" s="298"/>
      <c r="QDJ58" s="298"/>
      <c r="QDK58" s="298"/>
      <c r="QDL58" s="298"/>
      <c r="QDM58" s="298"/>
      <c r="QDN58" s="298"/>
      <c r="QDO58" s="298"/>
      <c r="QDP58" s="298"/>
      <c r="QDQ58" s="298"/>
      <c r="QDR58" s="298"/>
      <c r="QDS58" s="298"/>
      <c r="QDT58" s="298"/>
      <c r="QDU58" s="298"/>
      <c r="QDV58" s="298"/>
      <c r="QDW58" s="298"/>
      <c r="QDX58" s="298"/>
      <c r="QDY58" s="298"/>
      <c r="QDZ58" s="298"/>
      <c r="QEA58" s="298"/>
      <c r="QEB58" s="298"/>
      <c r="QEC58" s="298"/>
      <c r="QED58" s="298"/>
      <c r="QEE58" s="298"/>
      <c r="QEF58" s="298"/>
      <c r="QEG58" s="298"/>
      <c r="QEH58" s="298"/>
      <c r="QEI58" s="298"/>
      <c r="QEJ58" s="298"/>
      <c r="QEK58" s="298"/>
      <c r="QEL58" s="298"/>
      <c r="QEM58" s="298"/>
      <c r="QEN58" s="298"/>
      <c r="QEO58" s="298"/>
      <c r="QEP58" s="298"/>
      <c r="QEQ58" s="298"/>
      <c r="QER58" s="298"/>
      <c r="QES58" s="298"/>
      <c r="QET58" s="298"/>
      <c r="QEU58" s="298"/>
      <c r="QEV58" s="298"/>
      <c r="QEW58" s="298"/>
      <c r="QEX58" s="298"/>
      <c r="QEY58" s="298"/>
      <c r="QEZ58" s="298"/>
      <c r="QFA58" s="298"/>
      <c r="QFB58" s="298"/>
      <c r="QFC58" s="298"/>
      <c r="QFD58" s="298"/>
      <c r="QFE58" s="298"/>
      <c r="QFF58" s="298"/>
      <c r="QFG58" s="298"/>
      <c r="QFH58" s="298"/>
      <c r="QFI58" s="298"/>
      <c r="QFJ58" s="298"/>
      <c r="QFK58" s="298"/>
      <c r="QFL58" s="298"/>
      <c r="QFM58" s="298"/>
      <c r="QFN58" s="298"/>
      <c r="QFO58" s="298"/>
      <c r="QFP58" s="298"/>
      <c r="QFQ58" s="298"/>
      <c r="QFR58" s="298"/>
      <c r="QFS58" s="298"/>
      <c r="QFT58" s="298"/>
      <c r="QFU58" s="298"/>
      <c r="QFV58" s="298"/>
      <c r="QFW58" s="298"/>
      <c r="QFX58" s="298"/>
      <c r="QFY58" s="298"/>
      <c r="QFZ58" s="298"/>
      <c r="QGA58" s="298"/>
      <c r="QGB58" s="298"/>
      <c r="QGC58" s="298"/>
      <c r="QGD58" s="298"/>
      <c r="QGE58" s="298"/>
      <c r="QGF58" s="298"/>
      <c r="QGG58" s="298"/>
      <c r="QGH58" s="298"/>
      <c r="QGI58" s="298"/>
      <c r="QGJ58" s="298"/>
      <c r="QGK58" s="298"/>
      <c r="QGL58" s="298"/>
      <c r="QGM58" s="298"/>
      <c r="QGN58" s="298"/>
      <c r="QGO58" s="298"/>
      <c r="QGP58" s="298"/>
      <c r="QGQ58" s="298"/>
      <c r="QGR58" s="298"/>
      <c r="QGS58" s="298"/>
      <c r="QGT58" s="298"/>
      <c r="QGU58" s="298"/>
      <c r="QGV58" s="298"/>
      <c r="QGW58" s="298"/>
      <c r="QGX58" s="298"/>
      <c r="QGY58" s="298"/>
      <c r="QGZ58" s="298"/>
      <c r="QHA58" s="298"/>
      <c r="QHB58" s="298"/>
      <c r="QHC58" s="298"/>
      <c r="QHD58" s="298"/>
      <c r="QHE58" s="298"/>
      <c r="QHF58" s="298"/>
      <c r="QHG58" s="298"/>
      <c r="QHH58" s="298"/>
      <c r="QHI58" s="298"/>
      <c r="QHJ58" s="298"/>
      <c r="QHK58" s="298"/>
      <c r="QHL58" s="298"/>
      <c r="QHM58" s="298"/>
      <c r="QHN58" s="298"/>
      <c r="QHO58" s="298"/>
      <c r="QHP58" s="298"/>
      <c r="QHQ58" s="298"/>
      <c r="QHR58" s="298"/>
      <c r="QHS58" s="298"/>
      <c r="QHT58" s="298"/>
      <c r="QHU58" s="298"/>
      <c r="QHV58" s="298"/>
      <c r="QHW58" s="298"/>
      <c r="QHX58" s="298"/>
      <c r="QHY58" s="298"/>
      <c r="QHZ58" s="298"/>
      <c r="QIA58" s="298"/>
      <c r="QIB58" s="298"/>
      <c r="QIC58" s="298"/>
      <c r="QID58" s="298"/>
      <c r="QIE58" s="298"/>
      <c r="QIF58" s="298"/>
      <c r="QIG58" s="298"/>
      <c r="QIH58" s="298"/>
      <c r="QII58" s="298"/>
      <c r="QIJ58" s="298"/>
      <c r="QIK58" s="298"/>
      <c r="QIL58" s="298"/>
      <c r="QIM58" s="298"/>
      <c r="QIN58" s="298"/>
      <c r="QIO58" s="298"/>
      <c r="QIP58" s="298"/>
      <c r="QIQ58" s="298"/>
      <c r="QIR58" s="298"/>
      <c r="QIS58" s="298"/>
      <c r="QIT58" s="298"/>
      <c r="QIU58" s="298"/>
      <c r="QIV58" s="298"/>
      <c r="QIW58" s="298"/>
      <c r="QIX58" s="298"/>
      <c r="QIY58" s="298"/>
      <c r="QIZ58" s="298"/>
      <c r="QJA58" s="298"/>
      <c r="QJB58" s="298"/>
      <c r="QJC58" s="298"/>
      <c r="QJD58" s="298"/>
      <c r="QJE58" s="298"/>
      <c r="QJF58" s="298"/>
      <c r="QJG58" s="298"/>
      <c r="QJH58" s="298"/>
      <c r="QJI58" s="298"/>
      <c r="QJJ58" s="298"/>
      <c r="QJK58" s="298"/>
      <c r="QJL58" s="298"/>
      <c r="QJM58" s="298"/>
      <c r="QJN58" s="298"/>
      <c r="QJO58" s="298"/>
      <c r="QJP58" s="298"/>
      <c r="QJQ58" s="298"/>
      <c r="QJR58" s="298"/>
      <c r="QJS58" s="298"/>
      <c r="QJT58" s="298"/>
      <c r="QJU58" s="298"/>
      <c r="QJV58" s="298"/>
      <c r="QJW58" s="298"/>
      <c r="QJX58" s="298"/>
      <c r="QJY58" s="298"/>
      <c r="QJZ58" s="298"/>
      <c r="QKA58" s="298"/>
      <c r="QKB58" s="298"/>
      <c r="QKC58" s="298"/>
      <c r="QKD58" s="298"/>
      <c r="QKE58" s="298"/>
      <c r="QKF58" s="298"/>
      <c r="QKG58" s="298"/>
      <c r="QKH58" s="298"/>
      <c r="QKI58" s="298"/>
      <c r="QKJ58" s="298"/>
      <c r="QKK58" s="298"/>
      <c r="QKL58" s="298"/>
      <c r="QKM58" s="298"/>
      <c r="QKN58" s="298"/>
      <c r="QKO58" s="298"/>
      <c r="QKP58" s="298"/>
      <c r="QKQ58" s="298"/>
      <c r="QKR58" s="298"/>
      <c r="QKS58" s="298"/>
      <c r="QKT58" s="298"/>
      <c r="QKU58" s="298"/>
      <c r="QKV58" s="298"/>
      <c r="QKW58" s="298"/>
      <c r="QKX58" s="298"/>
      <c r="QKY58" s="298"/>
      <c r="QKZ58" s="298"/>
      <c r="QLA58" s="298"/>
      <c r="QLB58" s="298"/>
      <c r="QLC58" s="298"/>
      <c r="QLD58" s="298"/>
      <c r="QLE58" s="298"/>
      <c r="QLF58" s="298"/>
      <c r="QLG58" s="298"/>
      <c r="QLH58" s="298"/>
      <c r="QLI58" s="298"/>
      <c r="QLJ58" s="298"/>
      <c r="QLK58" s="298"/>
      <c r="QLL58" s="298"/>
      <c r="QLM58" s="298"/>
      <c r="QLN58" s="298"/>
      <c r="QLO58" s="298"/>
      <c r="QLP58" s="298"/>
      <c r="QLQ58" s="298"/>
      <c r="QLR58" s="298"/>
      <c r="QLS58" s="298"/>
      <c r="QLT58" s="298"/>
      <c r="QLU58" s="298"/>
      <c r="QLV58" s="298"/>
      <c r="QLW58" s="298"/>
      <c r="QLX58" s="298"/>
      <c r="QLY58" s="298"/>
      <c r="QLZ58" s="298"/>
      <c r="QMA58" s="298"/>
      <c r="QMB58" s="298"/>
      <c r="QMC58" s="298"/>
      <c r="QMD58" s="298"/>
      <c r="QME58" s="298"/>
      <c r="QMF58" s="298"/>
      <c r="QMG58" s="298"/>
      <c r="QMH58" s="298"/>
      <c r="QMI58" s="298"/>
      <c r="QMJ58" s="298"/>
      <c r="QMK58" s="298"/>
      <c r="QML58" s="298"/>
      <c r="QMM58" s="298"/>
      <c r="QMN58" s="298"/>
      <c r="QMO58" s="298"/>
      <c r="QMP58" s="298"/>
      <c r="QMQ58" s="298"/>
      <c r="QMR58" s="298"/>
      <c r="QMS58" s="298"/>
      <c r="QMT58" s="298"/>
      <c r="QMU58" s="298"/>
      <c r="QMV58" s="298"/>
      <c r="QMW58" s="298"/>
      <c r="QMX58" s="298"/>
      <c r="QMY58" s="298"/>
      <c r="QMZ58" s="298"/>
      <c r="QNA58" s="298"/>
      <c r="QNB58" s="298"/>
      <c r="QNC58" s="298"/>
      <c r="QND58" s="298"/>
      <c r="QNE58" s="298"/>
      <c r="QNF58" s="298"/>
      <c r="QNG58" s="298"/>
      <c r="QNH58" s="298"/>
      <c r="QNI58" s="298"/>
      <c r="QNJ58" s="298"/>
      <c r="QNK58" s="298"/>
      <c r="QNL58" s="298"/>
      <c r="QNM58" s="298"/>
      <c r="QNN58" s="298"/>
      <c r="QNO58" s="298"/>
      <c r="QNP58" s="298"/>
      <c r="QNQ58" s="298"/>
      <c r="QNR58" s="298"/>
      <c r="QNS58" s="298"/>
      <c r="QNT58" s="298"/>
      <c r="QNU58" s="298"/>
      <c r="QNV58" s="298"/>
      <c r="QNW58" s="298"/>
      <c r="QNX58" s="298"/>
      <c r="QNY58" s="298"/>
      <c r="QNZ58" s="298"/>
      <c r="QOA58" s="298"/>
      <c r="QOB58" s="298"/>
      <c r="QOC58" s="298"/>
      <c r="QOD58" s="298"/>
      <c r="QOE58" s="298"/>
      <c r="QOF58" s="298"/>
      <c r="QOG58" s="298"/>
      <c r="QOH58" s="298"/>
      <c r="QOI58" s="298"/>
      <c r="QOJ58" s="298"/>
      <c r="QOK58" s="298"/>
      <c r="QOL58" s="298"/>
      <c r="QOM58" s="298"/>
      <c r="QON58" s="298"/>
      <c r="QOO58" s="298"/>
      <c r="QOP58" s="298"/>
      <c r="QOQ58" s="298"/>
      <c r="QOR58" s="298"/>
      <c r="QOS58" s="298"/>
      <c r="QOT58" s="298"/>
      <c r="QOU58" s="298"/>
      <c r="QOV58" s="298"/>
      <c r="QOW58" s="298"/>
      <c r="QOX58" s="298"/>
      <c r="QOY58" s="298"/>
      <c r="QOZ58" s="298"/>
      <c r="QPA58" s="298"/>
      <c r="QPB58" s="298"/>
      <c r="QPC58" s="298"/>
      <c r="QPD58" s="298"/>
      <c r="QPE58" s="298"/>
      <c r="QPF58" s="298"/>
      <c r="QPG58" s="298"/>
      <c r="QPH58" s="298"/>
      <c r="QPI58" s="298"/>
      <c r="QPJ58" s="298"/>
      <c r="QPK58" s="298"/>
      <c r="QPL58" s="298"/>
      <c r="QPM58" s="298"/>
      <c r="QPN58" s="298"/>
      <c r="QPO58" s="298"/>
      <c r="QPP58" s="298"/>
      <c r="QPQ58" s="298"/>
      <c r="QPR58" s="298"/>
      <c r="QPS58" s="298"/>
      <c r="QPT58" s="298"/>
      <c r="QPU58" s="298"/>
      <c r="QPV58" s="298"/>
      <c r="QPW58" s="298"/>
      <c r="QPX58" s="298"/>
      <c r="QPY58" s="298"/>
      <c r="QPZ58" s="298"/>
      <c r="QQA58" s="298"/>
      <c r="QQB58" s="298"/>
      <c r="QQC58" s="298"/>
      <c r="QQD58" s="298"/>
      <c r="QQE58" s="298"/>
      <c r="QQF58" s="298"/>
      <c r="QQG58" s="298"/>
      <c r="QQH58" s="298"/>
      <c r="QQI58" s="298"/>
      <c r="QQJ58" s="298"/>
      <c r="QQK58" s="298"/>
      <c r="QQL58" s="298"/>
      <c r="QQM58" s="298"/>
      <c r="QQN58" s="298"/>
      <c r="QQO58" s="298"/>
      <c r="QQP58" s="298"/>
      <c r="QQQ58" s="298"/>
      <c r="QQR58" s="298"/>
      <c r="QQS58" s="298"/>
      <c r="QQT58" s="298"/>
      <c r="QQU58" s="298"/>
      <c r="QQV58" s="298"/>
      <c r="QQW58" s="298"/>
      <c r="QQX58" s="298"/>
      <c r="QQY58" s="298"/>
      <c r="QQZ58" s="298"/>
      <c r="QRA58" s="298"/>
      <c r="QRB58" s="298"/>
      <c r="QRC58" s="298"/>
      <c r="QRD58" s="298"/>
      <c r="QRE58" s="298"/>
      <c r="QRF58" s="298"/>
      <c r="QRG58" s="298"/>
      <c r="QRH58" s="298"/>
      <c r="QRI58" s="298"/>
      <c r="QRJ58" s="298"/>
      <c r="QRK58" s="298"/>
      <c r="QRL58" s="298"/>
      <c r="QRM58" s="298"/>
      <c r="QRN58" s="298"/>
      <c r="QRO58" s="298"/>
      <c r="QRP58" s="298"/>
      <c r="QRQ58" s="298"/>
      <c r="QRR58" s="298"/>
      <c r="QRS58" s="298"/>
      <c r="QRT58" s="298"/>
      <c r="QRU58" s="298"/>
      <c r="QRV58" s="298"/>
      <c r="QRW58" s="298"/>
      <c r="QRX58" s="298"/>
      <c r="QRY58" s="298"/>
      <c r="QRZ58" s="298"/>
      <c r="QSA58" s="298"/>
      <c r="QSB58" s="298"/>
      <c r="QSC58" s="298"/>
      <c r="QSD58" s="298"/>
      <c r="QSE58" s="298"/>
      <c r="QSF58" s="298"/>
      <c r="QSG58" s="298"/>
      <c r="QSH58" s="298"/>
      <c r="QSI58" s="298"/>
      <c r="QSJ58" s="298"/>
      <c r="QSK58" s="298"/>
      <c r="QSL58" s="298"/>
      <c r="QSM58" s="298"/>
      <c r="QSN58" s="298"/>
      <c r="QSO58" s="298"/>
      <c r="QSP58" s="298"/>
      <c r="QSQ58" s="298"/>
      <c r="QSR58" s="298"/>
      <c r="QSS58" s="298"/>
      <c r="QST58" s="298"/>
      <c r="QSU58" s="298"/>
      <c r="QSV58" s="298"/>
      <c r="QSW58" s="298"/>
      <c r="QSX58" s="298"/>
      <c r="QSY58" s="298"/>
      <c r="QSZ58" s="298"/>
      <c r="QTA58" s="298"/>
      <c r="QTB58" s="298"/>
      <c r="QTC58" s="298"/>
      <c r="QTD58" s="298"/>
      <c r="QTE58" s="298"/>
      <c r="QTF58" s="298"/>
      <c r="QTG58" s="298"/>
      <c r="QTH58" s="298"/>
      <c r="QTI58" s="298"/>
      <c r="QTJ58" s="298"/>
      <c r="QTK58" s="298"/>
      <c r="QTL58" s="298"/>
      <c r="QTM58" s="298"/>
      <c r="QTN58" s="298"/>
      <c r="QTO58" s="298"/>
      <c r="QTP58" s="298"/>
      <c r="QTQ58" s="298"/>
      <c r="QTR58" s="298"/>
      <c r="QTS58" s="298"/>
      <c r="QTT58" s="298"/>
      <c r="QTU58" s="298"/>
      <c r="QTV58" s="298"/>
      <c r="QTW58" s="298"/>
      <c r="QTX58" s="298"/>
      <c r="QTY58" s="298"/>
      <c r="QTZ58" s="298"/>
      <c r="QUA58" s="298"/>
      <c r="QUB58" s="298"/>
      <c r="QUC58" s="298"/>
      <c r="QUD58" s="298"/>
      <c r="QUE58" s="298"/>
      <c r="QUF58" s="298"/>
      <c r="QUG58" s="298"/>
      <c r="QUH58" s="298"/>
      <c r="QUI58" s="298"/>
      <c r="QUJ58" s="298"/>
      <c r="QUK58" s="298"/>
      <c r="QUL58" s="298"/>
      <c r="QUM58" s="298"/>
      <c r="QUN58" s="298"/>
      <c r="QUO58" s="298"/>
      <c r="QUP58" s="298"/>
      <c r="QUQ58" s="298"/>
      <c r="QUR58" s="298"/>
      <c r="QUS58" s="298"/>
      <c r="QUT58" s="298"/>
      <c r="QUU58" s="298"/>
      <c r="QUV58" s="298"/>
      <c r="QUW58" s="298"/>
      <c r="QUX58" s="298"/>
      <c r="QUY58" s="298"/>
      <c r="QUZ58" s="298"/>
      <c r="QVA58" s="298"/>
      <c r="QVB58" s="298"/>
      <c r="QVC58" s="298"/>
      <c r="QVD58" s="298"/>
      <c r="QVE58" s="298"/>
      <c r="QVF58" s="298"/>
      <c r="QVG58" s="298"/>
      <c r="QVH58" s="298"/>
      <c r="QVI58" s="298"/>
      <c r="QVJ58" s="298"/>
      <c r="QVK58" s="298"/>
      <c r="QVL58" s="298"/>
      <c r="QVM58" s="298"/>
      <c r="QVN58" s="298"/>
      <c r="QVO58" s="298"/>
      <c r="QVP58" s="298"/>
      <c r="QVQ58" s="298"/>
      <c r="QVR58" s="298"/>
      <c r="QVS58" s="298"/>
      <c r="QVT58" s="298"/>
      <c r="QVU58" s="298"/>
      <c r="QVV58" s="298"/>
      <c r="QVW58" s="298"/>
      <c r="QVX58" s="298"/>
      <c r="QVY58" s="298"/>
      <c r="QVZ58" s="298"/>
      <c r="QWA58" s="298"/>
      <c r="QWB58" s="298"/>
      <c r="QWC58" s="298"/>
      <c r="QWD58" s="298"/>
      <c r="QWE58" s="298"/>
      <c r="QWF58" s="298"/>
      <c r="QWG58" s="298"/>
      <c r="QWH58" s="298"/>
      <c r="QWI58" s="298"/>
      <c r="QWJ58" s="298"/>
      <c r="QWK58" s="298"/>
      <c r="QWL58" s="298"/>
      <c r="QWM58" s="298"/>
      <c r="QWN58" s="298"/>
      <c r="QWO58" s="298"/>
      <c r="QWP58" s="298"/>
      <c r="QWQ58" s="298"/>
      <c r="QWR58" s="298"/>
      <c r="QWS58" s="298"/>
      <c r="QWT58" s="298"/>
      <c r="QWU58" s="298"/>
      <c r="QWV58" s="298"/>
      <c r="QWW58" s="298"/>
      <c r="QWX58" s="298"/>
      <c r="QWY58" s="298"/>
      <c r="QWZ58" s="298"/>
      <c r="QXA58" s="298"/>
      <c r="QXB58" s="298"/>
      <c r="QXC58" s="298"/>
      <c r="QXD58" s="298"/>
      <c r="QXE58" s="298"/>
      <c r="QXF58" s="298"/>
      <c r="QXG58" s="298"/>
      <c r="QXH58" s="298"/>
      <c r="QXI58" s="298"/>
      <c r="QXJ58" s="298"/>
      <c r="QXK58" s="298"/>
      <c r="QXL58" s="298"/>
      <c r="QXM58" s="298"/>
      <c r="QXN58" s="298"/>
      <c r="QXO58" s="298"/>
      <c r="QXP58" s="298"/>
      <c r="QXQ58" s="298"/>
      <c r="QXR58" s="298"/>
      <c r="QXS58" s="298"/>
      <c r="QXT58" s="298"/>
      <c r="QXU58" s="298"/>
      <c r="QXV58" s="298"/>
      <c r="QXW58" s="298"/>
      <c r="QXX58" s="298"/>
      <c r="QXY58" s="298"/>
      <c r="QXZ58" s="298"/>
      <c r="QYA58" s="298"/>
      <c r="QYB58" s="298"/>
      <c r="QYC58" s="298"/>
      <c r="QYD58" s="298"/>
      <c r="QYE58" s="298"/>
      <c r="QYF58" s="298"/>
      <c r="QYG58" s="298"/>
      <c r="QYH58" s="298"/>
      <c r="QYI58" s="298"/>
      <c r="QYJ58" s="298"/>
      <c r="QYK58" s="298"/>
      <c r="QYL58" s="298"/>
      <c r="QYM58" s="298"/>
      <c r="QYN58" s="298"/>
      <c r="QYO58" s="298"/>
      <c r="QYP58" s="298"/>
      <c r="QYQ58" s="298"/>
      <c r="QYR58" s="298"/>
      <c r="QYS58" s="298"/>
      <c r="QYT58" s="298"/>
      <c r="QYU58" s="298"/>
      <c r="QYV58" s="298"/>
      <c r="QYW58" s="298"/>
      <c r="QYX58" s="298"/>
      <c r="QYY58" s="298"/>
      <c r="QYZ58" s="298"/>
      <c r="QZA58" s="298"/>
      <c r="QZB58" s="298"/>
      <c r="QZC58" s="298"/>
      <c r="QZD58" s="298"/>
      <c r="QZE58" s="298"/>
      <c r="QZF58" s="298"/>
      <c r="QZG58" s="298"/>
      <c r="QZH58" s="298"/>
      <c r="QZI58" s="298"/>
      <c r="QZJ58" s="298"/>
      <c r="QZK58" s="298"/>
      <c r="QZL58" s="298"/>
      <c r="QZM58" s="298"/>
      <c r="QZN58" s="298"/>
      <c r="QZO58" s="298"/>
      <c r="QZP58" s="298"/>
      <c r="QZQ58" s="298"/>
      <c r="QZR58" s="298"/>
      <c r="QZS58" s="298"/>
      <c r="QZT58" s="298"/>
      <c r="QZU58" s="298"/>
      <c r="QZV58" s="298"/>
      <c r="QZW58" s="298"/>
      <c r="QZX58" s="298"/>
      <c r="QZY58" s="298"/>
      <c r="QZZ58" s="298"/>
      <c r="RAA58" s="298"/>
      <c r="RAB58" s="298"/>
      <c r="RAC58" s="298"/>
      <c r="RAD58" s="298"/>
      <c r="RAE58" s="298"/>
      <c r="RAF58" s="298"/>
      <c r="RAG58" s="298"/>
      <c r="RAH58" s="298"/>
      <c r="RAI58" s="298"/>
      <c r="RAJ58" s="298"/>
      <c r="RAK58" s="298"/>
      <c r="RAL58" s="298"/>
      <c r="RAM58" s="298"/>
      <c r="RAN58" s="298"/>
      <c r="RAO58" s="298"/>
      <c r="RAP58" s="298"/>
      <c r="RAQ58" s="298"/>
      <c r="RAR58" s="298"/>
      <c r="RAS58" s="298"/>
      <c r="RAT58" s="298"/>
      <c r="RAU58" s="298"/>
      <c r="RAV58" s="298"/>
      <c r="RAW58" s="298"/>
      <c r="RAX58" s="298"/>
      <c r="RAY58" s="298"/>
      <c r="RAZ58" s="298"/>
      <c r="RBA58" s="298"/>
      <c r="RBB58" s="298"/>
      <c r="RBC58" s="298"/>
      <c r="RBD58" s="298"/>
      <c r="RBE58" s="298"/>
      <c r="RBF58" s="298"/>
      <c r="RBG58" s="298"/>
      <c r="RBH58" s="298"/>
      <c r="RBI58" s="298"/>
      <c r="RBJ58" s="298"/>
      <c r="RBK58" s="298"/>
      <c r="RBL58" s="298"/>
      <c r="RBM58" s="298"/>
      <c r="RBN58" s="298"/>
      <c r="RBO58" s="298"/>
      <c r="RBP58" s="298"/>
      <c r="RBQ58" s="298"/>
      <c r="RBR58" s="298"/>
      <c r="RBS58" s="298"/>
      <c r="RBT58" s="298"/>
      <c r="RBU58" s="298"/>
      <c r="RBV58" s="298"/>
      <c r="RBW58" s="298"/>
      <c r="RBX58" s="298"/>
      <c r="RBY58" s="298"/>
      <c r="RBZ58" s="298"/>
      <c r="RCA58" s="298"/>
      <c r="RCB58" s="298"/>
      <c r="RCC58" s="298"/>
      <c r="RCD58" s="298"/>
      <c r="RCE58" s="298"/>
      <c r="RCF58" s="298"/>
      <c r="RCG58" s="298"/>
      <c r="RCH58" s="298"/>
      <c r="RCI58" s="298"/>
      <c r="RCJ58" s="298"/>
      <c r="RCK58" s="298"/>
      <c r="RCL58" s="298"/>
      <c r="RCM58" s="298"/>
      <c r="RCN58" s="298"/>
      <c r="RCO58" s="298"/>
      <c r="RCP58" s="298"/>
      <c r="RCQ58" s="298"/>
      <c r="RCR58" s="298"/>
      <c r="RCS58" s="298"/>
      <c r="RCT58" s="298"/>
      <c r="RCU58" s="298"/>
      <c r="RCV58" s="298"/>
      <c r="RCW58" s="298"/>
      <c r="RCX58" s="298"/>
      <c r="RCY58" s="298"/>
      <c r="RCZ58" s="298"/>
      <c r="RDA58" s="298"/>
      <c r="RDB58" s="298"/>
      <c r="RDC58" s="298"/>
      <c r="RDD58" s="298"/>
      <c r="RDE58" s="298"/>
      <c r="RDF58" s="298"/>
      <c r="RDG58" s="298"/>
      <c r="RDH58" s="298"/>
      <c r="RDI58" s="298"/>
      <c r="RDJ58" s="298"/>
      <c r="RDK58" s="298"/>
      <c r="RDL58" s="298"/>
      <c r="RDM58" s="298"/>
      <c r="RDN58" s="298"/>
      <c r="RDO58" s="298"/>
      <c r="RDP58" s="298"/>
      <c r="RDQ58" s="298"/>
      <c r="RDR58" s="298"/>
      <c r="RDS58" s="298"/>
      <c r="RDT58" s="298"/>
      <c r="RDU58" s="298"/>
      <c r="RDV58" s="298"/>
      <c r="RDW58" s="298"/>
      <c r="RDX58" s="298"/>
      <c r="RDY58" s="298"/>
      <c r="RDZ58" s="298"/>
      <c r="REA58" s="298"/>
      <c r="REB58" s="298"/>
      <c r="REC58" s="298"/>
      <c r="RED58" s="298"/>
      <c r="REE58" s="298"/>
      <c r="REF58" s="298"/>
      <c r="REG58" s="298"/>
      <c r="REH58" s="298"/>
      <c r="REI58" s="298"/>
      <c r="REJ58" s="298"/>
      <c r="REK58" s="298"/>
      <c r="REL58" s="298"/>
      <c r="REM58" s="298"/>
      <c r="REN58" s="298"/>
      <c r="REO58" s="298"/>
      <c r="REP58" s="298"/>
      <c r="REQ58" s="298"/>
      <c r="RER58" s="298"/>
      <c r="RES58" s="298"/>
      <c r="RET58" s="298"/>
      <c r="REU58" s="298"/>
      <c r="REV58" s="298"/>
      <c r="REW58" s="298"/>
      <c r="REX58" s="298"/>
      <c r="REY58" s="298"/>
      <c r="REZ58" s="298"/>
      <c r="RFA58" s="298"/>
      <c r="RFB58" s="298"/>
      <c r="RFC58" s="298"/>
      <c r="RFD58" s="298"/>
      <c r="RFE58" s="298"/>
      <c r="RFF58" s="298"/>
      <c r="RFG58" s="298"/>
      <c r="RFH58" s="298"/>
      <c r="RFI58" s="298"/>
      <c r="RFJ58" s="298"/>
      <c r="RFK58" s="298"/>
      <c r="RFL58" s="298"/>
      <c r="RFM58" s="298"/>
      <c r="RFN58" s="298"/>
      <c r="RFO58" s="298"/>
      <c r="RFP58" s="298"/>
      <c r="RFQ58" s="298"/>
      <c r="RFR58" s="298"/>
      <c r="RFS58" s="298"/>
      <c r="RFT58" s="298"/>
      <c r="RFU58" s="298"/>
      <c r="RFV58" s="298"/>
      <c r="RFW58" s="298"/>
      <c r="RFX58" s="298"/>
      <c r="RFY58" s="298"/>
      <c r="RFZ58" s="298"/>
      <c r="RGA58" s="298"/>
      <c r="RGB58" s="298"/>
      <c r="RGC58" s="298"/>
      <c r="RGD58" s="298"/>
      <c r="RGE58" s="298"/>
      <c r="RGF58" s="298"/>
      <c r="RGG58" s="298"/>
      <c r="RGH58" s="298"/>
      <c r="RGI58" s="298"/>
      <c r="RGJ58" s="298"/>
      <c r="RGK58" s="298"/>
      <c r="RGL58" s="298"/>
      <c r="RGM58" s="298"/>
      <c r="RGN58" s="298"/>
      <c r="RGO58" s="298"/>
      <c r="RGP58" s="298"/>
      <c r="RGQ58" s="298"/>
      <c r="RGR58" s="298"/>
      <c r="RGS58" s="298"/>
      <c r="RGT58" s="298"/>
      <c r="RGU58" s="298"/>
      <c r="RGV58" s="298"/>
      <c r="RGW58" s="298"/>
      <c r="RGX58" s="298"/>
      <c r="RGY58" s="298"/>
      <c r="RGZ58" s="298"/>
      <c r="RHA58" s="298"/>
      <c r="RHB58" s="298"/>
      <c r="RHC58" s="298"/>
      <c r="RHD58" s="298"/>
      <c r="RHE58" s="298"/>
      <c r="RHF58" s="298"/>
      <c r="RHG58" s="298"/>
      <c r="RHH58" s="298"/>
      <c r="RHI58" s="298"/>
      <c r="RHJ58" s="298"/>
      <c r="RHK58" s="298"/>
      <c r="RHL58" s="298"/>
      <c r="RHM58" s="298"/>
      <c r="RHN58" s="298"/>
      <c r="RHO58" s="298"/>
      <c r="RHP58" s="298"/>
      <c r="RHQ58" s="298"/>
      <c r="RHR58" s="298"/>
      <c r="RHS58" s="298"/>
      <c r="RHT58" s="298"/>
      <c r="RHU58" s="298"/>
      <c r="RHV58" s="298"/>
      <c r="RHW58" s="298"/>
      <c r="RHX58" s="298"/>
      <c r="RHY58" s="298"/>
      <c r="RHZ58" s="298"/>
      <c r="RIA58" s="298"/>
      <c r="RIB58" s="298"/>
      <c r="RIC58" s="298"/>
      <c r="RID58" s="298"/>
      <c r="RIE58" s="298"/>
      <c r="RIF58" s="298"/>
      <c r="RIG58" s="298"/>
      <c r="RIH58" s="298"/>
      <c r="RII58" s="298"/>
      <c r="RIJ58" s="298"/>
      <c r="RIK58" s="298"/>
      <c r="RIL58" s="298"/>
      <c r="RIM58" s="298"/>
      <c r="RIN58" s="298"/>
      <c r="RIO58" s="298"/>
      <c r="RIP58" s="298"/>
      <c r="RIQ58" s="298"/>
      <c r="RIR58" s="298"/>
      <c r="RIS58" s="298"/>
      <c r="RIT58" s="298"/>
      <c r="RIU58" s="298"/>
      <c r="RIV58" s="298"/>
      <c r="RIW58" s="298"/>
      <c r="RIX58" s="298"/>
      <c r="RIY58" s="298"/>
      <c r="RIZ58" s="298"/>
      <c r="RJA58" s="298"/>
      <c r="RJB58" s="298"/>
      <c r="RJC58" s="298"/>
      <c r="RJD58" s="298"/>
      <c r="RJE58" s="298"/>
      <c r="RJF58" s="298"/>
      <c r="RJG58" s="298"/>
      <c r="RJH58" s="298"/>
      <c r="RJI58" s="298"/>
      <c r="RJJ58" s="298"/>
      <c r="RJK58" s="298"/>
      <c r="RJL58" s="298"/>
      <c r="RJM58" s="298"/>
      <c r="RJN58" s="298"/>
      <c r="RJO58" s="298"/>
      <c r="RJP58" s="298"/>
      <c r="RJQ58" s="298"/>
      <c r="RJR58" s="298"/>
      <c r="RJS58" s="298"/>
      <c r="RJT58" s="298"/>
      <c r="RJU58" s="298"/>
      <c r="RJV58" s="298"/>
      <c r="RJW58" s="298"/>
      <c r="RJX58" s="298"/>
      <c r="RJY58" s="298"/>
      <c r="RJZ58" s="298"/>
      <c r="RKA58" s="298"/>
      <c r="RKB58" s="298"/>
      <c r="RKC58" s="298"/>
      <c r="RKD58" s="298"/>
      <c r="RKE58" s="298"/>
      <c r="RKF58" s="298"/>
      <c r="RKG58" s="298"/>
      <c r="RKH58" s="298"/>
      <c r="RKI58" s="298"/>
      <c r="RKJ58" s="298"/>
      <c r="RKK58" s="298"/>
      <c r="RKL58" s="298"/>
      <c r="RKM58" s="298"/>
      <c r="RKN58" s="298"/>
      <c r="RKO58" s="298"/>
      <c r="RKP58" s="298"/>
      <c r="RKQ58" s="298"/>
      <c r="RKR58" s="298"/>
      <c r="RKS58" s="298"/>
      <c r="RKT58" s="298"/>
      <c r="RKU58" s="298"/>
      <c r="RKV58" s="298"/>
      <c r="RKW58" s="298"/>
      <c r="RKX58" s="298"/>
      <c r="RKY58" s="298"/>
      <c r="RKZ58" s="298"/>
      <c r="RLA58" s="298"/>
      <c r="RLB58" s="298"/>
      <c r="RLC58" s="298"/>
      <c r="RLD58" s="298"/>
      <c r="RLE58" s="298"/>
      <c r="RLF58" s="298"/>
      <c r="RLG58" s="298"/>
      <c r="RLH58" s="298"/>
      <c r="RLI58" s="298"/>
      <c r="RLJ58" s="298"/>
      <c r="RLK58" s="298"/>
      <c r="RLL58" s="298"/>
      <c r="RLM58" s="298"/>
      <c r="RLN58" s="298"/>
      <c r="RLO58" s="298"/>
      <c r="RLP58" s="298"/>
      <c r="RLQ58" s="298"/>
      <c r="RLR58" s="298"/>
      <c r="RLS58" s="298"/>
      <c r="RLT58" s="298"/>
      <c r="RLU58" s="298"/>
      <c r="RLV58" s="298"/>
      <c r="RLW58" s="298"/>
      <c r="RLX58" s="298"/>
      <c r="RLY58" s="298"/>
      <c r="RLZ58" s="298"/>
      <c r="RMA58" s="298"/>
      <c r="RMB58" s="298"/>
      <c r="RMC58" s="298"/>
      <c r="RMD58" s="298"/>
      <c r="RME58" s="298"/>
      <c r="RMF58" s="298"/>
      <c r="RMG58" s="298"/>
      <c r="RMH58" s="298"/>
      <c r="RMI58" s="298"/>
      <c r="RMJ58" s="298"/>
      <c r="RMK58" s="298"/>
      <c r="RML58" s="298"/>
      <c r="RMM58" s="298"/>
      <c r="RMN58" s="298"/>
      <c r="RMO58" s="298"/>
      <c r="RMP58" s="298"/>
      <c r="RMQ58" s="298"/>
      <c r="RMR58" s="298"/>
      <c r="RMS58" s="298"/>
      <c r="RMT58" s="298"/>
      <c r="RMU58" s="298"/>
      <c r="RMV58" s="298"/>
      <c r="RMW58" s="298"/>
      <c r="RMX58" s="298"/>
      <c r="RMY58" s="298"/>
      <c r="RMZ58" s="298"/>
      <c r="RNA58" s="298"/>
      <c r="RNB58" s="298"/>
      <c r="RNC58" s="298"/>
      <c r="RND58" s="298"/>
      <c r="RNE58" s="298"/>
      <c r="RNF58" s="298"/>
      <c r="RNG58" s="298"/>
      <c r="RNH58" s="298"/>
      <c r="RNI58" s="298"/>
      <c r="RNJ58" s="298"/>
      <c r="RNK58" s="298"/>
      <c r="RNL58" s="298"/>
      <c r="RNM58" s="298"/>
      <c r="RNN58" s="298"/>
      <c r="RNO58" s="298"/>
      <c r="RNP58" s="298"/>
      <c r="RNQ58" s="298"/>
      <c r="RNR58" s="298"/>
      <c r="RNS58" s="298"/>
      <c r="RNT58" s="298"/>
      <c r="RNU58" s="298"/>
      <c r="RNV58" s="298"/>
      <c r="RNW58" s="298"/>
      <c r="RNX58" s="298"/>
      <c r="RNY58" s="298"/>
      <c r="RNZ58" s="298"/>
      <c r="ROA58" s="298"/>
      <c r="ROB58" s="298"/>
      <c r="ROC58" s="298"/>
      <c r="ROD58" s="298"/>
      <c r="ROE58" s="298"/>
      <c r="ROF58" s="298"/>
      <c r="ROG58" s="298"/>
      <c r="ROH58" s="298"/>
      <c r="ROI58" s="298"/>
      <c r="ROJ58" s="298"/>
      <c r="ROK58" s="298"/>
      <c r="ROL58" s="298"/>
      <c r="ROM58" s="298"/>
      <c r="RON58" s="298"/>
      <c r="ROO58" s="298"/>
      <c r="ROP58" s="298"/>
      <c r="ROQ58" s="298"/>
      <c r="ROR58" s="298"/>
      <c r="ROS58" s="298"/>
      <c r="ROT58" s="298"/>
      <c r="ROU58" s="298"/>
      <c r="ROV58" s="298"/>
      <c r="ROW58" s="298"/>
      <c r="ROX58" s="298"/>
      <c r="ROY58" s="298"/>
      <c r="ROZ58" s="298"/>
      <c r="RPA58" s="298"/>
      <c r="RPB58" s="298"/>
      <c r="RPC58" s="298"/>
      <c r="RPD58" s="298"/>
      <c r="RPE58" s="298"/>
      <c r="RPF58" s="298"/>
      <c r="RPG58" s="298"/>
      <c r="RPH58" s="298"/>
      <c r="RPI58" s="298"/>
      <c r="RPJ58" s="298"/>
      <c r="RPK58" s="298"/>
      <c r="RPL58" s="298"/>
      <c r="RPM58" s="298"/>
      <c r="RPN58" s="298"/>
      <c r="RPO58" s="298"/>
      <c r="RPP58" s="298"/>
      <c r="RPQ58" s="298"/>
      <c r="RPR58" s="298"/>
      <c r="RPS58" s="298"/>
      <c r="RPT58" s="298"/>
      <c r="RPU58" s="298"/>
      <c r="RPV58" s="298"/>
      <c r="RPW58" s="298"/>
      <c r="RPX58" s="298"/>
      <c r="RPY58" s="298"/>
      <c r="RPZ58" s="298"/>
      <c r="RQA58" s="298"/>
      <c r="RQB58" s="298"/>
      <c r="RQC58" s="298"/>
      <c r="RQD58" s="298"/>
      <c r="RQE58" s="298"/>
      <c r="RQF58" s="298"/>
      <c r="RQG58" s="298"/>
      <c r="RQH58" s="298"/>
      <c r="RQI58" s="298"/>
      <c r="RQJ58" s="298"/>
      <c r="RQK58" s="298"/>
      <c r="RQL58" s="298"/>
      <c r="RQM58" s="298"/>
      <c r="RQN58" s="298"/>
      <c r="RQO58" s="298"/>
      <c r="RQP58" s="298"/>
      <c r="RQQ58" s="298"/>
      <c r="RQR58" s="298"/>
      <c r="RQS58" s="298"/>
      <c r="RQT58" s="298"/>
      <c r="RQU58" s="298"/>
      <c r="RQV58" s="298"/>
      <c r="RQW58" s="298"/>
      <c r="RQX58" s="298"/>
      <c r="RQY58" s="298"/>
      <c r="RQZ58" s="298"/>
      <c r="RRA58" s="298"/>
      <c r="RRB58" s="298"/>
      <c r="RRC58" s="298"/>
      <c r="RRD58" s="298"/>
      <c r="RRE58" s="298"/>
      <c r="RRF58" s="298"/>
      <c r="RRG58" s="298"/>
      <c r="RRH58" s="298"/>
      <c r="RRI58" s="298"/>
      <c r="RRJ58" s="298"/>
      <c r="RRK58" s="298"/>
      <c r="RRL58" s="298"/>
      <c r="RRM58" s="298"/>
      <c r="RRN58" s="298"/>
      <c r="RRO58" s="298"/>
      <c r="RRP58" s="298"/>
      <c r="RRQ58" s="298"/>
      <c r="RRR58" s="298"/>
      <c r="RRS58" s="298"/>
      <c r="RRT58" s="298"/>
      <c r="RRU58" s="298"/>
      <c r="RRV58" s="298"/>
      <c r="RRW58" s="298"/>
      <c r="RRX58" s="298"/>
      <c r="RRY58" s="298"/>
      <c r="RRZ58" s="298"/>
      <c r="RSA58" s="298"/>
      <c r="RSB58" s="298"/>
      <c r="RSC58" s="298"/>
      <c r="RSD58" s="298"/>
      <c r="RSE58" s="298"/>
      <c r="RSF58" s="298"/>
      <c r="RSG58" s="298"/>
      <c r="RSH58" s="298"/>
      <c r="RSI58" s="298"/>
      <c r="RSJ58" s="298"/>
      <c r="RSK58" s="298"/>
      <c r="RSL58" s="298"/>
      <c r="RSM58" s="298"/>
      <c r="RSN58" s="298"/>
      <c r="RSO58" s="298"/>
      <c r="RSP58" s="298"/>
      <c r="RSQ58" s="298"/>
      <c r="RSR58" s="298"/>
      <c r="RSS58" s="298"/>
      <c r="RST58" s="298"/>
      <c r="RSU58" s="298"/>
      <c r="RSV58" s="298"/>
      <c r="RSW58" s="298"/>
      <c r="RSX58" s="298"/>
      <c r="RSY58" s="298"/>
      <c r="RSZ58" s="298"/>
      <c r="RTA58" s="298"/>
      <c r="RTB58" s="298"/>
      <c r="RTC58" s="298"/>
      <c r="RTD58" s="298"/>
      <c r="RTE58" s="298"/>
      <c r="RTF58" s="298"/>
      <c r="RTG58" s="298"/>
      <c r="RTH58" s="298"/>
      <c r="RTI58" s="298"/>
      <c r="RTJ58" s="298"/>
      <c r="RTK58" s="298"/>
      <c r="RTL58" s="298"/>
      <c r="RTM58" s="298"/>
      <c r="RTN58" s="298"/>
      <c r="RTO58" s="298"/>
      <c r="RTP58" s="298"/>
      <c r="RTQ58" s="298"/>
      <c r="RTR58" s="298"/>
      <c r="RTS58" s="298"/>
      <c r="RTT58" s="298"/>
      <c r="RTU58" s="298"/>
      <c r="RTV58" s="298"/>
      <c r="RTW58" s="298"/>
      <c r="RTX58" s="298"/>
      <c r="RTY58" s="298"/>
      <c r="RTZ58" s="298"/>
      <c r="RUA58" s="298"/>
      <c r="RUB58" s="298"/>
      <c r="RUC58" s="298"/>
      <c r="RUD58" s="298"/>
      <c r="RUE58" s="298"/>
      <c r="RUF58" s="298"/>
      <c r="RUG58" s="298"/>
      <c r="RUH58" s="298"/>
      <c r="RUI58" s="298"/>
      <c r="RUJ58" s="298"/>
      <c r="RUK58" s="298"/>
      <c r="RUL58" s="298"/>
      <c r="RUM58" s="298"/>
      <c r="RUN58" s="298"/>
      <c r="RUO58" s="298"/>
      <c r="RUP58" s="298"/>
      <c r="RUQ58" s="298"/>
      <c r="RUR58" s="298"/>
      <c r="RUS58" s="298"/>
      <c r="RUT58" s="298"/>
      <c r="RUU58" s="298"/>
      <c r="RUV58" s="298"/>
      <c r="RUW58" s="298"/>
      <c r="RUX58" s="298"/>
      <c r="RUY58" s="298"/>
      <c r="RUZ58" s="298"/>
      <c r="RVA58" s="298"/>
      <c r="RVB58" s="298"/>
      <c r="RVC58" s="298"/>
      <c r="RVD58" s="298"/>
      <c r="RVE58" s="298"/>
      <c r="RVF58" s="298"/>
      <c r="RVG58" s="298"/>
      <c r="RVH58" s="298"/>
      <c r="RVI58" s="298"/>
      <c r="RVJ58" s="298"/>
      <c r="RVK58" s="298"/>
      <c r="RVL58" s="298"/>
      <c r="RVM58" s="298"/>
      <c r="RVN58" s="298"/>
      <c r="RVO58" s="298"/>
      <c r="RVP58" s="298"/>
      <c r="RVQ58" s="298"/>
      <c r="RVR58" s="298"/>
      <c r="RVS58" s="298"/>
      <c r="RVT58" s="298"/>
      <c r="RVU58" s="298"/>
      <c r="RVV58" s="298"/>
      <c r="RVW58" s="298"/>
      <c r="RVX58" s="298"/>
      <c r="RVY58" s="298"/>
      <c r="RVZ58" s="298"/>
      <c r="RWA58" s="298"/>
      <c r="RWB58" s="298"/>
      <c r="RWC58" s="298"/>
      <c r="RWD58" s="298"/>
      <c r="RWE58" s="298"/>
      <c r="RWF58" s="298"/>
      <c r="RWG58" s="298"/>
      <c r="RWH58" s="298"/>
      <c r="RWI58" s="298"/>
      <c r="RWJ58" s="298"/>
      <c r="RWK58" s="298"/>
      <c r="RWL58" s="298"/>
      <c r="RWM58" s="298"/>
      <c r="RWN58" s="298"/>
      <c r="RWO58" s="298"/>
      <c r="RWP58" s="298"/>
      <c r="RWQ58" s="298"/>
      <c r="RWR58" s="298"/>
      <c r="RWS58" s="298"/>
      <c r="RWT58" s="298"/>
      <c r="RWU58" s="298"/>
      <c r="RWV58" s="298"/>
      <c r="RWW58" s="298"/>
      <c r="RWX58" s="298"/>
      <c r="RWY58" s="298"/>
      <c r="RWZ58" s="298"/>
      <c r="RXA58" s="298"/>
      <c r="RXB58" s="298"/>
      <c r="RXC58" s="298"/>
      <c r="RXD58" s="298"/>
      <c r="RXE58" s="298"/>
      <c r="RXF58" s="298"/>
      <c r="RXG58" s="298"/>
      <c r="RXH58" s="298"/>
      <c r="RXI58" s="298"/>
      <c r="RXJ58" s="298"/>
      <c r="RXK58" s="298"/>
      <c r="RXL58" s="298"/>
      <c r="RXM58" s="298"/>
      <c r="RXN58" s="298"/>
      <c r="RXO58" s="298"/>
      <c r="RXP58" s="298"/>
      <c r="RXQ58" s="298"/>
      <c r="RXR58" s="298"/>
      <c r="RXS58" s="298"/>
      <c r="RXT58" s="298"/>
      <c r="RXU58" s="298"/>
      <c r="RXV58" s="298"/>
      <c r="RXW58" s="298"/>
      <c r="RXX58" s="298"/>
      <c r="RXY58" s="298"/>
      <c r="RXZ58" s="298"/>
      <c r="RYA58" s="298"/>
      <c r="RYB58" s="298"/>
      <c r="RYC58" s="298"/>
      <c r="RYD58" s="298"/>
      <c r="RYE58" s="298"/>
      <c r="RYF58" s="298"/>
      <c r="RYG58" s="298"/>
      <c r="RYH58" s="298"/>
      <c r="RYI58" s="298"/>
      <c r="RYJ58" s="298"/>
      <c r="RYK58" s="298"/>
      <c r="RYL58" s="298"/>
      <c r="RYM58" s="298"/>
      <c r="RYN58" s="298"/>
      <c r="RYO58" s="298"/>
      <c r="RYP58" s="298"/>
      <c r="RYQ58" s="298"/>
      <c r="RYR58" s="298"/>
      <c r="RYS58" s="298"/>
      <c r="RYT58" s="298"/>
      <c r="RYU58" s="298"/>
      <c r="RYV58" s="298"/>
      <c r="RYW58" s="298"/>
      <c r="RYX58" s="298"/>
      <c r="RYY58" s="298"/>
      <c r="RYZ58" s="298"/>
      <c r="RZA58" s="298"/>
      <c r="RZB58" s="298"/>
      <c r="RZC58" s="298"/>
      <c r="RZD58" s="298"/>
      <c r="RZE58" s="298"/>
      <c r="RZF58" s="298"/>
      <c r="RZG58" s="298"/>
      <c r="RZH58" s="298"/>
      <c r="RZI58" s="298"/>
      <c r="RZJ58" s="298"/>
      <c r="RZK58" s="298"/>
      <c r="RZL58" s="298"/>
      <c r="RZM58" s="298"/>
      <c r="RZN58" s="298"/>
      <c r="RZO58" s="298"/>
      <c r="RZP58" s="298"/>
      <c r="RZQ58" s="298"/>
      <c r="RZR58" s="298"/>
      <c r="RZS58" s="298"/>
      <c r="RZT58" s="298"/>
      <c r="RZU58" s="298"/>
      <c r="RZV58" s="298"/>
      <c r="RZW58" s="298"/>
      <c r="RZX58" s="298"/>
      <c r="RZY58" s="298"/>
      <c r="RZZ58" s="298"/>
      <c r="SAA58" s="298"/>
      <c r="SAB58" s="298"/>
      <c r="SAC58" s="298"/>
      <c r="SAD58" s="298"/>
      <c r="SAE58" s="298"/>
      <c r="SAF58" s="298"/>
      <c r="SAG58" s="298"/>
      <c r="SAH58" s="298"/>
      <c r="SAI58" s="298"/>
      <c r="SAJ58" s="298"/>
      <c r="SAK58" s="298"/>
      <c r="SAL58" s="298"/>
      <c r="SAM58" s="298"/>
      <c r="SAN58" s="298"/>
      <c r="SAO58" s="298"/>
      <c r="SAP58" s="298"/>
      <c r="SAQ58" s="298"/>
      <c r="SAR58" s="298"/>
      <c r="SAS58" s="298"/>
      <c r="SAT58" s="298"/>
      <c r="SAU58" s="298"/>
      <c r="SAV58" s="298"/>
      <c r="SAW58" s="298"/>
      <c r="SAX58" s="298"/>
      <c r="SAY58" s="298"/>
      <c r="SAZ58" s="298"/>
      <c r="SBA58" s="298"/>
      <c r="SBB58" s="298"/>
      <c r="SBC58" s="298"/>
      <c r="SBD58" s="298"/>
      <c r="SBE58" s="298"/>
      <c r="SBF58" s="298"/>
      <c r="SBG58" s="298"/>
      <c r="SBH58" s="298"/>
      <c r="SBI58" s="298"/>
      <c r="SBJ58" s="298"/>
      <c r="SBK58" s="298"/>
      <c r="SBL58" s="298"/>
      <c r="SBM58" s="298"/>
      <c r="SBN58" s="298"/>
      <c r="SBO58" s="298"/>
      <c r="SBP58" s="298"/>
      <c r="SBQ58" s="298"/>
      <c r="SBR58" s="298"/>
      <c r="SBS58" s="298"/>
      <c r="SBT58" s="298"/>
      <c r="SBU58" s="298"/>
      <c r="SBV58" s="298"/>
      <c r="SBW58" s="298"/>
      <c r="SBX58" s="298"/>
      <c r="SBY58" s="298"/>
      <c r="SBZ58" s="298"/>
      <c r="SCA58" s="298"/>
      <c r="SCB58" s="298"/>
      <c r="SCC58" s="298"/>
      <c r="SCD58" s="298"/>
      <c r="SCE58" s="298"/>
      <c r="SCF58" s="298"/>
      <c r="SCG58" s="298"/>
      <c r="SCH58" s="298"/>
      <c r="SCI58" s="298"/>
      <c r="SCJ58" s="298"/>
      <c r="SCK58" s="298"/>
      <c r="SCL58" s="298"/>
      <c r="SCM58" s="298"/>
      <c r="SCN58" s="298"/>
      <c r="SCO58" s="298"/>
      <c r="SCP58" s="298"/>
      <c r="SCQ58" s="298"/>
      <c r="SCR58" s="298"/>
      <c r="SCS58" s="298"/>
      <c r="SCT58" s="298"/>
      <c r="SCU58" s="298"/>
      <c r="SCV58" s="298"/>
      <c r="SCW58" s="298"/>
      <c r="SCX58" s="298"/>
      <c r="SCY58" s="298"/>
      <c r="SCZ58" s="298"/>
      <c r="SDA58" s="298"/>
      <c r="SDB58" s="298"/>
      <c r="SDC58" s="298"/>
      <c r="SDD58" s="298"/>
      <c r="SDE58" s="298"/>
      <c r="SDF58" s="298"/>
      <c r="SDG58" s="298"/>
      <c r="SDH58" s="298"/>
      <c r="SDI58" s="298"/>
      <c r="SDJ58" s="298"/>
      <c r="SDK58" s="298"/>
      <c r="SDL58" s="298"/>
      <c r="SDM58" s="298"/>
      <c r="SDN58" s="298"/>
      <c r="SDO58" s="298"/>
      <c r="SDP58" s="298"/>
      <c r="SDQ58" s="298"/>
      <c r="SDR58" s="298"/>
      <c r="SDS58" s="298"/>
      <c r="SDT58" s="298"/>
      <c r="SDU58" s="298"/>
      <c r="SDV58" s="298"/>
      <c r="SDW58" s="298"/>
      <c r="SDX58" s="298"/>
      <c r="SDY58" s="298"/>
      <c r="SDZ58" s="298"/>
      <c r="SEA58" s="298"/>
      <c r="SEB58" s="298"/>
      <c r="SEC58" s="298"/>
      <c r="SED58" s="298"/>
      <c r="SEE58" s="298"/>
      <c r="SEF58" s="298"/>
      <c r="SEG58" s="298"/>
      <c r="SEH58" s="298"/>
      <c r="SEI58" s="298"/>
      <c r="SEJ58" s="298"/>
      <c r="SEK58" s="298"/>
      <c r="SEL58" s="298"/>
      <c r="SEM58" s="298"/>
      <c r="SEN58" s="298"/>
      <c r="SEO58" s="298"/>
      <c r="SEP58" s="298"/>
      <c r="SEQ58" s="298"/>
      <c r="SER58" s="298"/>
      <c r="SES58" s="298"/>
      <c r="SET58" s="298"/>
      <c r="SEU58" s="298"/>
      <c r="SEV58" s="298"/>
      <c r="SEW58" s="298"/>
      <c r="SEX58" s="298"/>
      <c r="SEY58" s="298"/>
      <c r="SEZ58" s="298"/>
      <c r="SFA58" s="298"/>
      <c r="SFB58" s="298"/>
      <c r="SFC58" s="298"/>
      <c r="SFD58" s="298"/>
      <c r="SFE58" s="298"/>
      <c r="SFF58" s="298"/>
      <c r="SFG58" s="298"/>
      <c r="SFH58" s="298"/>
      <c r="SFI58" s="298"/>
      <c r="SFJ58" s="298"/>
      <c r="SFK58" s="298"/>
      <c r="SFL58" s="298"/>
      <c r="SFM58" s="298"/>
      <c r="SFN58" s="298"/>
      <c r="SFO58" s="298"/>
      <c r="SFP58" s="298"/>
      <c r="SFQ58" s="298"/>
      <c r="SFR58" s="298"/>
      <c r="SFS58" s="298"/>
      <c r="SFT58" s="298"/>
      <c r="SFU58" s="298"/>
      <c r="SFV58" s="298"/>
      <c r="SFW58" s="298"/>
      <c r="SFX58" s="298"/>
      <c r="SFY58" s="298"/>
      <c r="SFZ58" s="298"/>
      <c r="SGA58" s="298"/>
      <c r="SGB58" s="298"/>
      <c r="SGC58" s="298"/>
      <c r="SGD58" s="298"/>
      <c r="SGE58" s="298"/>
      <c r="SGF58" s="298"/>
      <c r="SGG58" s="298"/>
      <c r="SGH58" s="298"/>
      <c r="SGI58" s="298"/>
      <c r="SGJ58" s="298"/>
      <c r="SGK58" s="298"/>
      <c r="SGL58" s="298"/>
      <c r="SGM58" s="298"/>
      <c r="SGN58" s="298"/>
      <c r="SGO58" s="298"/>
      <c r="SGP58" s="298"/>
      <c r="SGQ58" s="298"/>
      <c r="SGR58" s="298"/>
      <c r="SGS58" s="298"/>
      <c r="SGT58" s="298"/>
      <c r="SGU58" s="298"/>
      <c r="SGV58" s="298"/>
      <c r="SGW58" s="298"/>
      <c r="SGX58" s="298"/>
      <c r="SGY58" s="298"/>
      <c r="SGZ58" s="298"/>
      <c r="SHA58" s="298"/>
      <c r="SHB58" s="298"/>
      <c r="SHC58" s="298"/>
      <c r="SHD58" s="298"/>
      <c r="SHE58" s="298"/>
      <c r="SHF58" s="298"/>
      <c r="SHG58" s="298"/>
      <c r="SHH58" s="298"/>
      <c r="SHI58" s="298"/>
      <c r="SHJ58" s="298"/>
      <c r="SHK58" s="298"/>
      <c r="SHL58" s="298"/>
      <c r="SHM58" s="298"/>
      <c r="SHN58" s="298"/>
      <c r="SHO58" s="298"/>
      <c r="SHP58" s="298"/>
      <c r="SHQ58" s="298"/>
      <c r="SHR58" s="298"/>
      <c r="SHS58" s="298"/>
      <c r="SHT58" s="298"/>
      <c r="SHU58" s="298"/>
      <c r="SHV58" s="298"/>
      <c r="SHW58" s="298"/>
      <c r="SHX58" s="298"/>
      <c r="SHY58" s="298"/>
      <c r="SHZ58" s="298"/>
      <c r="SIA58" s="298"/>
      <c r="SIB58" s="298"/>
      <c r="SIC58" s="298"/>
      <c r="SID58" s="298"/>
      <c r="SIE58" s="298"/>
      <c r="SIF58" s="298"/>
      <c r="SIG58" s="298"/>
      <c r="SIH58" s="298"/>
      <c r="SII58" s="298"/>
      <c r="SIJ58" s="298"/>
      <c r="SIK58" s="298"/>
      <c r="SIL58" s="298"/>
      <c r="SIM58" s="298"/>
      <c r="SIN58" s="298"/>
      <c r="SIO58" s="298"/>
      <c r="SIP58" s="298"/>
      <c r="SIQ58" s="298"/>
      <c r="SIR58" s="298"/>
      <c r="SIS58" s="298"/>
      <c r="SIT58" s="298"/>
      <c r="SIU58" s="298"/>
      <c r="SIV58" s="298"/>
      <c r="SIW58" s="298"/>
      <c r="SIX58" s="298"/>
      <c r="SIY58" s="298"/>
      <c r="SIZ58" s="298"/>
      <c r="SJA58" s="298"/>
      <c r="SJB58" s="298"/>
      <c r="SJC58" s="298"/>
      <c r="SJD58" s="298"/>
      <c r="SJE58" s="298"/>
      <c r="SJF58" s="298"/>
      <c r="SJG58" s="298"/>
      <c r="SJH58" s="298"/>
      <c r="SJI58" s="298"/>
      <c r="SJJ58" s="298"/>
      <c r="SJK58" s="298"/>
      <c r="SJL58" s="298"/>
      <c r="SJM58" s="298"/>
      <c r="SJN58" s="298"/>
      <c r="SJO58" s="298"/>
      <c r="SJP58" s="298"/>
      <c r="SJQ58" s="298"/>
      <c r="SJR58" s="298"/>
      <c r="SJS58" s="298"/>
      <c r="SJT58" s="298"/>
      <c r="SJU58" s="298"/>
      <c r="SJV58" s="298"/>
      <c r="SJW58" s="298"/>
      <c r="SJX58" s="298"/>
      <c r="SJY58" s="298"/>
      <c r="SJZ58" s="298"/>
      <c r="SKA58" s="298"/>
      <c r="SKB58" s="298"/>
      <c r="SKC58" s="298"/>
      <c r="SKD58" s="298"/>
      <c r="SKE58" s="298"/>
      <c r="SKF58" s="298"/>
      <c r="SKG58" s="298"/>
      <c r="SKH58" s="298"/>
      <c r="SKI58" s="298"/>
      <c r="SKJ58" s="298"/>
      <c r="SKK58" s="298"/>
      <c r="SKL58" s="298"/>
      <c r="SKM58" s="298"/>
      <c r="SKN58" s="298"/>
      <c r="SKO58" s="298"/>
      <c r="SKP58" s="298"/>
      <c r="SKQ58" s="298"/>
      <c r="SKR58" s="298"/>
      <c r="SKS58" s="298"/>
      <c r="SKT58" s="298"/>
      <c r="SKU58" s="298"/>
      <c r="SKV58" s="298"/>
      <c r="SKW58" s="298"/>
      <c r="SKX58" s="298"/>
      <c r="SKY58" s="298"/>
      <c r="SKZ58" s="298"/>
      <c r="SLA58" s="298"/>
      <c r="SLB58" s="298"/>
      <c r="SLC58" s="298"/>
      <c r="SLD58" s="298"/>
      <c r="SLE58" s="298"/>
      <c r="SLF58" s="298"/>
      <c r="SLG58" s="298"/>
      <c r="SLH58" s="298"/>
      <c r="SLI58" s="298"/>
      <c r="SLJ58" s="298"/>
      <c r="SLK58" s="298"/>
      <c r="SLL58" s="298"/>
      <c r="SLM58" s="298"/>
      <c r="SLN58" s="298"/>
      <c r="SLO58" s="298"/>
      <c r="SLP58" s="298"/>
      <c r="SLQ58" s="298"/>
      <c r="SLR58" s="298"/>
      <c r="SLS58" s="298"/>
      <c r="SLT58" s="298"/>
      <c r="SLU58" s="298"/>
      <c r="SLV58" s="298"/>
      <c r="SLW58" s="298"/>
      <c r="SLX58" s="298"/>
      <c r="SLY58" s="298"/>
      <c r="SLZ58" s="298"/>
      <c r="SMA58" s="298"/>
      <c r="SMB58" s="298"/>
      <c r="SMC58" s="298"/>
      <c r="SMD58" s="298"/>
      <c r="SME58" s="298"/>
      <c r="SMF58" s="298"/>
      <c r="SMG58" s="298"/>
      <c r="SMH58" s="298"/>
      <c r="SMI58" s="298"/>
      <c r="SMJ58" s="298"/>
      <c r="SMK58" s="298"/>
      <c r="SML58" s="298"/>
      <c r="SMM58" s="298"/>
      <c r="SMN58" s="298"/>
      <c r="SMO58" s="298"/>
      <c r="SMP58" s="298"/>
      <c r="SMQ58" s="298"/>
      <c r="SMR58" s="298"/>
      <c r="SMS58" s="298"/>
      <c r="SMT58" s="298"/>
      <c r="SMU58" s="298"/>
      <c r="SMV58" s="298"/>
      <c r="SMW58" s="298"/>
      <c r="SMX58" s="298"/>
      <c r="SMY58" s="298"/>
      <c r="SMZ58" s="298"/>
      <c r="SNA58" s="298"/>
      <c r="SNB58" s="298"/>
      <c r="SNC58" s="298"/>
      <c r="SND58" s="298"/>
      <c r="SNE58" s="298"/>
      <c r="SNF58" s="298"/>
      <c r="SNG58" s="298"/>
      <c r="SNH58" s="298"/>
      <c r="SNI58" s="298"/>
      <c r="SNJ58" s="298"/>
      <c r="SNK58" s="298"/>
      <c r="SNL58" s="298"/>
      <c r="SNM58" s="298"/>
      <c r="SNN58" s="298"/>
      <c r="SNO58" s="298"/>
      <c r="SNP58" s="298"/>
      <c r="SNQ58" s="298"/>
      <c r="SNR58" s="298"/>
      <c r="SNS58" s="298"/>
      <c r="SNT58" s="298"/>
      <c r="SNU58" s="298"/>
      <c r="SNV58" s="298"/>
      <c r="SNW58" s="298"/>
      <c r="SNX58" s="298"/>
      <c r="SNY58" s="298"/>
      <c r="SNZ58" s="298"/>
      <c r="SOA58" s="298"/>
      <c r="SOB58" s="298"/>
      <c r="SOC58" s="298"/>
      <c r="SOD58" s="298"/>
      <c r="SOE58" s="298"/>
      <c r="SOF58" s="298"/>
      <c r="SOG58" s="298"/>
      <c r="SOH58" s="298"/>
      <c r="SOI58" s="298"/>
      <c r="SOJ58" s="298"/>
      <c r="SOK58" s="298"/>
      <c r="SOL58" s="298"/>
      <c r="SOM58" s="298"/>
      <c r="SON58" s="298"/>
      <c r="SOO58" s="298"/>
      <c r="SOP58" s="298"/>
      <c r="SOQ58" s="298"/>
      <c r="SOR58" s="298"/>
      <c r="SOS58" s="298"/>
      <c r="SOT58" s="298"/>
      <c r="SOU58" s="298"/>
      <c r="SOV58" s="298"/>
      <c r="SOW58" s="298"/>
      <c r="SOX58" s="298"/>
      <c r="SOY58" s="298"/>
      <c r="SOZ58" s="298"/>
      <c r="SPA58" s="298"/>
      <c r="SPB58" s="298"/>
      <c r="SPC58" s="298"/>
      <c r="SPD58" s="298"/>
      <c r="SPE58" s="298"/>
      <c r="SPF58" s="298"/>
      <c r="SPG58" s="298"/>
      <c r="SPH58" s="298"/>
      <c r="SPI58" s="298"/>
      <c r="SPJ58" s="298"/>
      <c r="SPK58" s="298"/>
      <c r="SPL58" s="298"/>
      <c r="SPM58" s="298"/>
      <c r="SPN58" s="298"/>
      <c r="SPO58" s="298"/>
      <c r="SPP58" s="298"/>
      <c r="SPQ58" s="298"/>
      <c r="SPR58" s="298"/>
      <c r="SPS58" s="298"/>
      <c r="SPT58" s="298"/>
      <c r="SPU58" s="298"/>
      <c r="SPV58" s="298"/>
      <c r="SPW58" s="298"/>
      <c r="SPX58" s="298"/>
      <c r="SPY58" s="298"/>
      <c r="SPZ58" s="298"/>
      <c r="SQA58" s="298"/>
      <c r="SQB58" s="298"/>
      <c r="SQC58" s="298"/>
      <c r="SQD58" s="298"/>
      <c r="SQE58" s="298"/>
      <c r="SQF58" s="298"/>
      <c r="SQG58" s="298"/>
      <c r="SQH58" s="298"/>
      <c r="SQI58" s="298"/>
      <c r="SQJ58" s="298"/>
      <c r="SQK58" s="298"/>
      <c r="SQL58" s="298"/>
      <c r="SQM58" s="298"/>
      <c r="SQN58" s="298"/>
      <c r="SQO58" s="298"/>
      <c r="SQP58" s="298"/>
      <c r="SQQ58" s="298"/>
      <c r="SQR58" s="298"/>
      <c r="SQS58" s="298"/>
      <c r="SQT58" s="298"/>
      <c r="SQU58" s="298"/>
      <c r="SQV58" s="298"/>
      <c r="SQW58" s="298"/>
      <c r="SQX58" s="298"/>
      <c r="SQY58" s="298"/>
      <c r="SQZ58" s="298"/>
      <c r="SRA58" s="298"/>
      <c r="SRB58" s="298"/>
      <c r="SRC58" s="298"/>
      <c r="SRD58" s="298"/>
      <c r="SRE58" s="298"/>
      <c r="SRF58" s="298"/>
      <c r="SRG58" s="298"/>
      <c r="SRH58" s="298"/>
      <c r="SRI58" s="298"/>
      <c r="SRJ58" s="298"/>
      <c r="SRK58" s="298"/>
      <c r="SRL58" s="298"/>
      <c r="SRM58" s="298"/>
      <c r="SRN58" s="298"/>
      <c r="SRO58" s="298"/>
      <c r="SRP58" s="298"/>
      <c r="SRQ58" s="298"/>
      <c r="SRR58" s="298"/>
      <c r="SRS58" s="298"/>
      <c r="SRT58" s="298"/>
      <c r="SRU58" s="298"/>
      <c r="SRV58" s="298"/>
      <c r="SRW58" s="298"/>
      <c r="SRX58" s="298"/>
      <c r="SRY58" s="298"/>
      <c r="SRZ58" s="298"/>
      <c r="SSA58" s="298"/>
      <c r="SSB58" s="298"/>
      <c r="SSC58" s="298"/>
      <c r="SSD58" s="298"/>
      <c r="SSE58" s="298"/>
      <c r="SSF58" s="298"/>
      <c r="SSG58" s="298"/>
      <c r="SSH58" s="298"/>
      <c r="SSI58" s="298"/>
      <c r="SSJ58" s="298"/>
      <c r="SSK58" s="298"/>
      <c r="SSL58" s="298"/>
      <c r="SSM58" s="298"/>
      <c r="SSN58" s="298"/>
      <c r="SSO58" s="298"/>
      <c r="SSP58" s="298"/>
      <c r="SSQ58" s="298"/>
      <c r="SSR58" s="298"/>
      <c r="SSS58" s="298"/>
      <c r="SST58" s="298"/>
      <c r="SSU58" s="298"/>
      <c r="SSV58" s="298"/>
      <c r="SSW58" s="298"/>
      <c r="SSX58" s="298"/>
      <c r="SSY58" s="298"/>
      <c r="SSZ58" s="298"/>
      <c r="STA58" s="298"/>
      <c r="STB58" s="298"/>
      <c r="STC58" s="298"/>
      <c r="STD58" s="298"/>
      <c r="STE58" s="298"/>
      <c r="STF58" s="298"/>
      <c r="STG58" s="298"/>
      <c r="STH58" s="298"/>
      <c r="STI58" s="298"/>
      <c r="STJ58" s="298"/>
      <c r="STK58" s="298"/>
      <c r="STL58" s="298"/>
      <c r="STM58" s="298"/>
      <c r="STN58" s="298"/>
      <c r="STO58" s="298"/>
      <c r="STP58" s="298"/>
      <c r="STQ58" s="298"/>
      <c r="STR58" s="298"/>
      <c r="STS58" s="298"/>
      <c r="STT58" s="298"/>
      <c r="STU58" s="298"/>
      <c r="STV58" s="298"/>
      <c r="STW58" s="298"/>
      <c r="STX58" s="298"/>
      <c r="STY58" s="298"/>
      <c r="STZ58" s="298"/>
      <c r="SUA58" s="298"/>
      <c r="SUB58" s="298"/>
      <c r="SUC58" s="298"/>
      <c r="SUD58" s="298"/>
      <c r="SUE58" s="298"/>
      <c r="SUF58" s="298"/>
      <c r="SUG58" s="298"/>
      <c r="SUH58" s="298"/>
      <c r="SUI58" s="298"/>
      <c r="SUJ58" s="298"/>
      <c r="SUK58" s="298"/>
      <c r="SUL58" s="298"/>
      <c r="SUM58" s="298"/>
      <c r="SUN58" s="298"/>
      <c r="SUO58" s="298"/>
      <c r="SUP58" s="298"/>
      <c r="SUQ58" s="298"/>
      <c r="SUR58" s="298"/>
      <c r="SUS58" s="298"/>
      <c r="SUT58" s="298"/>
      <c r="SUU58" s="298"/>
      <c r="SUV58" s="298"/>
      <c r="SUW58" s="298"/>
      <c r="SUX58" s="298"/>
      <c r="SUY58" s="298"/>
      <c r="SUZ58" s="298"/>
      <c r="SVA58" s="298"/>
      <c r="SVB58" s="298"/>
      <c r="SVC58" s="298"/>
      <c r="SVD58" s="298"/>
      <c r="SVE58" s="298"/>
      <c r="SVF58" s="298"/>
      <c r="SVG58" s="298"/>
      <c r="SVH58" s="298"/>
      <c r="SVI58" s="298"/>
      <c r="SVJ58" s="298"/>
      <c r="SVK58" s="298"/>
      <c r="SVL58" s="298"/>
      <c r="SVM58" s="298"/>
      <c r="SVN58" s="298"/>
      <c r="SVO58" s="298"/>
      <c r="SVP58" s="298"/>
      <c r="SVQ58" s="298"/>
      <c r="SVR58" s="298"/>
      <c r="SVS58" s="298"/>
      <c r="SVT58" s="298"/>
      <c r="SVU58" s="298"/>
      <c r="SVV58" s="298"/>
      <c r="SVW58" s="298"/>
      <c r="SVX58" s="298"/>
      <c r="SVY58" s="298"/>
      <c r="SVZ58" s="298"/>
      <c r="SWA58" s="298"/>
      <c r="SWB58" s="298"/>
      <c r="SWC58" s="298"/>
      <c r="SWD58" s="298"/>
      <c r="SWE58" s="298"/>
      <c r="SWF58" s="298"/>
      <c r="SWG58" s="298"/>
      <c r="SWH58" s="298"/>
      <c r="SWI58" s="298"/>
      <c r="SWJ58" s="298"/>
      <c r="SWK58" s="298"/>
      <c r="SWL58" s="298"/>
      <c r="SWM58" s="298"/>
      <c r="SWN58" s="298"/>
      <c r="SWO58" s="298"/>
      <c r="SWP58" s="298"/>
      <c r="SWQ58" s="298"/>
      <c r="SWR58" s="298"/>
      <c r="SWS58" s="298"/>
      <c r="SWT58" s="298"/>
      <c r="SWU58" s="298"/>
      <c r="SWV58" s="298"/>
      <c r="SWW58" s="298"/>
      <c r="SWX58" s="298"/>
      <c r="SWY58" s="298"/>
      <c r="SWZ58" s="298"/>
      <c r="SXA58" s="298"/>
      <c r="SXB58" s="298"/>
      <c r="SXC58" s="298"/>
      <c r="SXD58" s="298"/>
      <c r="SXE58" s="298"/>
      <c r="SXF58" s="298"/>
      <c r="SXG58" s="298"/>
      <c r="SXH58" s="298"/>
      <c r="SXI58" s="298"/>
      <c r="SXJ58" s="298"/>
      <c r="SXK58" s="298"/>
      <c r="SXL58" s="298"/>
      <c r="SXM58" s="298"/>
      <c r="SXN58" s="298"/>
      <c r="SXO58" s="298"/>
      <c r="SXP58" s="298"/>
      <c r="SXQ58" s="298"/>
      <c r="SXR58" s="298"/>
      <c r="SXS58" s="298"/>
      <c r="SXT58" s="298"/>
      <c r="SXU58" s="298"/>
      <c r="SXV58" s="298"/>
      <c r="SXW58" s="298"/>
      <c r="SXX58" s="298"/>
      <c r="SXY58" s="298"/>
      <c r="SXZ58" s="298"/>
      <c r="SYA58" s="298"/>
      <c r="SYB58" s="298"/>
      <c r="SYC58" s="298"/>
      <c r="SYD58" s="298"/>
      <c r="SYE58" s="298"/>
      <c r="SYF58" s="298"/>
      <c r="SYG58" s="298"/>
      <c r="SYH58" s="298"/>
      <c r="SYI58" s="298"/>
      <c r="SYJ58" s="298"/>
      <c r="SYK58" s="298"/>
      <c r="SYL58" s="298"/>
      <c r="SYM58" s="298"/>
      <c r="SYN58" s="298"/>
      <c r="SYO58" s="298"/>
      <c r="SYP58" s="298"/>
      <c r="SYQ58" s="298"/>
      <c r="SYR58" s="298"/>
      <c r="SYS58" s="298"/>
      <c r="SYT58" s="298"/>
      <c r="SYU58" s="298"/>
      <c r="SYV58" s="298"/>
      <c r="SYW58" s="298"/>
      <c r="SYX58" s="298"/>
      <c r="SYY58" s="298"/>
      <c r="SYZ58" s="298"/>
      <c r="SZA58" s="298"/>
      <c r="SZB58" s="298"/>
      <c r="SZC58" s="298"/>
      <c r="SZD58" s="298"/>
      <c r="SZE58" s="298"/>
      <c r="SZF58" s="298"/>
      <c r="SZG58" s="298"/>
      <c r="SZH58" s="298"/>
      <c r="SZI58" s="298"/>
      <c r="SZJ58" s="298"/>
      <c r="SZK58" s="298"/>
      <c r="SZL58" s="298"/>
      <c r="SZM58" s="298"/>
      <c r="SZN58" s="298"/>
      <c r="SZO58" s="298"/>
      <c r="SZP58" s="298"/>
      <c r="SZQ58" s="298"/>
      <c r="SZR58" s="298"/>
      <c r="SZS58" s="298"/>
      <c r="SZT58" s="298"/>
      <c r="SZU58" s="298"/>
      <c r="SZV58" s="298"/>
      <c r="SZW58" s="298"/>
      <c r="SZX58" s="298"/>
      <c r="SZY58" s="298"/>
      <c r="SZZ58" s="298"/>
      <c r="TAA58" s="298"/>
      <c r="TAB58" s="298"/>
      <c r="TAC58" s="298"/>
      <c r="TAD58" s="298"/>
      <c r="TAE58" s="298"/>
      <c r="TAF58" s="298"/>
      <c r="TAG58" s="298"/>
      <c r="TAH58" s="298"/>
      <c r="TAI58" s="298"/>
      <c r="TAJ58" s="298"/>
      <c r="TAK58" s="298"/>
      <c r="TAL58" s="298"/>
      <c r="TAM58" s="298"/>
      <c r="TAN58" s="298"/>
      <c r="TAO58" s="298"/>
      <c r="TAP58" s="298"/>
      <c r="TAQ58" s="298"/>
      <c r="TAR58" s="298"/>
      <c r="TAS58" s="298"/>
      <c r="TAT58" s="298"/>
      <c r="TAU58" s="298"/>
      <c r="TAV58" s="298"/>
      <c r="TAW58" s="298"/>
      <c r="TAX58" s="298"/>
      <c r="TAY58" s="298"/>
      <c r="TAZ58" s="298"/>
      <c r="TBA58" s="298"/>
      <c r="TBB58" s="298"/>
      <c r="TBC58" s="298"/>
      <c r="TBD58" s="298"/>
      <c r="TBE58" s="298"/>
      <c r="TBF58" s="298"/>
      <c r="TBG58" s="298"/>
      <c r="TBH58" s="298"/>
      <c r="TBI58" s="298"/>
      <c r="TBJ58" s="298"/>
      <c r="TBK58" s="298"/>
      <c r="TBL58" s="298"/>
      <c r="TBM58" s="298"/>
      <c r="TBN58" s="298"/>
      <c r="TBO58" s="298"/>
      <c r="TBP58" s="298"/>
      <c r="TBQ58" s="298"/>
      <c r="TBR58" s="298"/>
      <c r="TBS58" s="298"/>
      <c r="TBT58" s="298"/>
      <c r="TBU58" s="298"/>
      <c r="TBV58" s="298"/>
      <c r="TBW58" s="298"/>
      <c r="TBX58" s="298"/>
      <c r="TBY58" s="298"/>
      <c r="TBZ58" s="298"/>
      <c r="TCA58" s="298"/>
      <c r="TCB58" s="298"/>
      <c r="TCC58" s="298"/>
      <c r="TCD58" s="298"/>
      <c r="TCE58" s="298"/>
      <c r="TCF58" s="298"/>
      <c r="TCG58" s="298"/>
      <c r="TCH58" s="298"/>
      <c r="TCI58" s="298"/>
      <c r="TCJ58" s="298"/>
      <c r="TCK58" s="298"/>
      <c r="TCL58" s="298"/>
      <c r="TCM58" s="298"/>
      <c r="TCN58" s="298"/>
      <c r="TCO58" s="298"/>
      <c r="TCP58" s="298"/>
      <c r="TCQ58" s="298"/>
      <c r="TCR58" s="298"/>
      <c r="TCS58" s="298"/>
      <c r="TCT58" s="298"/>
      <c r="TCU58" s="298"/>
      <c r="TCV58" s="298"/>
      <c r="TCW58" s="298"/>
      <c r="TCX58" s="298"/>
      <c r="TCY58" s="298"/>
      <c r="TCZ58" s="298"/>
      <c r="TDA58" s="298"/>
      <c r="TDB58" s="298"/>
      <c r="TDC58" s="298"/>
      <c r="TDD58" s="298"/>
      <c r="TDE58" s="298"/>
      <c r="TDF58" s="298"/>
      <c r="TDG58" s="298"/>
      <c r="TDH58" s="298"/>
      <c r="TDI58" s="298"/>
      <c r="TDJ58" s="298"/>
      <c r="TDK58" s="298"/>
      <c r="TDL58" s="298"/>
      <c r="TDM58" s="298"/>
      <c r="TDN58" s="298"/>
      <c r="TDO58" s="298"/>
      <c r="TDP58" s="298"/>
      <c r="TDQ58" s="298"/>
      <c r="TDR58" s="298"/>
      <c r="TDS58" s="298"/>
      <c r="TDT58" s="298"/>
      <c r="TDU58" s="298"/>
      <c r="TDV58" s="298"/>
      <c r="TDW58" s="298"/>
      <c r="TDX58" s="298"/>
      <c r="TDY58" s="298"/>
      <c r="TDZ58" s="298"/>
      <c r="TEA58" s="298"/>
      <c r="TEB58" s="298"/>
      <c r="TEC58" s="298"/>
      <c r="TED58" s="298"/>
      <c r="TEE58" s="298"/>
      <c r="TEF58" s="298"/>
      <c r="TEG58" s="298"/>
      <c r="TEH58" s="298"/>
      <c r="TEI58" s="298"/>
      <c r="TEJ58" s="298"/>
      <c r="TEK58" s="298"/>
      <c r="TEL58" s="298"/>
      <c r="TEM58" s="298"/>
      <c r="TEN58" s="298"/>
      <c r="TEO58" s="298"/>
      <c r="TEP58" s="298"/>
      <c r="TEQ58" s="298"/>
      <c r="TER58" s="298"/>
      <c r="TES58" s="298"/>
      <c r="TET58" s="298"/>
      <c r="TEU58" s="298"/>
      <c r="TEV58" s="298"/>
      <c r="TEW58" s="298"/>
      <c r="TEX58" s="298"/>
      <c r="TEY58" s="298"/>
      <c r="TEZ58" s="298"/>
      <c r="TFA58" s="298"/>
      <c r="TFB58" s="298"/>
      <c r="TFC58" s="298"/>
      <c r="TFD58" s="298"/>
      <c r="TFE58" s="298"/>
      <c r="TFF58" s="298"/>
      <c r="TFG58" s="298"/>
      <c r="TFH58" s="298"/>
      <c r="TFI58" s="298"/>
      <c r="TFJ58" s="298"/>
      <c r="TFK58" s="298"/>
      <c r="TFL58" s="298"/>
      <c r="TFM58" s="298"/>
      <c r="TFN58" s="298"/>
      <c r="TFO58" s="298"/>
      <c r="TFP58" s="298"/>
      <c r="TFQ58" s="298"/>
      <c r="TFR58" s="298"/>
      <c r="TFS58" s="298"/>
      <c r="TFT58" s="298"/>
      <c r="TFU58" s="298"/>
      <c r="TFV58" s="298"/>
      <c r="TFW58" s="298"/>
      <c r="TFX58" s="298"/>
      <c r="TFY58" s="298"/>
      <c r="TFZ58" s="298"/>
      <c r="TGA58" s="298"/>
      <c r="TGB58" s="298"/>
      <c r="TGC58" s="298"/>
      <c r="TGD58" s="298"/>
      <c r="TGE58" s="298"/>
      <c r="TGF58" s="298"/>
      <c r="TGG58" s="298"/>
      <c r="TGH58" s="298"/>
      <c r="TGI58" s="298"/>
      <c r="TGJ58" s="298"/>
      <c r="TGK58" s="298"/>
      <c r="TGL58" s="298"/>
      <c r="TGM58" s="298"/>
      <c r="TGN58" s="298"/>
      <c r="TGO58" s="298"/>
      <c r="TGP58" s="298"/>
      <c r="TGQ58" s="298"/>
      <c r="TGR58" s="298"/>
      <c r="TGS58" s="298"/>
      <c r="TGT58" s="298"/>
      <c r="TGU58" s="298"/>
      <c r="TGV58" s="298"/>
      <c r="TGW58" s="298"/>
      <c r="TGX58" s="298"/>
      <c r="TGY58" s="298"/>
      <c r="TGZ58" s="298"/>
      <c r="THA58" s="298"/>
      <c r="THB58" s="298"/>
      <c r="THC58" s="298"/>
      <c r="THD58" s="298"/>
      <c r="THE58" s="298"/>
      <c r="THF58" s="298"/>
      <c r="THG58" s="298"/>
      <c r="THH58" s="298"/>
      <c r="THI58" s="298"/>
      <c r="THJ58" s="298"/>
      <c r="THK58" s="298"/>
      <c r="THL58" s="298"/>
      <c r="THM58" s="298"/>
      <c r="THN58" s="298"/>
      <c r="THO58" s="298"/>
      <c r="THP58" s="298"/>
      <c r="THQ58" s="298"/>
      <c r="THR58" s="298"/>
      <c r="THS58" s="298"/>
      <c r="THT58" s="298"/>
      <c r="THU58" s="298"/>
      <c r="THV58" s="298"/>
      <c r="THW58" s="298"/>
      <c r="THX58" s="298"/>
      <c r="THY58" s="298"/>
      <c r="THZ58" s="298"/>
      <c r="TIA58" s="298"/>
      <c r="TIB58" s="298"/>
      <c r="TIC58" s="298"/>
      <c r="TID58" s="298"/>
      <c r="TIE58" s="298"/>
      <c r="TIF58" s="298"/>
      <c r="TIG58" s="298"/>
      <c r="TIH58" s="298"/>
      <c r="TII58" s="298"/>
      <c r="TIJ58" s="298"/>
      <c r="TIK58" s="298"/>
      <c r="TIL58" s="298"/>
      <c r="TIM58" s="298"/>
      <c r="TIN58" s="298"/>
      <c r="TIO58" s="298"/>
      <c r="TIP58" s="298"/>
      <c r="TIQ58" s="298"/>
      <c r="TIR58" s="298"/>
      <c r="TIS58" s="298"/>
      <c r="TIT58" s="298"/>
      <c r="TIU58" s="298"/>
      <c r="TIV58" s="298"/>
      <c r="TIW58" s="298"/>
      <c r="TIX58" s="298"/>
      <c r="TIY58" s="298"/>
      <c r="TIZ58" s="298"/>
      <c r="TJA58" s="298"/>
      <c r="TJB58" s="298"/>
      <c r="TJC58" s="298"/>
      <c r="TJD58" s="298"/>
      <c r="TJE58" s="298"/>
      <c r="TJF58" s="298"/>
      <c r="TJG58" s="298"/>
      <c r="TJH58" s="298"/>
      <c r="TJI58" s="298"/>
      <c r="TJJ58" s="298"/>
      <c r="TJK58" s="298"/>
      <c r="TJL58" s="298"/>
      <c r="TJM58" s="298"/>
      <c r="TJN58" s="298"/>
      <c r="TJO58" s="298"/>
      <c r="TJP58" s="298"/>
      <c r="TJQ58" s="298"/>
      <c r="TJR58" s="298"/>
      <c r="TJS58" s="298"/>
      <c r="TJT58" s="298"/>
      <c r="TJU58" s="298"/>
      <c r="TJV58" s="298"/>
      <c r="TJW58" s="298"/>
      <c r="TJX58" s="298"/>
      <c r="TJY58" s="298"/>
      <c r="TJZ58" s="298"/>
      <c r="TKA58" s="298"/>
      <c r="TKB58" s="298"/>
      <c r="TKC58" s="298"/>
      <c r="TKD58" s="298"/>
      <c r="TKE58" s="298"/>
      <c r="TKF58" s="298"/>
      <c r="TKG58" s="298"/>
      <c r="TKH58" s="298"/>
      <c r="TKI58" s="298"/>
      <c r="TKJ58" s="298"/>
      <c r="TKK58" s="298"/>
      <c r="TKL58" s="298"/>
      <c r="TKM58" s="298"/>
      <c r="TKN58" s="298"/>
      <c r="TKO58" s="298"/>
      <c r="TKP58" s="298"/>
      <c r="TKQ58" s="298"/>
      <c r="TKR58" s="298"/>
      <c r="TKS58" s="298"/>
      <c r="TKT58" s="298"/>
      <c r="TKU58" s="298"/>
      <c r="TKV58" s="298"/>
      <c r="TKW58" s="298"/>
      <c r="TKX58" s="298"/>
      <c r="TKY58" s="298"/>
      <c r="TKZ58" s="298"/>
      <c r="TLA58" s="298"/>
      <c r="TLB58" s="298"/>
      <c r="TLC58" s="298"/>
      <c r="TLD58" s="298"/>
      <c r="TLE58" s="298"/>
      <c r="TLF58" s="298"/>
      <c r="TLG58" s="298"/>
      <c r="TLH58" s="298"/>
      <c r="TLI58" s="298"/>
      <c r="TLJ58" s="298"/>
      <c r="TLK58" s="298"/>
      <c r="TLL58" s="298"/>
      <c r="TLM58" s="298"/>
      <c r="TLN58" s="298"/>
      <c r="TLO58" s="298"/>
      <c r="TLP58" s="298"/>
      <c r="TLQ58" s="298"/>
      <c r="TLR58" s="298"/>
      <c r="TLS58" s="298"/>
      <c r="TLT58" s="298"/>
      <c r="TLU58" s="298"/>
      <c r="TLV58" s="298"/>
      <c r="TLW58" s="298"/>
      <c r="TLX58" s="298"/>
      <c r="TLY58" s="298"/>
      <c r="TLZ58" s="298"/>
      <c r="TMA58" s="298"/>
      <c r="TMB58" s="298"/>
      <c r="TMC58" s="298"/>
      <c r="TMD58" s="298"/>
      <c r="TME58" s="298"/>
      <c r="TMF58" s="298"/>
      <c r="TMG58" s="298"/>
      <c r="TMH58" s="298"/>
      <c r="TMI58" s="298"/>
      <c r="TMJ58" s="298"/>
      <c r="TMK58" s="298"/>
      <c r="TML58" s="298"/>
      <c r="TMM58" s="298"/>
      <c r="TMN58" s="298"/>
      <c r="TMO58" s="298"/>
      <c r="TMP58" s="298"/>
      <c r="TMQ58" s="298"/>
      <c r="TMR58" s="298"/>
      <c r="TMS58" s="298"/>
      <c r="TMT58" s="298"/>
      <c r="TMU58" s="298"/>
      <c r="TMV58" s="298"/>
      <c r="TMW58" s="298"/>
      <c r="TMX58" s="298"/>
      <c r="TMY58" s="298"/>
      <c r="TMZ58" s="298"/>
      <c r="TNA58" s="298"/>
      <c r="TNB58" s="298"/>
      <c r="TNC58" s="298"/>
      <c r="TND58" s="298"/>
      <c r="TNE58" s="298"/>
      <c r="TNF58" s="298"/>
      <c r="TNG58" s="298"/>
      <c r="TNH58" s="298"/>
      <c r="TNI58" s="298"/>
      <c r="TNJ58" s="298"/>
      <c r="TNK58" s="298"/>
      <c r="TNL58" s="298"/>
      <c r="TNM58" s="298"/>
      <c r="TNN58" s="298"/>
      <c r="TNO58" s="298"/>
      <c r="TNP58" s="298"/>
      <c r="TNQ58" s="298"/>
      <c r="TNR58" s="298"/>
      <c r="TNS58" s="298"/>
      <c r="TNT58" s="298"/>
      <c r="TNU58" s="298"/>
      <c r="TNV58" s="298"/>
      <c r="TNW58" s="298"/>
      <c r="TNX58" s="298"/>
      <c r="TNY58" s="298"/>
      <c r="TNZ58" s="298"/>
      <c r="TOA58" s="298"/>
      <c r="TOB58" s="298"/>
      <c r="TOC58" s="298"/>
      <c r="TOD58" s="298"/>
      <c r="TOE58" s="298"/>
      <c r="TOF58" s="298"/>
      <c r="TOG58" s="298"/>
      <c r="TOH58" s="298"/>
      <c r="TOI58" s="298"/>
      <c r="TOJ58" s="298"/>
      <c r="TOK58" s="298"/>
      <c r="TOL58" s="298"/>
      <c r="TOM58" s="298"/>
      <c r="TON58" s="298"/>
      <c r="TOO58" s="298"/>
      <c r="TOP58" s="298"/>
      <c r="TOQ58" s="298"/>
      <c r="TOR58" s="298"/>
      <c r="TOS58" s="298"/>
      <c r="TOT58" s="298"/>
      <c r="TOU58" s="298"/>
      <c r="TOV58" s="298"/>
      <c r="TOW58" s="298"/>
      <c r="TOX58" s="298"/>
      <c r="TOY58" s="298"/>
      <c r="TOZ58" s="298"/>
      <c r="TPA58" s="298"/>
      <c r="TPB58" s="298"/>
      <c r="TPC58" s="298"/>
      <c r="TPD58" s="298"/>
      <c r="TPE58" s="298"/>
      <c r="TPF58" s="298"/>
      <c r="TPG58" s="298"/>
      <c r="TPH58" s="298"/>
      <c r="TPI58" s="298"/>
      <c r="TPJ58" s="298"/>
      <c r="TPK58" s="298"/>
      <c r="TPL58" s="298"/>
      <c r="TPM58" s="298"/>
      <c r="TPN58" s="298"/>
      <c r="TPO58" s="298"/>
      <c r="TPP58" s="298"/>
      <c r="TPQ58" s="298"/>
      <c r="TPR58" s="298"/>
      <c r="TPS58" s="298"/>
      <c r="TPT58" s="298"/>
      <c r="TPU58" s="298"/>
      <c r="TPV58" s="298"/>
      <c r="TPW58" s="298"/>
      <c r="TPX58" s="298"/>
      <c r="TPY58" s="298"/>
      <c r="TPZ58" s="298"/>
      <c r="TQA58" s="298"/>
      <c r="TQB58" s="298"/>
      <c r="TQC58" s="298"/>
      <c r="TQD58" s="298"/>
      <c r="TQE58" s="298"/>
      <c r="TQF58" s="298"/>
      <c r="TQG58" s="298"/>
      <c r="TQH58" s="298"/>
      <c r="TQI58" s="298"/>
      <c r="TQJ58" s="298"/>
      <c r="TQK58" s="298"/>
      <c r="TQL58" s="298"/>
      <c r="TQM58" s="298"/>
      <c r="TQN58" s="298"/>
      <c r="TQO58" s="298"/>
      <c r="TQP58" s="298"/>
      <c r="TQQ58" s="298"/>
      <c r="TQR58" s="298"/>
      <c r="TQS58" s="298"/>
      <c r="TQT58" s="298"/>
      <c r="TQU58" s="298"/>
      <c r="TQV58" s="298"/>
      <c r="TQW58" s="298"/>
      <c r="TQX58" s="298"/>
      <c r="TQY58" s="298"/>
      <c r="TQZ58" s="298"/>
      <c r="TRA58" s="298"/>
      <c r="TRB58" s="298"/>
      <c r="TRC58" s="298"/>
      <c r="TRD58" s="298"/>
      <c r="TRE58" s="298"/>
      <c r="TRF58" s="298"/>
      <c r="TRG58" s="298"/>
      <c r="TRH58" s="298"/>
      <c r="TRI58" s="298"/>
      <c r="TRJ58" s="298"/>
      <c r="TRK58" s="298"/>
      <c r="TRL58" s="298"/>
      <c r="TRM58" s="298"/>
      <c r="TRN58" s="298"/>
      <c r="TRO58" s="298"/>
      <c r="TRP58" s="298"/>
      <c r="TRQ58" s="298"/>
      <c r="TRR58" s="298"/>
      <c r="TRS58" s="298"/>
      <c r="TRT58" s="298"/>
      <c r="TRU58" s="298"/>
      <c r="TRV58" s="298"/>
      <c r="TRW58" s="298"/>
      <c r="TRX58" s="298"/>
      <c r="TRY58" s="298"/>
      <c r="TRZ58" s="298"/>
      <c r="TSA58" s="298"/>
      <c r="TSB58" s="298"/>
      <c r="TSC58" s="298"/>
      <c r="TSD58" s="298"/>
      <c r="TSE58" s="298"/>
      <c r="TSF58" s="298"/>
      <c r="TSG58" s="298"/>
      <c r="TSH58" s="298"/>
      <c r="TSI58" s="298"/>
      <c r="TSJ58" s="298"/>
      <c r="TSK58" s="298"/>
      <c r="TSL58" s="298"/>
      <c r="TSM58" s="298"/>
      <c r="TSN58" s="298"/>
      <c r="TSO58" s="298"/>
      <c r="TSP58" s="298"/>
      <c r="TSQ58" s="298"/>
      <c r="TSR58" s="298"/>
      <c r="TSS58" s="298"/>
      <c r="TST58" s="298"/>
      <c r="TSU58" s="298"/>
      <c r="TSV58" s="298"/>
      <c r="TSW58" s="298"/>
      <c r="TSX58" s="298"/>
      <c r="TSY58" s="298"/>
      <c r="TSZ58" s="298"/>
      <c r="TTA58" s="298"/>
      <c r="TTB58" s="298"/>
      <c r="TTC58" s="298"/>
      <c r="TTD58" s="298"/>
      <c r="TTE58" s="298"/>
      <c r="TTF58" s="298"/>
      <c r="TTG58" s="298"/>
      <c r="TTH58" s="298"/>
      <c r="TTI58" s="298"/>
      <c r="TTJ58" s="298"/>
      <c r="TTK58" s="298"/>
      <c r="TTL58" s="298"/>
      <c r="TTM58" s="298"/>
      <c r="TTN58" s="298"/>
      <c r="TTO58" s="298"/>
      <c r="TTP58" s="298"/>
      <c r="TTQ58" s="298"/>
      <c r="TTR58" s="298"/>
      <c r="TTS58" s="298"/>
      <c r="TTT58" s="298"/>
      <c r="TTU58" s="298"/>
      <c r="TTV58" s="298"/>
      <c r="TTW58" s="298"/>
      <c r="TTX58" s="298"/>
      <c r="TTY58" s="298"/>
      <c r="TTZ58" s="298"/>
      <c r="TUA58" s="298"/>
      <c r="TUB58" s="298"/>
      <c r="TUC58" s="298"/>
      <c r="TUD58" s="298"/>
      <c r="TUE58" s="298"/>
      <c r="TUF58" s="298"/>
      <c r="TUG58" s="298"/>
      <c r="TUH58" s="298"/>
      <c r="TUI58" s="298"/>
      <c r="TUJ58" s="298"/>
      <c r="TUK58" s="298"/>
      <c r="TUL58" s="298"/>
      <c r="TUM58" s="298"/>
      <c r="TUN58" s="298"/>
      <c r="TUO58" s="298"/>
      <c r="TUP58" s="298"/>
      <c r="TUQ58" s="298"/>
      <c r="TUR58" s="298"/>
      <c r="TUS58" s="298"/>
      <c r="TUT58" s="298"/>
      <c r="TUU58" s="298"/>
      <c r="TUV58" s="298"/>
      <c r="TUW58" s="298"/>
      <c r="TUX58" s="298"/>
      <c r="TUY58" s="298"/>
      <c r="TUZ58" s="298"/>
      <c r="TVA58" s="298"/>
      <c r="TVB58" s="298"/>
      <c r="TVC58" s="298"/>
      <c r="TVD58" s="298"/>
      <c r="TVE58" s="298"/>
      <c r="TVF58" s="298"/>
      <c r="TVG58" s="298"/>
      <c r="TVH58" s="298"/>
      <c r="TVI58" s="298"/>
      <c r="TVJ58" s="298"/>
      <c r="TVK58" s="298"/>
      <c r="TVL58" s="298"/>
      <c r="TVM58" s="298"/>
      <c r="TVN58" s="298"/>
      <c r="TVO58" s="298"/>
      <c r="TVP58" s="298"/>
      <c r="TVQ58" s="298"/>
      <c r="TVR58" s="298"/>
      <c r="TVS58" s="298"/>
      <c r="TVT58" s="298"/>
      <c r="TVU58" s="298"/>
      <c r="TVV58" s="298"/>
      <c r="TVW58" s="298"/>
      <c r="TVX58" s="298"/>
      <c r="TVY58" s="298"/>
      <c r="TVZ58" s="298"/>
      <c r="TWA58" s="298"/>
      <c r="TWB58" s="298"/>
      <c r="TWC58" s="298"/>
      <c r="TWD58" s="298"/>
      <c r="TWE58" s="298"/>
      <c r="TWF58" s="298"/>
      <c r="TWG58" s="298"/>
      <c r="TWH58" s="298"/>
      <c r="TWI58" s="298"/>
      <c r="TWJ58" s="298"/>
      <c r="TWK58" s="298"/>
      <c r="TWL58" s="298"/>
      <c r="TWM58" s="298"/>
      <c r="TWN58" s="298"/>
      <c r="TWO58" s="298"/>
      <c r="TWP58" s="298"/>
      <c r="TWQ58" s="298"/>
      <c r="TWR58" s="298"/>
      <c r="TWS58" s="298"/>
      <c r="TWT58" s="298"/>
      <c r="TWU58" s="298"/>
      <c r="TWV58" s="298"/>
      <c r="TWW58" s="298"/>
      <c r="TWX58" s="298"/>
      <c r="TWY58" s="298"/>
      <c r="TWZ58" s="298"/>
      <c r="TXA58" s="298"/>
      <c r="TXB58" s="298"/>
      <c r="TXC58" s="298"/>
      <c r="TXD58" s="298"/>
      <c r="TXE58" s="298"/>
      <c r="TXF58" s="298"/>
      <c r="TXG58" s="298"/>
      <c r="TXH58" s="298"/>
      <c r="TXI58" s="298"/>
      <c r="TXJ58" s="298"/>
      <c r="TXK58" s="298"/>
      <c r="TXL58" s="298"/>
      <c r="TXM58" s="298"/>
      <c r="TXN58" s="298"/>
      <c r="TXO58" s="298"/>
      <c r="TXP58" s="298"/>
      <c r="TXQ58" s="298"/>
      <c r="TXR58" s="298"/>
      <c r="TXS58" s="298"/>
      <c r="TXT58" s="298"/>
      <c r="TXU58" s="298"/>
      <c r="TXV58" s="298"/>
      <c r="TXW58" s="298"/>
      <c r="TXX58" s="298"/>
      <c r="TXY58" s="298"/>
      <c r="TXZ58" s="298"/>
      <c r="TYA58" s="298"/>
      <c r="TYB58" s="298"/>
      <c r="TYC58" s="298"/>
      <c r="TYD58" s="298"/>
      <c r="TYE58" s="298"/>
      <c r="TYF58" s="298"/>
      <c r="TYG58" s="298"/>
      <c r="TYH58" s="298"/>
      <c r="TYI58" s="298"/>
      <c r="TYJ58" s="298"/>
      <c r="TYK58" s="298"/>
      <c r="TYL58" s="298"/>
      <c r="TYM58" s="298"/>
      <c r="TYN58" s="298"/>
      <c r="TYO58" s="298"/>
      <c r="TYP58" s="298"/>
      <c r="TYQ58" s="298"/>
      <c r="TYR58" s="298"/>
      <c r="TYS58" s="298"/>
      <c r="TYT58" s="298"/>
      <c r="TYU58" s="298"/>
      <c r="TYV58" s="298"/>
      <c r="TYW58" s="298"/>
      <c r="TYX58" s="298"/>
      <c r="TYY58" s="298"/>
      <c r="TYZ58" s="298"/>
      <c r="TZA58" s="298"/>
      <c r="TZB58" s="298"/>
      <c r="TZC58" s="298"/>
      <c r="TZD58" s="298"/>
      <c r="TZE58" s="298"/>
      <c r="TZF58" s="298"/>
      <c r="TZG58" s="298"/>
      <c r="TZH58" s="298"/>
      <c r="TZI58" s="298"/>
      <c r="TZJ58" s="298"/>
      <c r="TZK58" s="298"/>
      <c r="TZL58" s="298"/>
      <c r="TZM58" s="298"/>
      <c r="TZN58" s="298"/>
      <c r="TZO58" s="298"/>
      <c r="TZP58" s="298"/>
      <c r="TZQ58" s="298"/>
      <c r="TZR58" s="298"/>
      <c r="TZS58" s="298"/>
      <c r="TZT58" s="298"/>
      <c r="TZU58" s="298"/>
      <c r="TZV58" s="298"/>
      <c r="TZW58" s="298"/>
      <c r="TZX58" s="298"/>
      <c r="TZY58" s="298"/>
      <c r="TZZ58" s="298"/>
      <c r="UAA58" s="298"/>
      <c r="UAB58" s="298"/>
      <c r="UAC58" s="298"/>
      <c r="UAD58" s="298"/>
      <c r="UAE58" s="298"/>
      <c r="UAF58" s="298"/>
      <c r="UAG58" s="298"/>
      <c r="UAH58" s="298"/>
      <c r="UAI58" s="298"/>
      <c r="UAJ58" s="298"/>
      <c r="UAK58" s="298"/>
      <c r="UAL58" s="298"/>
      <c r="UAM58" s="298"/>
      <c r="UAN58" s="298"/>
      <c r="UAO58" s="298"/>
      <c r="UAP58" s="298"/>
      <c r="UAQ58" s="298"/>
      <c r="UAR58" s="298"/>
      <c r="UAS58" s="298"/>
      <c r="UAT58" s="298"/>
      <c r="UAU58" s="298"/>
      <c r="UAV58" s="298"/>
      <c r="UAW58" s="298"/>
      <c r="UAX58" s="298"/>
      <c r="UAY58" s="298"/>
      <c r="UAZ58" s="298"/>
      <c r="UBA58" s="298"/>
      <c r="UBB58" s="298"/>
      <c r="UBC58" s="298"/>
      <c r="UBD58" s="298"/>
      <c r="UBE58" s="298"/>
      <c r="UBF58" s="298"/>
      <c r="UBG58" s="298"/>
      <c r="UBH58" s="298"/>
      <c r="UBI58" s="298"/>
      <c r="UBJ58" s="298"/>
      <c r="UBK58" s="298"/>
      <c r="UBL58" s="298"/>
      <c r="UBM58" s="298"/>
      <c r="UBN58" s="298"/>
      <c r="UBO58" s="298"/>
      <c r="UBP58" s="298"/>
      <c r="UBQ58" s="298"/>
      <c r="UBR58" s="298"/>
      <c r="UBS58" s="298"/>
      <c r="UBT58" s="298"/>
      <c r="UBU58" s="298"/>
      <c r="UBV58" s="298"/>
      <c r="UBW58" s="298"/>
      <c r="UBX58" s="298"/>
      <c r="UBY58" s="298"/>
      <c r="UBZ58" s="298"/>
      <c r="UCA58" s="298"/>
      <c r="UCB58" s="298"/>
      <c r="UCC58" s="298"/>
      <c r="UCD58" s="298"/>
      <c r="UCE58" s="298"/>
      <c r="UCF58" s="298"/>
      <c r="UCG58" s="298"/>
      <c r="UCH58" s="298"/>
      <c r="UCI58" s="298"/>
      <c r="UCJ58" s="298"/>
      <c r="UCK58" s="298"/>
      <c r="UCL58" s="298"/>
      <c r="UCM58" s="298"/>
      <c r="UCN58" s="298"/>
      <c r="UCO58" s="298"/>
      <c r="UCP58" s="298"/>
      <c r="UCQ58" s="298"/>
      <c r="UCR58" s="298"/>
      <c r="UCS58" s="298"/>
      <c r="UCT58" s="298"/>
      <c r="UCU58" s="298"/>
      <c r="UCV58" s="298"/>
      <c r="UCW58" s="298"/>
      <c r="UCX58" s="298"/>
      <c r="UCY58" s="298"/>
      <c r="UCZ58" s="298"/>
      <c r="UDA58" s="298"/>
      <c r="UDB58" s="298"/>
      <c r="UDC58" s="298"/>
      <c r="UDD58" s="298"/>
      <c r="UDE58" s="298"/>
      <c r="UDF58" s="298"/>
      <c r="UDG58" s="298"/>
      <c r="UDH58" s="298"/>
      <c r="UDI58" s="298"/>
      <c r="UDJ58" s="298"/>
      <c r="UDK58" s="298"/>
      <c r="UDL58" s="298"/>
      <c r="UDM58" s="298"/>
      <c r="UDN58" s="298"/>
      <c r="UDO58" s="298"/>
      <c r="UDP58" s="298"/>
      <c r="UDQ58" s="298"/>
      <c r="UDR58" s="298"/>
      <c r="UDS58" s="298"/>
      <c r="UDT58" s="298"/>
      <c r="UDU58" s="298"/>
      <c r="UDV58" s="298"/>
      <c r="UDW58" s="298"/>
      <c r="UDX58" s="298"/>
      <c r="UDY58" s="298"/>
      <c r="UDZ58" s="298"/>
      <c r="UEA58" s="298"/>
      <c r="UEB58" s="298"/>
      <c r="UEC58" s="298"/>
      <c r="UED58" s="298"/>
      <c r="UEE58" s="298"/>
      <c r="UEF58" s="298"/>
      <c r="UEG58" s="298"/>
      <c r="UEH58" s="298"/>
      <c r="UEI58" s="298"/>
      <c r="UEJ58" s="298"/>
      <c r="UEK58" s="298"/>
      <c r="UEL58" s="298"/>
      <c r="UEM58" s="298"/>
      <c r="UEN58" s="298"/>
      <c r="UEO58" s="298"/>
      <c r="UEP58" s="298"/>
      <c r="UEQ58" s="298"/>
      <c r="UER58" s="298"/>
      <c r="UES58" s="298"/>
      <c r="UET58" s="298"/>
      <c r="UEU58" s="298"/>
      <c r="UEV58" s="298"/>
      <c r="UEW58" s="298"/>
      <c r="UEX58" s="298"/>
      <c r="UEY58" s="298"/>
      <c r="UEZ58" s="298"/>
      <c r="UFA58" s="298"/>
      <c r="UFB58" s="298"/>
      <c r="UFC58" s="298"/>
      <c r="UFD58" s="298"/>
      <c r="UFE58" s="298"/>
      <c r="UFF58" s="298"/>
      <c r="UFG58" s="298"/>
      <c r="UFH58" s="298"/>
      <c r="UFI58" s="298"/>
      <c r="UFJ58" s="298"/>
      <c r="UFK58" s="298"/>
      <c r="UFL58" s="298"/>
      <c r="UFM58" s="298"/>
      <c r="UFN58" s="298"/>
      <c r="UFO58" s="298"/>
      <c r="UFP58" s="298"/>
      <c r="UFQ58" s="298"/>
      <c r="UFR58" s="298"/>
      <c r="UFS58" s="298"/>
      <c r="UFT58" s="298"/>
      <c r="UFU58" s="298"/>
      <c r="UFV58" s="298"/>
      <c r="UFW58" s="298"/>
      <c r="UFX58" s="298"/>
      <c r="UFY58" s="298"/>
      <c r="UFZ58" s="298"/>
      <c r="UGA58" s="298"/>
      <c r="UGB58" s="298"/>
      <c r="UGC58" s="298"/>
      <c r="UGD58" s="298"/>
      <c r="UGE58" s="298"/>
      <c r="UGF58" s="298"/>
      <c r="UGG58" s="298"/>
      <c r="UGH58" s="298"/>
      <c r="UGI58" s="298"/>
      <c r="UGJ58" s="298"/>
      <c r="UGK58" s="298"/>
      <c r="UGL58" s="298"/>
      <c r="UGM58" s="298"/>
      <c r="UGN58" s="298"/>
      <c r="UGO58" s="298"/>
      <c r="UGP58" s="298"/>
      <c r="UGQ58" s="298"/>
      <c r="UGR58" s="298"/>
      <c r="UGS58" s="298"/>
      <c r="UGT58" s="298"/>
      <c r="UGU58" s="298"/>
      <c r="UGV58" s="298"/>
      <c r="UGW58" s="298"/>
      <c r="UGX58" s="298"/>
      <c r="UGY58" s="298"/>
      <c r="UGZ58" s="298"/>
      <c r="UHA58" s="298"/>
      <c r="UHB58" s="298"/>
      <c r="UHC58" s="298"/>
      <c r="UHD58" s="298"/>
      <c r="UHE58" s="298"/>
      <c r="UHF58" s="298"/>
      <c r="UHG58" s="298"/>
      <c r="UHH58" s="298"/>
      <c r="UHI58" s="298"/>
      <c r="UHJ58" s="298"/>
      <c r="UHK58" s="298"/>
      <c r="UHL58" s="298"/>
      <c r="UHM58" s="298"/>
      <c r="UHN58" s="298"/>
      <c r="UHO58" s="298"/>
      <c r="UHP58" s="298"/>
      <c r="UHQ58" s="298"/>
      <c r="UHR58" s="298"/>
      <c r="UHS58" s="298"/>
      <c r="UHT58" s="298"/>
      <c r="UHU58" s="298"/>
      <c r="UHV58" s="298"/>
      <c r="UHW58" s="298"/>
      <c r="UHX58" s="298"/>
      <c r="UHY58" s="298"/>
      <c r="UHZ58" s="298"/>
      <c r="UIA58" s="298"/>
      <c r="UIB58" s="298"/>
      <c r="UIC58" s="298"/>
      <c r="UID58" s="298"/>
      <c r="UIE58" s="298"/>
      <c r="UIF58" s="298"/>
      <c r="UIG58" s="298"/>
      <c r="UIH58" s="298"/>
      <c r="UII58" s="298"/>
      <c r="UIJ58" s="298"/>
      <c r="UIK58" s="298"/>
      <c r="UIL58" s="298"/>
      <c r="UIM58" s="298"/>
      <c r="UIN58" s="298"/>
      <c r="UIO58" s="298"/>
      <c r="UIP58" s="298"/>
      <c r="UIQ58" s="298"/>
      <c r="UIR58" s="298"/>
      <c r="UIS58" s="298"/>
      <c r="UIT58" s="298"/>
      <c r="UIU58" s="298"/>
      <c r="UIV58" s="298"/>
      <c r="UIW58" s="298"/>
      <c r="UIX58" s="298"/>
      <c r="UIY58" s="298"/>
      <c r="UIZ58" s="298"/>
      <c r="UJA58" s="298"/>
      <c r="UJB58" s="298"/>
      <c r="UJC58" s="298"/>
      <c r="UJD58" s="298"/>
      <c r="UJE58" s="298"/>
      <c r="UJF58" s="298"/>
      <c r="UJG58" s="298"/>
      <c r="UJH58" s="298"/>
      <c r="UJI58" s="298"/>
      <c r="UJJ58" s="298"/>
      <c r="UJK58" s="298"/>
      <c r="UJL58" s="298"/>
      <c r="UJM58" s="298"/>
      <c r="UJN58" s="298"/>
      <c r="UJO58" s="298"/>
      <c r="UJP58" s="298"/>
      <c r="UJQ58" s="298"/>
      <c r="UJR58" s="298"/>
      <c r="UJS58" s="298"/>
      <c r="UJT58" s="298"/>
      <c r="UJU58" s="298"/>
      <c r="UJV58" s="298"/>
      <c r="UJW58" s="298"/>
      <c r="UJX58" s="298"/>
      <c r="UJY58" s="298"/>
      <c r="UJZ58" s="298"/>
      <c r="UKA58" s="298"/>
      <c r="UKB58" s="298"/>
      <c r="UKC58" s="298"/>
      <c r="UKD58" s="298"/>
      <c r="UKE58" s="298"/>
      <c r="UKF58" s="298"/>
      <c r="UKG58" s="298"/>
      <c r="UKH58" s="298"/>
      <c r="UKI58" s="298"/>
      <c r="UKJ58" s="298"/>
      <c r="UKK58" s="298"/>
      <c r="UKL58" s="298"/>
      <c r="UKM58" s="298"/>
      <c r="UKN58" s="298"/>
      <c r="UKO58" s="298"/>
      <c r="UKP58" s="298"/>
      <c r="UKQ58" s="298"/>
      <c r="UKR58" s="298"/>
      <c r="UKS58" s="298"/>
      <c r="UKT58" s="298"/>
      <c r="UKU58" s="298"/>
      <c r="UKV58" s="298"/>
      <c r="UKW58" s="298"/>
      <c r="UKX58" s="298"/>
      <c r="UKY58" s="298"/>
      <c r="UKZ58" s="298"/>
      <c r="ULA58" s="298"/>
      <c r="ULB58" s="298"/>
      <c r="ULC58" s="298"/>
      <c r="ULD58" s="298"/>
      <c r="ULE58" s="298"/>
      <c r="ULF58" s="298"/>
      <c r="ULG58" s="298"/>
      <c r="ULH58" s="298"/>
      <c r="ULI58" s="298"/>
      <c r="ULJ58" s="298"/>
      <c r="ULK58" s="298"/>
      <c r="ULL58" s="298"/>
      <c r="ULM58" s="298"/>
      <c r="ULN58" s="298"/>
      <c r="ULO58" s="298"/>
      <c r="ULP58" s="298"/>
      <c r="ULQ58" s="298"/>
      <c r="ULR58" s="298"/>
      <c r="ULS58" s="298"/>
      <c r="ULT58" s="298"/>
      <c r="ULU58" s="298"/>
      <c r="ULV58" s="298"/>
      <c r="ULW58" s="298"/>
      <c r="ULX58" s="298"/>
      <c r="ULY58" s="298"/>
      <c r="ULZ58" s="298"/>
      <c r="UMA58" s="298"/>
      <c r="UMB58" s="298"/>
      <c r="UMC58" s="298"/>
      <c r="UMD58" s="298"/>
      <c r="UME58" s="298"/>
      <c r="UMF58" s="298"/>
      <c r="UMG58" s="298"/>
      <c r="UMH58" s="298"/>
      <c r="UMI58" s="298"/>
      <c r="UMJ58" s="298"/>
      <c r="UMK58" s="298"/>
      <c r="UML58" s="298"/>
      <c r="UMM58" s="298"/>
      <c r="UMN58" s="298"/>
      <c r="UMO58" s="298"/>
      <c r="UMP58" s="298"/>
      <c r="UMQ58" s="298"/>
      <c r="UMR58" s="298"/>
      <c r="UMS58" s="298"/>
      <c r="UMT58" s="298"/>
      <c r="UMU58" s="298"/>
      <c r="UMV58" s="298"/>
      <c r="UMW58" s="298"/>
      <c r="UMX58" s="298"/>
      <c r="UMY58" s="298"/>
      <c r="UMZ58" s="298"/>
      <c r="UNA58" s="298"/>
      <c r="UNB58" s="298"/>
      <c r="UNC58" s="298"/>
      <c r="UND58" s="298"/>
      <c r="UNE58" s="298"/>
      <c r="UNF58" s="298"/>
      <c r="UNG58" s="298"/>
      <c r="UNH58" s="298"/>
      <c r="UNI58" s="298"/>
      <c r="UNJ58" s="298"/>
      <c r="UNK58" s="298"/>
      <c r="UNL58" s="298"/>
      <c r="UNM58" s="298"/>
      <c r="UNN58" s="298"/>
      <c r="UNO58" s="298"/>
      <c r="UNP58" s="298"/>
      <c r="UNQ58" s="298"/>
      <c r="UNR58" s="298"/>
      <c r="UNS58" s="298"/>
      <c r="UNT58" s="298"/>
      <c r="UNU58" s="298"/>
      <c r="UNV58" s="298"/>
      <c r="UNW58" s="298"/>
      <c r="UNX58" s="298"/>
      <c r="UNY58" s="298"/>
      <c r="UNZ58" s="298"/>
      <c r="UOA58" s="298"/>
      <c r="UOB58" s="298"/>
      <c r="UOC58" s="298"/>
      <c r="UOD58" s="298"/>
      <c r="UOE58" s="298"/>
      <c r="UOF58" s="298"/>
      <c r="UOG58" s="298"/>
      <c r="UOH58" s="298"/>
      <c r="UOI58" s="298"/>
      <c r="UOJ58" s="298"/>
      <c r="UOK58" s="298"/>
      <c r="UOL58" s="298"/>
      <c r="UOM58" s="298"/>
      <c r="UON58" s="298"/>
      <c r="UOO58" s="298"/>
      <c r="UOP58" s="298"/>
      <c r="UOQ58" s="298"/>
      <c r="UOR58" s="298"/>
      <c r="UOS58" s="298"/>
      <c r="UOT58" s="298"/>
      <c r="UOU58" s="298"/>
      <c r="UOV58" s="298"/>
      <c r="UOW58" s="298"/>
      <c r="UOX58" s="298"/>
      <c r="UOY58" s="298"/>
      <c r="UOZ58" s="298"/>
      <c r="UPA58" s="298"/>
      <c r="UPB58" s="298"/>
      <c r="UPC58" s="298"/>
      <c r="UPD58" s="298"/>
      <c r="UPE58" s="298"/>
      <c r="UPF58" s="298"/>
      <c r="UPG58" s="298"/>
      <c r="UPH58" s="298"/>
      <c r="UPI58" s="298"/>
      <c r="UPJ58" s="298"/>
      <c r="UPK58" s="298"/>
      <c r="UPL58" s="298"/>
      <c r="UPM58" s="298"/>
      <c r="UPN58" s="298"/>
      <c r="UPO58" s="298"/>
      <c r="UPP58" s="298"/>
      <c r="UPQ58" s="298"/>
      <c r="UPR58" s="298"/>
      <c r="UPS58" s="298"/>
      <c r="UPT58" s="298"/>
      <c r="UPU58" s="298"/>
      <c r="UPV58" s="298"/>
      <c r="UPW58" s="298"/>
      <c r="UPX58" s="298"/>
      <c r="UPY58" s="298"/>
      <c r="UPZ58" s="298"/>
      <c r="UQA58" s="298"/>
      <c r="UQB58" s="298"/>
      <c r="UQC58" s="298"/>
      <c r="UQD58" s="298"/>
      <c r="UQE58" s="298"/>
      <c r="UQF58" s="298"/>
      <c r="UQG58" s="298"/>
      <c r="UQH58" s="298"/>
      <c r="UQI58" s="298"/>
      <c r="UQJ58" s="298"/>
      <c r="UQK58" s="298"/>
      <c r="UQL58" s="298"/>
      <c r="UQM58" s="298"/>
      <c r="UQN58" s="298"/>
      <c r="UQO58" s="298"/>
      <c r="UQP58" s="298"/>
      <c r="UQQ58" s="298"/>
      <c r="UQR58" s="298"/>
      <c r="UQS58" s="298"/>
      <c r="UQT58" s="298"/>
      <c r="UQU58" s="298"/>
      <c r="UQV58" s="298"/>
      <c r="UQW58" s="298"/>
      <c r="UQX58" s="298"/>
      <c r="UQY58" s="298"/>
      <c r="UQZ58" s="298"/>
      <c r="URA58" s="298"/>
      <c r="URB58" s="298"/>
      <c r="URC58" s="298"/>
      <c r="URD58" s="298"/>
      <c r="URE58" s="298"/>
      <c r="URF58" s="298"/>
      <c r="URG58" s="298"/>
      <c r="URH58" s="298"/>
      <c r="URI58" s="298"/>
      <c r="URJ58" s="298"/>
      <c r="URK58" s="298"/>
      <c r="URL58" s="298"/>
      <c r="URM58" s="298"/>
      <c r="URN58" s="298"/>
      <c r="URO58" s="298"/>
      <c r="URP58" s="298"/>
      <c r="URQ58" s="298"/>
      <c r="URR58" s="298"/>
      <c r="URS58" s="298"/>
      <c r="URT58" s="298"/>
      <c r="URU58" s="298"/>
      <c r="URV58" s="298"/>
      <c r="URW58" s="298"/>
      <c r="URX58" s="298"/>
      <c r="URY58" s="298"/>
      <c r="URZ58" s="298"/>
      <c r="USA58" s="298"/>
      <c r="USB58" s="298"/>
      <c r="USC58" s="298"/>
      <c r="USD58" s="298"/>
      <c r="USE58" s="298"/>
      <c r="USF58" s="298"/>
      <c r="USG58" s="298"/>
      <c r="USH58" s="298"/>
      <c r="USI58" s="298"/>
      <c r="USJ58" s="298"/>
      <c r="USK58" s="298"/>
      <c r="USL58" s="298"/>
      <c r="USM58" s="298"/>
      <c r="USN58" s="298"/>
      <c r="USO58" s="298"/>
      <c r="USP58" s="298"/>
      <c r="USQ58" s="298"/>
      <c r="USR58" s="298"/>
      <c r="USS58" s="298"/>
      <c r="UST58" s="298"/>
      <c r="USU58" s="298"/>
      <c r="USV58" s="298"/>
      <c r="USW58" s="298"/>
      <c r="USX58" s="298"/>
      <c r="USY58" s="298"/>
      <c r="USZ58" s="298"/>
      <c r="UTA58" s="298"/>
      <c r="UTB58" s="298"/>
      <c r="UTC58" s="298"/>
      <c r="UTD58" s="298"/>
      <c r="UTE58" s="298"/>
      <c r="UTF58" s="298"/>
      <c r="UTG58" s="298"/>
      <c r="UTH58" s="298"/>
      <c r="UTI58" s="298"/>
      <c r="UTJ58" s="298"/>
      <c r="UTK58" s="298"/>
      <c r="UTL58" s="298"/>
      <c r="UTM58" s="298"/>
      <c r="UTN58" s="298"/>
      <c r="UTO58" s="298"/>
      <c r="UTP58" s="298"/>
      <c r="UTQ58" s="298"/>
      <c r="UTR58" s="298"/>
      <c r="UTS58" s="298"/>
      <c r="UTT58" s="298"/>
      <c r="UTU58" s="298"/>
      <c r="UTV58" s="298"/>
      <c r="UTW58" s="298"/>
      <c r="UTX58" s="298"/>
      <c r="UTY58" s="298"/>
      <c r="UTZ58" s="298"/>
      <c r="UUA58" s="298"/>
      <c r="UUB58" s="298"/>
      <c r="UUC58" s="298"/>
      <c r="UUD58" s="298"/>
      <c r="UUE58" s="298"/>
      <c r="UUF58" s="298"/>
      <c r="UUG58" s="298"/>
      <c r="UUH58" s="298"/>
      <c r="UUI58" s="298"/>
      <c r="UUJ58" s="298"/>
      <c r="UUK58" s="298"/>
      <c r="UUL58" s="298"/>
      <c r="UUM58" s="298"/>
      <c r="UUN58" s="298"/>
      <c r="UUO58" s="298"/>
      <c r="UUP58" s="298"/>
      <c r="UUQ58" s="298"/>
      <c r="UUR58" s="298"/>
      <c r="UUS58" s="298"/>
      <c r="UUT58" s="298"/>
      <c r="UUU58" s="298"/>
      <c r="UUV58" s="298"/>
      <c r="UUW58" s="298"/>
      <c r="UUX58" s="298"/>
      <c r="UUY58" s="298"/>
      <c r="UUZ58" s="298"/>
      <c r="UVA58" s="298"/>
      <c r="UVB58" s="298"/>
      <c r="UVC58" s="298"/>
      <c r="UVD58" s="298"/>
      <c r="UVE58" s="298"/>
      <c r="UVF58" s="298"/>
      <c r="UVG58" s="298"/>
      <c r="UVH58" s="298"/>
      <c r="UVI58" s="298"/>
      <c r="UVJ58" s="298"/>
      <c r="UVK58" s="298"/>
      <c r="UVL58" s="298"/>
      <c r="UVM58" s="298"/>
      <c r="UVN58" s="298"/>
      <c r="UVO58" s="298"/>
      <c r="UVP58" s="298"/>
      <c r="UVQ58" s="298"/>
      <c r="UVR58" s="298"/>
      <c r="UVS58" s="298"/>
      <c r="UVT58" s="298"/>
      <c r="UVU58" s="298"/>
      <c r="UVV58" s="298"/>
      <c r="UVW58" s="298"/>
      <c r="UVX58" s="298"/>
      <c r="UVY58" s="298"/>
      <c r="UVZ58" s="298"/>
      <c r="UWA58" s="298"/>
      <c r="UWB58" s="298"/>
      <c r="UWC58" s="298"/>
      <c r="UWD58" s="298"/>
      <c r="UWE58" s="298"/>
      <c r="UWF58" s="298"/>
      <c r="UWG58" s="298"/>
      <c r="UWH58" s="298"/>
      <c r="UWI58" s="298"/>
      <c r="UWJ58" s="298"/>
      <c r="UWK58" s="298"/>
      <c r="UWL58" s="298"/>
      <c r="UWM58" s="298"/>
      <c r="UWN58" s="298"/>
      <c r="UWO58" s="298"/>
      <c r="UWP58" s="298"/>
      <c r="UWQ58" s="298"/>
      <c r="UWR58" s="298"/>
      <c r="UWS58" s="298"/>
      <c r="UWT58" s="298"/>
      <c r="UWU58" s="298"/>
      <c r="UWV58" s="298"/>
      <c r="UWW58" s="298"/>
      <c r="UWX58" s="298"/>
      <c r="UWY58" s="298"/>
      <c r="UWZ58" s="298"/>
      <c r="UXA58" s="298"/>
      <c r="UXB58" s="298"/>
      <c r="UXC58" s="298"/>
      <c r="UXD58" s="298"/>
      <c r="UXE58" s="298"/>
      <c r="UXF58" s="298"/>
      <c r="UXG58" s="298"/>
      <c r="UXH58" s="298"/>
      <c r="UXI58" s="298"/>
      <c r="UXJ58" s="298"/>
      <c r="UXK58" s="298"/>
      <c r="UXL58" s="298"/>
      <c r="UXM58" s="298"/>
      <c r="UXN58" s="298"/>
      <c r="UXO58" s="298"/>
      <c r="UXP58" s="298"/>
      <c r="UXQ58" s="298"/>
      <c r="UXR58" s="298"/>
      <c r="UXS58" s="298"/>
      <c r="UXT58" s="298"/>
      <c r="UXU58" s="298"/>
      <c r="UXV58" s="298"/>
      <c r="UXW58" s="298"/>
      <c r="UXX58" s="298"/>
      <c r="UXY58" s="298"/>
      <c r="UXZ58" s="298"/>
      <c r="UYA58" s="298"/>
      <c r="UYB58" s="298"/>
      <c r="UYC58" s="298"/>
      <c r="UYD58" s="298"/>
      <c r="UYE58" s="298"/>
      <c r="UYF58" s="298"/>
      <c r="UYG58" s="298"/>
      <c r="UYH58" s="298"/>
      <c r="UYI58" s="298"/>
      <c r="UYJ58" s="298"/>
      <c r="UYK58" s="298"/>
      <c r="UYL58" s="298"/>
      <c r="UYM58" s="298"/>
      <c r="UYN58" s="298"/>
      <c r="UYO58" s="298"/>
      <c r="UYP58" s="298"/>
      <c r="UYQ58" s="298"/>
      <c r="UYR58" s="298"/>
      <c r="UYS58" s="298"/>
      <c r="UYT58" s="298"/>
      <c r="UYU58" s="298"/>
      <c r="UYV58" s="298"/>
      <c r="UYW58" s="298"/>
      <c r="UYX58" s="298"/>
      <c r="UYY58" s="298"/>
      <c r="UYZ58" s="298"/>
      <c r="UZA58" s="298"/>
      <c r="UZB58" s="298"/>
      <c r="UZC58" s="298"/>
      <c r="UZD58" s="298"/>
      <c r="UZE58" s="298"/>
      <c r="UZF58" s="298"/>
      <c r="UZG58" s="298"/>
      <c r="UZH58" s="298"/>
      <c r="UZI58" s="298"/>
      <c r="UZJ58" s="298"/>
      <c r="UZK58" s="298"/>
      <c r="UZL58" s="298"/>
      <c r="UZM58" s="298"/>
      <c r="UZN58" s="298"/>
      <c r="UZO58" s="298"/>
      <c r="UZP58" s="298"/>
      <c r="UZQ58" s="298"/>
      <c r="UZR58" s="298"/>
      <c r="UZS58" s="298"/>
      <c r="UZT58" s="298"/>
      <c r="UZU58" s="298"/>
      <c r="UZV58" s="298"/>
      <c r="UZW58" s="298"/>
      <c r="UZX58" s="298"/>
      <c r="UZY58" s="298"/>
      <c r="UZZ58" s="298"/>
      <c r="VAA58" s="298"/>
      <c r="VAB58" s="298"/>
      <c r="VAC58" s="298"/>
      <c r="VAD58" s="298"/>
      <c r="VAE58" s="298"/>
      <c r="VAF58" s="298"/>
      <c r="VAG58" s="298"/>
      <c r="VAH58" s="298"/>
      <c r="VAI58" s="298"/>
      <c r="VAJ58" s="298"/>
      <c r="VAK58" s="298"/>
      <c r="VAL58" s="298"/>
      <c r="VAM58" s="298"/>
      <c r="VAN58" s="298"/>
      <c r="VAO58" s="298"/>
      <c r="VAP58" s="298"/>
      <c r="VAQ58" s="298"/>
      <c r="VAR58" s="298"/>
      <c r="VAS58" s="298"/>
      <c r="VAT58" s="298"/>
      <c r="VAU58" s="298"/>
      <c r="VAV58" s="298"/>
      <c r="VAW58" s="298"/>
      <c r="VAX58" s="298"/>
      <c r="VAY58" s="298"/>
      <c r="VAZ58" s="298"/>
      <c r="VBA58" s="298"/>
      <c r="VBB58" s="298"/>
      <c r="VBC58" s="298"/>
      <c r="VBD58" s="298"/>
      <c r="VBE58" s="298"/>
      <c r="VBF58" s="298"/>
      <c r="VBG58" s="298"/>
      <c r="VBH58" s="298"/>
      <c r="VBI58" s="298"/>
      <c r="VBJ58" s="298"/>
      <c r="VBK58" s="298"/>
      <c r="VBL58" s="298"/>
      <c r="VBM58" s="298"/>
      <c r="VBN58" s="298"/>
      <c r="VBO58" s="298"/>
      <c r="VBP58" s="298"/>
      <c r="VBQ58" s="298"/>
      <c r="VBR58" s="298"/>
      <c r="VBS58" s="298"/>
      <c r="VBT58" s="298"/>
      <c r="VBU58" s="298"/>
      <c r="VBV58" s="298"/>
      <c r="VBW58" s="298"/>
      <c r="VBX58" s="298"/>
      <c r="VBY58" s="298"/>
      <c r="VBZ58" s="298"/>
      <c r="VCA58" s="298"/>
      <c r="VCB58" s="298"/>
      <c r="VCC58" s="298"/>
      <c r="VCD58" s="298"/>
      <c r="VCE58" s="298"/>
      <c r="VCF58" s="298"/>
      <c r="VCG58" s="298"/>
      <c r="VCH58" s="298"/>
      <c r="VCI58" s="298"/>
      <c r="VCJ58" s="298"/>
      <c r="VCK58" s="298"/>
      <c r="VCL58" s="298"/>
      <c r="VCM58" s="298"/>
      <c r="VCN58" s="298"/>
      <c r="VCO58" s="298"/>
      <c r="VCP58" s="298"/>
      <c r="VCQ58" s="298"/>
      <c r="VCR58" s="298"/>
      <c r="VCS58" s="298"/>
      <c r="VCT58" s="298"/>
      <c r="VCU58" s="298"/>
      <c r="VCV58" s="298"/>
      <c r="VCW58" s="298"/>
      <c r="VCX58" s="298"/>
      <c r="VCY58" s="298"/>
      <c r="VCZ58" s="298"/>
      <c r="VDA58" s="298"/>
      <c r="VDB58" s="298"/>
      <c r="VDC58" s="298"/>
      <c r="VDD58" s="298"/>
      <c r="VDE58" s="298"/>
      <c r="VDF58" s="298"/>
      <c r="VDG58" s="298"/>
      <c r="VDH58" s="298"/>
      <c r="VDI58" s="298"/>
      <c r="VDJ58" s="298"/>
      <c r="VDK58" s="298"/>
      <c r="VDL58" s="298"/>
      <c r="VDM58" s="298"/>
      <c r="VDN58" s="298"/>
      <c r="VDO58" s="298"/>
      <c r="VDP58" s="298"/>
      <c r="VDQ58" s="298"/>
      <c r="VDR58" s="298"/>
      <c r="VDS58" s="298"/>
      <c r="VDT58" s="298"/>
      <c r="VDU58" s="298"/>
      <c r="VDV58" s="298"/>
      <c r="VDW58" s="298"/>
      <c r="VDX58" s="298"/>
      <c r="VDY58" s="298"/>
      <c r="VDZ58" s="298"/>
      <c r="VEA58" s="298"/>
      <c r="VEB58" s="298"/>
      <c r="VEC58" s="298"/>
      <c r="VED58" s="298"/>
      <c r="VEE58" s="298"/>
      <c r="VEF58" s="298"/>
      <c r="VEG58" s="298"/>
      <c r="VEH58" s="298"/>
      <c r="VEI58" s="298"/>
      <c r="VEJ58" s="298"/>
      <c r="VEK58" s="298"/>
      <c r="VEL58" s="298"/>
      <c r="VEM58" s="298"/>
      <c r="VEN58" s="298"/>
      <c r="VEO58" s="298"/>
      <c r="VEP58" s="298"/>
      <c r="VEQ58" s="298"/>
      <c r="VER58" s="298"/>
      <c r="VES58" s="298"/>
      <c r="VET58" s="298"/>
      <c r="VEU58" s="298"/>
      <c r="VEV58" s="298"/>
      <c r="VEW58" s="298"/>
      <c r="VEX58" s="298"/>
      <c r="VEY58" s="298"/>
      <c r="VEZ58" s="298"/>
      <c r="VFA58" s="298"/>
      <c r="VFB58" s="298"/>
      <c r="VFC58" s="298"/>
      <c r="VFD58" s="298"/>
      <c r="VFE58" s="298"/>
      <c r="VFF58" s="298"/>
      <c r="VFG58" s="298"/>
      <c r="VFH58" s="298"/>
      <c r="VFI58" s="298"/>
      <c r="VFJ58" s="298"/>
      <c r="VFK58" s="298"/>
      <c r="VFL58" s="298"/>
      <c r="VFM58" s="298"/>
      <c r="VFN58" s="298"/>
      <c r="VFO58" s="298"/>
      <c r="VFP58" s="298"/>
      <c r="VFQ58" s="298"/>
      <c r="VFR58" s="298"/>
      <c r="VFS58" s="298"/>
      <c r="VFT58" s="298"/>
      <c r="VFU58" s="298"/>
      <c r="VFV58" s="298"/>
      <c r="VFW58" s="298"/>
      <c r="VFX58" s="298"/>
      <c r="VFY58" s="298"/>
      <c r="VFZ58" s="298"/>
      <c r="VGA58" s="298"/>
      <c r="VGB58" s="298"/>
      <c r="VGC58" s="298"/>
      <c r="VGD58" s="298"/>
      <c r="VGE58" s="298"/>
      <c r="VGF58" s="298"/>
      <c r="VGG58" s="298"/>
      <c r="VGH58" s="298"/>
      <c r="VGI58" s="298"/>
      <c r="VGJ58" s="298"/>
      <c r="VGK58" s="298"/>
      <c r="VGL58" s="298"/>
      <c r="VGM58" s="298"/>
      <c r="VGN58" s="298"/>
      <c r="VGO58" s="298"/>
      <c r="VGP58" s="298"/>
      <c r="VGQ58" s="298"/>
      <c r="VGR58" s="298"/>
      <c r="VGS58" s="298"/>
      <c r="VGT58" s="298"/>
      <c r="VGU58" s="298"/>
      <c r="VGV58" s="298"/>
      <c r="VGW58" s="298"/>
      <c r="VGX58" s="298"/>
      <c r="VGY58" s="298"/>
      <c r="VGZ58" s="298"/>
      <c r="VHA58" s="298"/>
      <c r="VHB58" s="298"/>
      <c r="VHC58" s="298"/>
      <c r="VHD58" s="298"/>
      <c r="VHE58" s="298"/>
      <c r="VHF58" s="298"/>
      <c r="VHG58" s="298"/>
      <c r="VHH58" s="298"/>
      <c r="VHI58" s="298"/>
      <c r="VHJ58" s="298"/>
      <c r="VHK58" s="298"/>
      <c r="VHL58" s="298"/>
      <c r="VHM58" s="298"/>
      <c r="VHN58" s="298"/>
      <c r="VHO58" s="298"/>
      <c r="VHP58" s="298"/>
      <c r="VHQ58" s="298"/>
      <c r="VHR58" s="298"/>
      <c r="VHS58" s="298"/>
      <c r="VHT58" s="298"/>
      <c r="VHU58" s="298"/>
      <c r="VHV58" s="298"/>
      <c r="VHW58" s="298"/>
      <c r="VHX58" s="298"/>
      <c r="VHY58" s="298"/>
      <c r="VHZ58" s="298"/>
      <c r="VIA58" s="298"/>
      <c r="VIB58" s="298"/>
      <c r="VIC58" s="298"/>
      <c r="VID58" s="298"/>
      <c r="VIE58" s="298"/>
      <c r="VIF58" s="298"/>
      <c r="VIG58" s="298"/>
      <c r="VIH58" s="298"/>
      <c r="VII58" s="298"/>
      <c r="VIJ58" s="298"/>
      <c r="VIK58" s="298"/>
      <c r="VIL58" s="298"/>
      <c r="VIM58" s="298"/>
      <c r="VIN58" s="298"/>
      <c r="VIO58" s="298"/>
      <c r="VIP58" s="298"/>
      <c r="VIQ58" s="298"/>
      <c r="VIR58" s="298"/>
      <c r="VIS58" s="298"/>
      <c r="VIT58" s="298"/>
      <c r="VIU58" s="298"/>
      <c r="VIV58" s="298"/>
      <c r="VIW58" s="298"/>
      <c r="VIX58" s="298"/>
      <c r="VIY58" s="298"/>
      <c r="VIZ58" s="298"/>
      <c r="VJA58" s="298"/>
      <c r="VJB58" s="298"/>
      <c r="VJC58" s="298"/>
      <c r="VJD58" s="298"/>
      <c r="VJE58" s="298"/>
      <c r="VJF58" s="298"/>
      <c r="VJG58" s="298"/>
      <c r="VJH58" s="298"/>
      <c r="VJI58" s="298"/>
      <c r="VJJ58" s="298"/>
      <c r="VJK58" s="298"/>
      <c r="VJL58" s="298"/>
      <c r="VJM58" s="298"/>
      <c r="VJN58" s="298"/>
      <c r="VJO58" s="298"/>
      <c r="VJP58" s="298"/>
      <c r="VJQ58" s="298"/>
      <c r="VJR58" s="298"/>
      <c r="VJS58" s="298"/>
      <c r="VJT58" s="298"/>
      <c r="VJU58" s="298"/>
      <c r="VJV58" s="298"/>
      <c r="VJW58" s="298"/>
      <c r="VJX58" s="298"/>
      <c r="VJY58" s="298"/>
      <c r="VJZ58" s="298"/>
      <c r="VKA58" s="298"/>
      <c r="VKB58" s="298"/>
      <c r="VKC58" s="298"/>
      <c r="VKD58" s="298"/>
      <c r="VKE58" s="298"/>
      <c r="VKF58" s="298"/>
      <c r="VKG58" s="298"/>
      <c r="VKH58" s="298"/>
      <c r="VKI58" s="298"/>
      <c r="VKJ58" s="298"/>
      <c r="VKK58" s="298"/>
      <c r="VKL58" s="298"/>
      <c r="VKM58" s="298"/>
      <c r="VKN58" s="298"/>
      <c r="VKO58" s="298"/>
      <c r="VKP58" s="298"/>
      <c r="VKQ58" s="298"/>
      <c r="VKR58" s="298"/>
      <c r="VKS58" s="298"/>
      <c r="VKT58" s="298"/>
      <c r="VKU58" s="298"/>
      <c r="VKV58" s="298"/>
      <c r="VKW58" s="298"/>
      <c r="VKX58" s="298"/>
      <c r="VKY58" s="298"/>
      <c r="VKZ58" s="298"/>
      <c r="VLA58" s="298"/>
      <c r="VLB58" s="298"/>
      <c r="VLC58" s="298"/>
      <c r="VLD58" s="298"/>
      <c r="VLE58" s="298"/>
      <c r="VLF58" s="298"/>
      <c r="VLG58" s="298"/>
      <c r="VLH58" s="298"/>
      <c r="VLI58" s="298"/>
      <c r="VLJ58" s="298"/>
      <c r="VLK58" s="298"/>
      <c r="VLL58" s="298"/>
      <c r="VLM58" s="298"/>
      <c r="VLN58" s="298"/>
      <c r="VLO58" s="298"/>
      <c r="VLP58" s="298"/>
      <c r="VLQ58" s="298"/>
      <c r="VLR58" s="298"/>
      <c r="VLS58" s="298"/>
      <c r="VLT58" s="298"/>
      <c r="VLU58" s="298"/>
      <c r="VLV58" s="298"/>
      <c r="VLW58" s="298"/>
      <c r="VLX58" s="298"/>
      <c r="VLY58" s="298"/>
      <c r="VLZ58" s="298"/>
      <c r="VMA58" s="298"/>
      <c r="VMB58" s="298"/>
      <c r="VMC58" s="298"/>
      <c r="VMD58" s="298"/>
      <c r="VME58" s="298"/>
      <c r="VMF58" s="298"/>
      <c r="VMG58" s="298"/>
      <c r="VMH58" s="298"/>
      <c r="VMI58" s="298"/>
      <c r="VMJ58" s="298"/>
      <c r="VMK58" s="298"/>
      <c r="VML58" s="298"/>
      <c r="VMM58" s="298"/>
      <c r="VMN58" s="298"/>
      <c r="VMO58" s="298"/>
      <c r="VMP58" s="298"/>
      <c r="VMQ58" s="298"/>
      <c r="VMR58" s="298"/>
      <c r="VMS58" s="298"/>
      <c r="VMT58" s="298"/>
      <c r="VMU58" s="298"/>
      <c r="VMV58" s="298"/>
      <c r="VMW58" s="298"/>
      <c r="VMX58" s="298"/>
      <c r="VMY58" s="298"/>
      <c r="VMZ58" s="298"/>
      <c r="VNA58" s="298"/>
      <c r="VNB58" s="298"/>
      <c r="VNC58" s="298"/>
      <c r="VND58" s="298"/>
      <c r="VNE58" s="298"/>
      <c r="VNF58" s="298"/>
      <c r="VNG58" s="298"/>
      <c r="VNH58" s="298"/>
      <c r="VNI58" s="298"/>
      <c r="VNJ58" s="298"/>
      <c r="VNK58" s="298"/>
      <c r="VNL58" s="298"/>
      <c r="VNM58" s="298"/>
      <c r="VNN58" s="298"/>
      <c r="VNO58" s="298"/>
      <c r="VNP58" s="298"/>
      <c r="VNQ58" s="298"/>
      <c r="VNR58" s="298"/>
      <c r="VNS58" s="298"/>
      <c r="VNT58" s="298"/>
      <c r="VNU58" s="298"/>
      <c r="VNV58" s="298"/>
      <c r="VNW58" s="298"/>
      <c r="VNX58" s="298"/>
      <c r="VNY58" s="298"/>
      <c r="VNZ58" s="298"/>
      <c r="VOA58" s="298"/>
      <c r="VOB58" s="298"/>
      <c r="VOC58" s="298"/>
      <c r="VOD58" s="298"/>
      <c r="VOE58" s="298"/>
      <c r="VOF58" s="298"/>
      <c r="VOG58" s="298"/>
      <c r="VOH58" s="298"/>
      <c r="VOI58" s="298"/>
      <c r="VOJ58" s="298"/>
      <c r="VOK58" s="298"/>
      <c r="VOL58" s="298"/>
      <c r="VOM58" s="298"/>
      <c r="VON58" s="298"/>
      <c r="VOO58" s="298"/>
      <c r="VOP58" s="298"/>
      <c r="VOQ58" s="298"/>
      <c r="VOR58" s="298"/>
      <c r="VOS58" s="298"/>
      <c r="VOT58" s="298"/>
      <c r="VOU58" s="298"/>
      <c r="VOV58" s="298"/>
      <c r="VOW58" s="298"/>
      <c r="VOX58" s="298"/>
      <c r="VOY58" s="298"/>
      <c r="VOZ58" s="298"/>
      <c r="VPA58" s="298"/>
      <c r="VPB58" s="298"/>
      <c r="VPC58" s="298"/>
      <c r="VPD58" s="298"/>
      <c r="VPE58" s="298"/>
      <c r="VPF58" s="298"/>
      <c r="VPG58" s="298"/>
      <c r="VPH58" s="298"/>
      <c r="VPI58" s="298"/>
      <c r="VPJ58" s="298"/>
      <c r="VPK58" s="298"/>
      <c r="VPL58" s="298"/>
      <c r="VPM58" s="298"/>
      <c r="VPN58" s="298"/>
      <c r="VPO58" s="298"/>
      <c r="VPP58" s="298"/>
      <c r="VPQ58" s="298"/>
      <c r="VPR58" s="298"/>
      <c r="VPS58" s="298"/>
      <c r="VPT58" s="298"/>
      <c r="VPU58" s="298"/>
      <c r="VPV58" s="298"/>
      <c r="VPW58" s="298"/>
      <c r="VPX58" s="298"/>
      <c r="VPY58" s="298"/>
      <c r="VPZ58" s="298"/>
      <c r="VQA58" s="298"/>
      <c r="VQB58" s="298"/>
      <c r="VQC58" s="298"/>
      <c r="VQD58" s="298"/>
      <c r="VQE58" s="298"/>
      <c r="VQF58" s="298"/>
      <c r="VQG58" s="298"/>
      <c r="VQH58" s="298"/>
      <c r="VQI58" s="298"/>
      <c r="VQJ58" s="298"/>
      <c r="VQK58" s="298"/>
      <c r="VQL58" s="298"/>
      <c r="VQM58" s="298"/>
      <c r="VQN58" s="298"/>
      <c r="VQO58" s="298"/>
      <c r="VQP58" s="298"/>
      <c r="VQQ58" s="298"/>
      <c r="VQR58" s="298"/>
      <c r="VQS58" s="298"/>
      <c r="VQT58" s="298"/>
      <c r="VQU58" s="298"/>
      <c r="VQV58" s="298"/>
      <c r="VQW58" s="298"/>
      <c r="VQX58" s="298"/>
      <c r="VQY58" s="298"/>
      <c r="VQZ58" s="298"/>
      <c r="VRA58" s="298"/>
      <c r="VRB58" s="298"/>
      <c r="VRC58" s="298"/>
      <c r="VRD58" s="298"/>
      <c r="VRE58" s="298"/>
      <c r="VRF58" s="298"/>
      <c r="VRG58" s="298"/>
      <c r="VRH58" s="298"/>
      <c r="VRI58" s="298"/>
      <c r="VRJ58" s="298"/>
      <c r="VRK58" s="298"/>
      <c r="VRL58" s="298"/>
      <c r="VRM58" s="298"/>
      <c r="VRN58" s="298"/>
      <c r="VRO58" s="298"/>
      <c r="VRP58" s="298"/>
      <c r="VRQ58" s="298"/>
      <c r="VRR58" s="298"/>
      <c r="VRS58" s="298"/>
      <c r="VRT58" s="298"/>
      <c r="VRU58" s="298"/>
      <c r="VRV58" s="298"/>
      <c r="VRW58" s="298"/>
      <c r="VRX58" s="298"/>
      <c r="VRY58" s="298"/>
      <c r="VRZ58" s="298"/>
      <c r="VSA58" s="298"/>
      <c r="VSB58" s="298"/>
      <c r="VSC58" s="298"/>
      <c r="VSD58" s="298"/>
      <c r="VSE58" s="298"/>
      <c r="VSF58" s="298"/>
      <c r="VSG58" s="298"/>
      <c r="VSH58" s="298"/>
      <c r="VSI58" s="298"/>
      <c r="VSJ58" s="298"/>
      <c r="VSK58" s="298"/>
      <c r="VSL58" s="298"/>
      <c r="VSM58" s="298"/>
      <c r="VSN58" s="298"/>
      <c r="VSO58" s="298"/>
      <c r="VSP58" s="298"/>
      <c r="VSQ58" s="298"/>
      <c r="VSR58" s="298"/>
      <c r="VSS58" s="298"/>
      <c r="VST58" s="298"/>
      <c r="VSU58" s="298"/>
      <c r="VSV58" s="298"/>
      <c r="VSW58" s="298"/>
      <c r="VSX58" s="298"/>
      <c r="VSY58" s="298"/>
      <c r="VSZ58" s="298"/>
      <c r="VTA58" s="298"/>
      <c r="VTB58" s="298"/>
      <c r="VTC58" s="298"/>
      <c r="VTD58" s="298"/>
      <c r="VTE58" s="298"/>
      <c r="VTF58" s="298"/>
      <c r="VTG58" s="298"/>
      <c r="VTH58" s="298"/>
      <c r="VTI58" s="298"/>
      <c r="VTJ58" s="298"/>
      <c r="VTK58" s="298"/>
      <c r="VTL58" s="298"/>
      <c r="VTM58" s="298"/>
      <c r="VTN58" s="298"/>
      <c r="VTO58" s="298"/>
      <c r="VTP58" s="298"/>
      <c r="VTQ58" s="298"/>
      <c r="VTR58" s="298"/>
      <c r="VTS58" s="298"/>
      <c r="VTT58" s="298"/>
      <c r="VTU58" s="298"/>
      <c r="VTV58" s="298"/>
      <c r="VTW58" s="298"/>
      <c r="VTX58" s="298"/>
      <c r="VTY58" s="298"/>
      <c r="VTZ58" s="298"/>
      <c r="VUA58" s="298"/>
      <c r="VUB58" s="298"/>
      <c r="VUC58" s="298"/>
      <c r="VUD58" s="298"/>
      <c r="VUE58" s="298"/>
      <c r="VUF58" s="298"/>
      <c r="VUG58" s="298"/>
      <c r="VUH58" s="298"/>
      <c r="VUI58" s="298"/>
      <c r="VUJ58" s="298"/>
      <c r="VUK58" s="298"/>
      <c r="VUL58" s="298"/>
      <c r="VUM58" s="298"/>
      <c r="VUN58" s="298"/>
      <c r="VUO58" s="298"/>
      <c r="VUP58" s="298"/>
      <c r="VUQ58" s="298"/>
      <c r="VUR58" s="298"/>
      <c r="VUS58" s="298"/>
      <c r="VUT58" s="298"/>
      <c r="VUU58" s="298"/>
      <c r="VUV58" s="298"/>
      <c r="VUW58" s="298"/>
      <c r="VUX58" s="298"/>
      <c r="VUY58" s="298"/>
      <c r="VUZ58" s="298"/>
      <c r="VVA58" s="298"/>
      <c r="VVB58" s="298"/>
      <c r="VVC58" s="298"/>
      <c r="VVD58" s="298"/>
      <c r="VVE58" s="298"/>
      <c r="VVF58" s="298"/>
      <c r="VVG58" s="298"/>
      <c r="VVH58" s="298"/>
      <c r="VVI58" s="298"/>
      <c r="VVJ58" s="298"/>
      <c r="VVK58" s="298"/>
      <c r="VVL58" s="298"/>
      <c r="VVM58" s="298"/>
      <c r="VVN58" s="298"/>
      <c r="VVO58" s="298"/>
      <c r="VVP58" s="298"/>
      <c r="VVQ58" s="298"/>
      <c r="VVR58" s="298"/>
      <c r="VVS58" s="298"/>
      <c r="VVT58" s="298"/>
      <c r="VVU58" s="298"/>
      <c r="VVV58" s="298"/>
      <c r="VVW58" s="298"/>
      <c r="VVX58" s="298"/>
      <c r="VVY58" s="298"/>
      <c r="VVZ58" s="298"/>
      <c r="VWA58" s="298"/>
      <c r="VWB58" s="298"/>
      <c r="VWC58" s="298"/>
      <c r="VWD58" s="298"/>
      <c r="VWE58" s="298"/>
      <c r="VWF58" s="298"/>
      <c r="VWG58" s="298"/>
      <c r="VWH58" s="298"/>
      <c r="VWI58" s="298"/>
      <c r="VWJ58" s="298"/>
      <c r="VWK58" s="298"/>
      <c r="VWL58" s="298"/>
      <c r="VWM58" s="298"/>
      <c r="VWN58" s="298"/>
      <c r="VWO58" s="298"/>
      <c r="VWP58" s="298"/>
      <c r="VWQ58" s="298"/>
      <c r="VWR58" s="298"/>
      <c r="VWS58" s="298"/>
      <c r="VWT58" s="298"/>
      <c r="VWU58" s="298"/>
      <c r="VWV58" s="298"/>
      <c r="VWW58" s="298"/>
      <c r="VWX58" s="298"/>
      <c r="VWY58" s="298"/>
      <c r="VWZ58" s="298"/>
      <c r="VXA58" s="298"/>
      <c r="VXB58" s="298"/>
      <c r="VXC58" s="298"/>
      <c r="VXD58" s="298"/>
      <c r="VXE58" s="298"/>
      <c r="VXF58" s="298"/>
      <c r="VXG58" s="298"/>
      <c r="VXH58" s="298"/>
      <c r="VXI58" s="298"/>
      <c r="VXJ58" s="298"/>
      <c r="VXK58" s="298"/>
      <c r="VXL58" s="298"/>
      <c r="VXM58" s="298"/>
      <c r="VXN58" s="298"/>
      <c r="VXO58" s="298"/>
      <c r="VXP58" s="298"/>
      <c r="VXQ58" s="298"/>
      <c r="VXR58" s="298"/>
      <c r="VXS58" s="298"/>
      <c r="VXT58" s="298"/>
      <c r="VXU58" s="298"/>
      <c r="VXV58" s="298"/>
      <c r="VXW58" s="298"/>
      <c r="VXX58" s="298"/>
      <c r="VXY58" s="298"/>
      <c r="VXZ58" s="298"/>
      <c r="VYA58" s="298"/>
      <c r="VYB58" s="298"/>
      <c r="VYC58" s="298"/>
      <c r="VYD58" s="298"/>
      <c r="VYE58" s="298"/>
      <c r="VYF58" s="298"/>
      <c r="VYG58" s="298"/>
      <c r="VYH58" s="298"/>
      <c r="VYI58" s="298"/>
      <c r="VYJ58" s="298"/>
      <c r="VYK58" s="298"/>
      <c r="VYL58" s="298"/>
      <c r="VYM58" s="298"/>
      <c r="VYN58" s="298"/>
      <c r="VYO58" s="298"/>
      <c r="VYP58" s="298"/>
      <c r="VYQ58" s="298"/>
      <c r="VYR58" s="298"/>
      <c r="VYS58" s="298"/>
      <c r="VYT58" s="298"/>
      <c r="VYU58" s="298"/>
      <c r="VYV58" s="298"/>
      <c r="VYW58" s="298"/>
      <c r="VYX58" s="298"/>
      <c r="VYY58" s="298"/>
      <c r="VYZ58" s="298"/>
      <c r="VZA58" s="298"/>
      <c r="VZB58" s="298"/>
      <c r="VZC58" s="298"/>
      <c r="VZD58" s="298"/>
      <c r="VZE58" s="298"/>
      <c r="VZF58" s="298"/>
      <c r="VZG58" s="298"/>
      <c r="VZH58" s="298"/>
      <c r="VZI58" s="298"/>
      <c r="VZJ58" s="298"/>
      <c r="VZK58" s="298"/>
      <c r="VZL58" s="298"/>
      <c r="VZM58" s="298"/>
      <c r="VZN58" s="298"/>
      <c r="VZO58" s="298"/>
      <c r="VZP58" s="298"/>
      <c r="VZQ58" s="298"/>
      <c r="VZR58" s="298"/>
      <c r="VZS58" s="298"/>
      <c r="VZT58" s="298"/>
      <c r="VZU58" s="298"/>
      <c r="VZV58" s="298"/>
      <c r="VZW58" s="298"/>
      <c r="VZX58" s="298"/>
      <c r="VZY58" s="298"/>
      <c r="VZZ58" s="298"/>
      <c r="WAA58" s="298"/>
      <c r="WAB58" s="298"/>
      <c r="WAC58" s="298"/>
      <c r="WAD58" s="298"/>
      <c r="WAE58" s="298"/>
      <c r="WAF58" s="298"/>
      <c r="WAG58" s="298"/>
      <c r="WAH58" s="298"/>
      <c r="WAI58" s="298"/>
      <c r="WAJ58" s="298"/>
      <c r="WAK58" s="298"/>
      <c r="WAL58" s="298"/>
      <c r="WAM58" s="298"/>
      <c r="WAN58" s="298"/>
      <c r="WAO58" s="298"/>
      <c r="WAP58" s="298"/>
      <c r="WAQ58" s="298"/>
      <c r="WAR58" s="298"/>
      <c r="WAS58" s="298"/>
      <c r="WAT58" s="298"/>
      <c r="WAU58" s="298"/>
      <c r="WAV58" s="298"/>
      <c r="WAW58" s="298"/>
      <c r="WAX58" s="298"/>
      <c r="WAY58" s="298"/>
      <c r="WAZ58" s="298"/>
      <c r="WBA58" s="298"/>
      <c r="WBB58" s="298"/>
      <c r="WBC58" s="298"/>
      <c r="WBD58" s="298"/>
      <c r="WBE58" s="298"/>
      <c r="WBF58" s="298"/>
      <c r="WBG58" s="298"/>
      <c r="WBH58" s="298"/>
      <c r="WBI58" s="298"/>
      <c r="WBJ58" s="298"/>
      <c r="WBK58" s="298"/>
      <c r="WBL58" s="298"/>
      <c r="WBM58" s="298"/>
      <c r="WBN58" s="298"/>
      <c r="WBO58" s="298"/>
      <c r="WBP58" s="298"/>
      <c r="WBQ58" s="298"/>
      <c r="WBR58" s="298"/>
      <c r="WBS58" s="298"/>
      <c r="WBT58" s="298"/>
      <c r="WBU58" s="298"/>
      <c r="WBV58" s="298"/>
      <c r="WBW58" s="298"/>
      <c r="WBX58" s="298"/>
      <c r="WBY58" s="298"/>
      <c r="WBZ58" s="298"/>
      <c r="WCA58" s="298"/>
      <c r="WCB58" s="298"/>
      <c r="WCC58" s="298"/>
      <c r="WCD58" s="298"/>
      <c r="WCE58" s="298"/>
      <c r="WCF58" s="298"/>
      <c r="WCG58" s="298"/>
      <c r="WCH58" s="298"/>
      <c r="WCI58" s="298"/>
      <c r="WCJ58" s="298"/>
      <c r="WCK58" s="298"/>
      <c r="WCL58" s="298"/>
      <c r="WCM58" s="298"/>
      <c r="WCN58" s="298"/>
      <c r="WCO58" s="298"/>
      <c r="WCP58" s="298"/>
      <c r="WCQ58" s="298"/>
      <c r="WCR58" s="298"/>
      <c r="WCS58" s="298"/>
      <c r="WCT58" s="298"/>
      <c r="WCU58" s="298"/>
      <c r="WCV58" s="298"/>
      <c r="WCW58" s="298"/>
      <c r="WCX58" s="298"/>
      <c r="WCY58" s="298"/>
      <c r="WCZ58" s="298"/>
      <c r="WDA58" s="298"/>
      <c r="WDB58" s="298"/>
      <c r="WDC58" s="298"/>
      <c r="WDD58" s="298"/>
      <c r="WDE58" s="298"/>
      <c r="WDF58" s="298"/>
      <c r="WDG58" s="298"/>
      <c r="WDH58" s="298"/>
      <c r="WDI58" s="298"/>
      <c r="WDJ58" s="298"/>
      <c r="WDK58" s="298"/>
      <c r="WDL58" s="298"/>
      <c r="WDM58" s="298"/>
      <c r="WDN58" s="298"/>
      <c r="WDO58" s="298"/>
      <c r="WDP58" s="298"/>
      <c r="WDQ58" s="298"/>
      <c r="WDR58" s="298"/>
      <c r="WDS58" s="298"/>
      <c r="WDT58" s="298"/>
      <c r="WDU58" s="298"/>
      <c r="WDV58" s="298"/>
      <c r="WDW58" s="298"/>
      <c r="WDX58" s="298"/>
      <c r="WDY58" s="298"/>
      <c r="WDZ58" s="298"/>
      <c r="WEA58" s="298"/>
      <c r="WEB58" s="298"/>
      <c r="WEC58" s="298"/>
      <c r="WED58" s="298"/>
      <c r="WEE58" s="298"/>
      <c r="WEF58" s="298"/>
      <c r="WEG58" s="298"/>
      <c r="WEH58" s="298"/>
      <c r="WEI58" s="298"/>
      <c r="WEJ58" s="298"/>
      <c r="WEK58" s="298"/>
      <c r="WEL58" s="298"/>
      <c r="WEM58" s="298"/>
      <c r="WEN58" s="298"/>
      <c r="WEO58" s="298"/>
      <c r="WEP58" s="298"/>
      <c r="WEQ58" s="298"/>
      <c r="WER58" s="298"/>
      <c r="WES58" s="298"/>
      <c r="WET58" s="298"/>
      <c r="WEU58" s="298"/>
      <c r="WEV58" s="298"/>
      <c r="WEW58" s="298"/>
      <c r="WEX58" s="298"/>
      <c r="WEY58" s="298"/>
      <c r="WEZ58" s="298"/>
      <c r="WFA58" s="298"/>
      <c r="WFB58" s="298"/>
      <c r="WFC58" s="298"/>
      <c r="WFD58" s="298"/>
      <c r="WFE58" s="298"/>
      <c r="WFF58" s="298"/>
      <c r="WFG58" s="298"/>
      <c r="WFH58" s="298"/>
      <c r="WFI58" s="298"/>
      <c r="WFJ58" s="298"/>
      <c r="WFK58" s="298"/>
      <c r="WFL58" s="298"/>
      <c r="WFM58" s="298"/>
      <c r="WFN58" s="298"/>
      <c r="WFO58" s="298"/>
      <c r="WFP58" s="298"/>
      <c r="WFQ58" s="298"/>
      <c r="WFR58" s="298"/>
      <c r="WFS58" s="298"/>
      <c r="WFT58" s="298"/>
      <c r="WFU58" s="298"/>
      <c r="WFV58" s="298"/>
      <c r="WFW58" s="298"/>
      <c r="WFX58" s="298"/>
      <c r="WFY58" s="298"/>
      <c r="WFZ58" s="298"/>
      <c r="WGA58" s="298"/>
      <c r="WGB58" s="298"/>
      <c r="WGC58" s="298"/>
      <c r="WGD58" s="298"/>
      <c r="WGE58" s="298"/>
      <c r="WGF58" s="298"/>
      <c r="WGG58" s="298"/>
      <c r="WGH58" s="298"/>
      <c r="WGI58" s="298"/>
      <c r="WGJ58" s="298"/>
      <c r="WGK58" s="298"/>
      <c r="WGL58" s="298"/>
      <c r="WGM58" s="298"/>
      <c r="WGN58" s="298"/>
      <c r="WGO58" s="298"/>
      <c r="WGP58" s="298"/>
      <c r="WGQ58" s="298"/>
      <c r="WGR58" s="298"/>
      <c r="WGS58" s="298"/>
      <c r="WGT58" s="298"/>
      <c r="WGU58" s="298"/>
      <c r="WGV58" s="298"/>
      <c r="WGW58" s="298"/>
      <c r="WGX58" s="298"/>
      <c r="WGY58" s="298"/>
      <c r="WGZ58" s="298"/>
      <c r="WHA58" s="298"/>
      <c r="WHB58" s="298"/>
      <c r="WHC58" s="298"/>
      <c r="WHD58" s="298"/>
      <c r="WHE58" s="298"/>
      <c r="WHF58" s="298"/>
      <c r="WHG58" s="298"/>
      <c r="WHH58" s="298"/>
      <c r="WHI58" s="298"/>
      <c r="WHJ58" s="298"/>
      <c r="WHK58" s="298"/>
      <c r="WHL58" s="298"/>
      <c r="WHM58" s="298"/>
      <c r="WHN58" s="298"/>
      <c r="WHO58" s="298"/>
      <c r="WHP58" s="298"/>
      <c r="WHQ58" s="298"/>
      <c r="WHR58" s="298"/>
      <c r="WHS58" s="298"/>
      <c r="WHT58" s="298"/>
      <c r="WHU58" s="298"/>
      <c r="WHV58" s="298"/>
      <c r="WHW58" s="298"/>
      <c r="WHX58" s="298"/>
      <c r="WHY58" s="298"/>
      <c r="WHZ58" s="298"/>
      <c r="WIA58" s="298"/>
      <c r="WIB58" s="298"/>
      <c r="WIC58" s="298"/>
      <c r="WID58" s="298"/>
      <c r="WIE58" s="298"/>
      <c r="WIF58" s="298"/>
      <c r="WIG58" s="298"/>
      <c r="WIH58" s="298"/>
      <c r="WII58" s="298"/>
      <c r="WIJ58" s="298"/>
      <c r="WIK58" s="298"/>
      <c r="WIL58" s="298"/>
      <c r="WIM58" s="298"/>
      <c r="WIN58" s="298"/>
      <c r="WIO58" s="298"/>
      <c r="WIP58" s="298"/>
      <c r="WIQ58" s="298"/>
      <c r="WIR58" s="298"/>
      <c r="WIS58" s="298"/>
      <c r="WIT58" s="298"/>
      <c r="WIU58" s="298"/>
      <c r="WIV58" s="298"/>
      <c r="WIW58" s="298"/>
      <c r="WIX58" s="298"/>
      <c r="WIY58" s="298"/>
      <c r="WIZ58" s="298"/>
      <c r="WJA58" s="298"/>
      <c r="WJB58" s="298"/>
      <c r="WJC58" s="298"/>
      <c r="WJD58" s="298"/>
      <c r="WJE58" s="298"/>
      <c r="WJF58" s="298"/>
      <c r="WJG58" s="298"/>
      <c r="WJH58" s="298"/>
      <c r="WJI58" s="298"/>
      <c r="WJJ58" s="298"/>
      <c r="WJK58" s="298"/>
      <c r="WJL58" s="298"/>
      <c r="WJM58" s="298"/>
      <c r="WJN58" s="298"/>
      <c r="WJO58" s="298"/>
      <c r="WJP58" s="298"/>
      <c r="WJQ58" s="298"/>
      <c r="WJR58" s="298"/>
      <c r="WJS58" s="298"/>
      <c r="WJT58" s="298"/>
      <c r="WJU58" s="298"/>
      <c r="WJV58" s="298"/>
      <c r="WJW58" s="298"/>
      <c r="WJX58" s="298"/>
      <c r="WJY58" s="298"/>
      <c r="WJZ58" s="298"/>
      <c r="WKA58" s="298"/>
      <c r="WKB58" s="298"/>
      <c r="WKC58" s="298"/>
      <c r="WKD58" s="298"/>
      <c r="WKE58" s="298"/>
      <c r="WKF58" s="298"/>
      <c r="WKG58" s="298"/>
      <c r="WKH58" s="298"/>
      <c r="WKI58" s="298"/>
      <c r="WKJ58" s="298"/>
      <c r="WKK58" s="298"/>
      <c r="WKL58" s="298"/>
      <c r="WKM58" s="298"/>
      <c r="WKN58" s="298"/>
      <c r="WKO58" s="298"/>
      <c r="WKP58" s="298"/>
      <c r="WKQ58" s="298"/>
      <c r="WKR58" s="298"/>
      <c r="WKS58" s="298"/>
      <c r="WKT58" s="298"/>
      <c r="WKU58" s="298"/>
      <c r="WKV58" s="298"/>
      <c r="WKW58" s="298"/>
      <c r="WKX58" s="298"/>
      <c r="WKY58" s="298"/>
      <c r="WKZ58" s="298"/>
      <c r="WLA58" s="298"/>
      <c r="WLB58" s="298"/>
      <c r="WLC58" s="298"/>
      <c r="WLD58" s="298"/>
      <c r="WLE58" s="298"/>
      <c r="WLF58" s="298"/>
      <c r="WLG58" s="298"/>
      <c r="WLH58" s="298"/>
      <c r="WLI58" s="298"/>
      <c r="WLJ58" s="298"/>
      <c r="WLK58" s="298"/>
      <c r="WLL58" s="298"/>
      <c r="WLM58" s="298"/>
      <c r="WLN58" s="298"/>
      <c r="WLO58" s="298"/>
      <c r="WLP58" s="298"/>
      <c r="WLQ58" s="298"/>
      <c r="WLR58" s="298"/>
      <c r="WLS58" s="298"/>
      <c r="WLT58" s="298"/>
      <c r="WLU58" s="298"/>
      <c r="WLV58" s="298"/>
      <c r="WLW58" s="298"/>
      <c r="WLX58" s="298"/>
      <c r="WLY58" s="298"/>
      <c r="WLZ58" s="298"/>
      <c r="WMA58" s="298"/>
      <c r="WMB58" s="298"/>
      <c r="WMC58" s="298"/>
      <c r="WMD58" s="298"/>
      <c r="WME58" s="298"/>
      <c r="WMF58" s="298"/>
      <c r="WMG58" s="298"/>
      <c r="WMH58" s="298"/>
      <c r="WMI58" s="298"/>
      <c r="WMJ58" s="298"/>
      <c r="WMK58" s="298"/>
      <c r="WML58" s="298"/>
      <c r="WMM58" s="298"/>
      <c r="WMN58" s="298"/>
      <c r="WMO58" s="298"/>
      <c r="WMP58" s="298"/>
      <c r="WMQ58" s="298"/>
      <c r="WMR58" s="298"/>
      <c r="WMS58" s="298"/>
      <c r="WMT58" s="298"/>
      <c r="WMU58" s="298"/>
      <c r="WMV58" s="298"/>
      <c r="WMW58" s="298"/>
      <c r="WMX58" s="298"/>
      <c r="WMY58" s="298"/>
      <c r="WMZ58" s="298"/>
      <c r="WNA58" s="298"/>
      <c r="WNB58" s="298"/>
      <c r="WNC58" s="298"/>
      <c r="WND58" s="298"/>
      <c r="WNE58" s="298"/>
      <c r="WNF58" s="298"/>
      <c r="WNG58" s="298"/>
      <c r="WNH58" s="298"/>
      <c r="WNI58" s="298"/>
      <c r="WNJ58" s="298"/>
      <c r="WNK58" s="298"/>
      <c r="WNL58" s="298"/>
      <c r="WNM58" s="298"/>
      <c r="WNN58" s="298"/>
      <c r="WNO58" s="298"/>
      <c r="WNP58" s="298"/>
      <c r="WNQ58" s="298"/>
      <c r="WNR58" s="298"/>
      <c r="WNS58" s="298"/>
      <c r="WNT58" s="298"/>
      <c r="WNU58" s="298"/>
      <c r="WNV58" s="298"/>
      <c r="WNW58" s="298"/>
      <c r="WNX58" s="298"/>
      <c r="WNY58" s="298"/>
      <c r="WNZ58" s="298"/>
      <c r="WOA58" s="298"/>
      <c r="WOB58" s="298"/>
      <c r="WOC58" s="298"/>
      <c r="WOD58" s="298"/>
      <c r="WOE58" s="298"/>
      <c r="WOF58" s="298"/>
      <c r="WOG58" s="298"/>
      <c r="WOH58" s="298"/>
      <c r="WOI58" s="298"/>
      <c r="WOJ58" s="298"/>
      <c r="WOK58" s="298"/>
      <c r="WOL58" s="298"/>
      <c r="WOM58" s="298"/>
      <c r="WON58" s="298"/>
      <c r="WOO58" s="298"/>
      <c r="WOP58" s="298"/>
      <c r="WOQ58" s="298"/>
      <c r="WOR58" s="298"/>
      <c r="WOS58" s="298"/>
      <c r="WOT58" s="298"/>
      <c r="WOU58" s="298"/>
      <c r="WOV58" s="298"/>
      <c r="WOW58" s="298"/>
      <c r="WOX58" s="298"/>
      <c r="WOY58" s="298"/>
      <c r="WOZ58" s="298"/>
      <c r="WPA58" s="298"/>
      <c r="WPB58" s="298"/>
      <c r="WPC58" s="298"/>
      <c r="WPD58" s="298"/>
      <c r="WPE58" s="298"/>
      <c r="WPF58" s="298"/>
      <c r="WPG58" s="298"/>
      <c r="WPH58" s="298"/>
      <c r="WPI58" s="298"/>
      <c r="WPJ58" s="298"/>
      <c r="WPK58" s="298"/>
      <c r="WPL58" s="298"/>
      <c r="WPM58" s="298"/>
      <c r="WPN58" s="298"/>
      <c r="WPO58" s="298"/>
      <c r="WPP58" s="298"/>
      <c r="WPQ58" s="298"/>
      <c r="WPR58" s="298"/>
      <c r="WPS58" s="298"/>
      <c r="WPT58" s="298"/>
      <c r="WPU58" s="298"/>
      <c r="WPV58" s="298"/>
      <c r="WPW58" s="298"/>
      <c r="WPX58" s="298"/>
      <c r="WPY58" s="298"/>
      <c r="WPZ58" s="298"/>
      <c r="WQA58" s="298"/>
      <c r="WQB58" s="298"/>
      <c r="WQC58" s="298"/>
      <c r="WQD58" s="298"/>
      <c r="WQE58" s="298"/>
      <c r="WQF58" s="298"/>
      <c r="WQG58" s="298"/>
      <c r="WQH58" s="298"/>
      <c r="WQI58" s="298"/>
      <c r="WQJ58" s="298"/>
      <c r="WQK58" s="298"/>
      <c r="WQL58" s="298"/>
      <c r="WQM58" s="298"/>
      <c r="WQN58" s="298"/>
      <c r="WQO58" s="298"/>
      <c r="WQP58" s="298"/>
      <c r="WQQ58" s="298"/>
      <c r="WQR58" s="298"/>
      <c r="WQS58" s="298"/>
      <c r="WQT58" s="298"/>
      <c r="WQU58" s="298"/>
      <c r="WQV58" s="298"/>
      <c r="WQW58" s="298"/>
      <c r="WQX58" s="298"/>
      <c r="WQY58" s="298"/>
      <c r="WQZ58" s="298"/>
      <c r="WRA58" s="298"/>
      <c r="WRB58" s="298"/>
      <c r="WRC58" s="298"/>
      <c r="WRD58" s="298"/>
      <c r="WRE58" s="298"/>
      <c r="WRF58" s="298"/>
      <c r="WRG58" s="298"/>
      <c r="WRH58" s="298"/>
      <c r="WRI58" s="298"/>
      <c r="WRJ58" s="298"/>
      <c r="WRK58" s="298"/>
      <c r="WRL58" s="298"/>
      <c r="WRM58" s="298"/>
      <c r="WRN58" s="298"/>
      <c r="WRO58" s="298"/>
      <c r="WRP58" s="298"/>
      <c r="WRQ58" s="298"/>
      <c r="WRR58" s="298"/>
      <c r="WRS58" s="298"/>
      <c r="WRT58" s="298"/>
      <c r="WRU58" s="298"/>
      <c r="WRV58" s="298"/>
      <c r="WRW58" s="298"/>
      <c r="WRX58" s="298"/>
      <c r="WRY58" s="298"/>
      <c r="WRZ58" s="298"/>
      <c r="WSA58" s="298"/>
      <c r="WSB58" s="298"/>
      <c r="WSC58" s="298"/>
      <c r="WSD58" s="298"/>
      <c r="WSE58" s="298"/>
      <c r="WSF58" s="298"/>
      <c r="WSG58" s="298"/>
      <c r="WSH58" s="298"/>
      <c r="WSI58" s="298"/>
      <c r="WSJ58" s="298"/>
      <c r="WSK58" s="298"/>
      <c r="WSL58" s="298"/>
      <c r="WSM58" s="298"/>
      <c r="WSN58" s="298"/>
      <c r="WSO58" s="298"/>
      <c r="WSP58" s="298"/>
      <c r="WSQ58" s="298"/>
      <c r="WSR58" s="298"/>
      <c r="WSS58" s="298"/>
      <c r="WST58" s="298"/>
      <c r="WSU58" s="298"/>
      <c r="WSV58" s="298"/>
      <c r="WSW58" s="298"/>
      <c r="WSX58" s="298"/>
      <c r="WSY58" s="298"/>
      <c r="WSZ58" s="298"/>
      <c r="WTA58" s="298"/>
      <c r="WTB58" s="298"/>
      <c r="WTC58" s="298"/>
      <c r="WTD58" s="298"/>
      <c r="WTE58" s="298"/>
      <c r="WTF58" s="298"/>
      <c r="WTG58" s="298"/>
      <c r="WTH58" s="298"/>
      <c r="WTI58" s="298"/>
      <c r="WTJ58" s="298"/>
      <c r="WTK58" s="298"/>
      <c r="WTL58" s="298"/>
      <c r="WTM58" s="298"/>
      <c r="WTN58" s="298"/>
      <c r="WTO58" s="298"/>
      <c r="WTP58" s="298"/>
      <c r="WTQ58" s="298"/>
      <c r="WTR58" s="298"/>
      <c r="WTS58" s="298"/>
      <c r="WTT58" s="298"/>
      <c r="WTU58" s="298"/>
      <c r="WTV58" s="298"/>
      <c r="WTW58" s="298"/>
      <c r="WTX58" s="298"/>
      <c r="WTY58" s="298"/>
      <c r="WTZ58" s="298"/>
      <c r="WUA58" s="298"/>
      <c r="WUB58" s="298"/>
      <c r="WUC58" s="298"/>
      <c r="WUD58" s="298"/>
      <c r="WUE58" s="298"/>
      <c r="WUF58" s="298"/>
      <c r="WUG58" s="298"/>
      <c r="WUH58" s="298"/>
      <c r="WUI58" s="298"/>
      <c r="WUJ58" s="298"/>
      <c r="WUK58" s="298"/>
      <c r="WUL58" s="298"/>
      <c r="WUM58" s="298"/>
      <c r="WUN58" s="298"/>
      <c r="WUO58" s="298"/>
      <c r="WUP58" s="298"/>
      <c r="WUQ58" s="298"/>
      <c r="WUR58" s="298"/>
      <c r="WUS58" s="298"/>
      <c r="WUT58" s="298"/>
      <c r="WUU58" s="298"/>
      <c r="WUV58" s="298"/>
      <c r="WUW58" s="298"/>
      <c r="WUX58" s="298"/>
      <c r="WUY58" s="298"/>
      <c r="WUZ58" s="298"/>
      <c r="WVA58" s="298"/>
      <c r="WVB58" s="298"/>
      <c r="WVC58" s="298"/>
      <c r="WVD58" s="298"/>
      <c r="WVE58" s="298"/>
      <c r="WVF58" s="298"/>
      <c r="WVG58" s="298"/>
      <c r="WVH58" s="298"/>
      <c r="WVI58" s="298"/>
      <c r="WVJ58" s="298"/>
      <c r="WVK58" s="298"/>
      <c r="WVL58" s="298"/>
      <c r="WVM58" s="298"/>
      <c r="WVN58" s="298"/>
      <c r="WVO58" s="298"/>
      <c r="WVP58" s="298"/>
      <c r="WVQ58" s="298"/>
      <c r="WVR58" s="298"/>
      <c r="WVS58" s="298"/>
      <c r="WVT58" s="298"/>
      <c r="WVU58" s="298"/>
      <c r="WVV58" s="298"/>
      <c r="WVW58" s="298"/>
      <c r="WVX58" s="298"/>
      <c r="WVY58" s="298"/>
      <c r="WVZ58" s="298"/>
      <c r="WWA58" s="298"/>
      <c r="WWB58" s="298"/>
      <c r="WWC58" s="298"/>
      <c r="WWD58" s="298"/>
      <c r="WWE58" s="298"/>
      <c r="WWF58" s="298"/>
      <c r="WWG58" s="298"/>
      <c r="WWH58" s="298"/>
      <c r="WWI58" s="298"/>
      <c r="WWJ58" s="298"/>
      <c r="WWK58" s="298"/>
      <c r="WWL58" s="298"/>
      <c r="WWM58" s="298"/>
      <c r="WWN58" s="298"/>
      <c r="WWO58" s="298"/>
      <c r="WWP58" s="298"/>
      <c r="WWQ58" s="298"/>
      <c r="WWR58" s="298"/>
      <c r="WWS58" s="298"/>
      <c r="WWT58" s="298"/>
      <c r="WWU58" s="298"/>
      <c r="WWV58" s="298"/>
      <c r="WWW58" s="298"/>
      <c r="WWX58" s="298"/>
      <c r="WWY58" s="298"/>
      <c r="WWZ58" s="298"/>
      <c r="WXA58" s="298"/>
      <c r="WXB58" s="298"/>
      <c r="WXC58" s="298"/>
      <c r="WXD58" s="298"/>
      <c r="WXE58" s="298"/>
      <c r="WXF58" s="298"/>
      <c r="WXG58" s="298"/>
      <c r="WXH58" s="298"/>
      <c r="WXI58" s="298"/>
      <c r="WXJ58" s="298"/>
      <c r="WXK58" s="298"/>
      <c r="WXL58" s="298"/>
      <c r="WXM58" s="298"/>
      <c r="WXN58" s="298"/>
      <c r="WXO58" s="298"/>
      <c r="WXP58" s="298"/>
      <c r="WXQ58" s="298"/>
      <c r="WXR58" s="298"/>
      <c r="WXS58" s="298"/>
      <c r="WXT58" s="298"/>
      <c r="WXU58" s="298"/>
      <c r="WXV58" s="298"/>
      <c r="WXW58" s="298"/>
      <c r="WXX58" s="298"/>
      <c r="WXY58" s="298"/>
      <c r="WXZ58" s="298"/>
      <c r="WYA58" s="298"/>
      <c r="WYB58" s="298"/>
      <c r="WYC58" s="298"/>
      <c r="WYD58" s="298"/>
      <c r="WYE58" s="298"/>
      <c r="WYF58" s="298"/>
      <c r="WYG58" s="298"/>
      <c r="WYH58" s="298"/>
      <c r="WYI58" s="298"/>
      <c r="WYJ58" s="298"/>
      <c r="WYK58" s="298"/>
      <c r="WYL58" s="298"/>
      <c r="WYM58" s="298"/>
      <c r="WYN58" s="298"/>
      <c r="WYO58" s="298"/>
      <c r="WYP58" s="298"/>
      <c r="WYQ58" s="298"/>
      <c r="WYR58" s="298"/>
      <c r="WYS58" s="298"/>
      <c r="WYT58" s="298"/>
      <c r="WYU58" s="298"/>
      <c r="WYV58" s="298"/>
      <c r="WYW58" s="298"/>
      <c r="WYX58" s="298"/>
      <c r="WYY58" s="298"/>
      <c r="WYZ58" s="298"/>
      <c r="WZA58" s="298"/>
      <c r="WZB58" s="298"/>
      <c r="WZC58" s="298"/>
      <c r="WZD58" s="298"/>
      <c r="WZE58" s="298"/>
      <c r="WZF58" s="298"/>
      <c r="WZG58" s="298"/>
      <c r="WZH58" s="298"/>
      <c r="WZI58" s="298"/>
      <c r="WZJ58" s="298"/>
      <c r="WZK58" s="298"/>
      <c r="WZL58" s="298"/>
      <c r="WZM58" s="298"/>
      <c r="WZN58" s="298"/>
      <c r="WZO58" s="298"/>
      <c r="WZP58" s="298"/>
      <c r="WZQ58" s="298"/>
      <c r="WZR58" s="298"/>
      <c r="WZS58" s="298"/>
      <c r="WZT58" s="298"/>
      <c r="WZU58" s="298"/>
      <c r="WZV58" s="298"/>
      <c r="WZW58" s="298"/>
      <c r="WZX58" s="298"/>
      <c r="WZY58" s="298"/>
      <c r="WZZ58" s="298"/>
      <c r="XAA58" s="298"/>
      <c r="XAB58" s="298"/>
      <c r="XAC58" s="298"/>
      <c r="XAD58" s="298"/>
      <c r="XAE58" s="298"/>
      <c r="XAF58" s="298"/>
      <c r="XAG58" s="298"/>
      <c r="XAH58" s="298"/>
      <c r="XAI58" s="298"/>
      <c r="XAJ58" s="298"/>
      <c r="XAK58" s="298"/>
      <c r="XAL58" s="298"/>
      <c r="XAM58" s="298"/>
      <c r="XAN58" s="298"/>
      <c r="XAO58" s="298"/>
      <c r="XAP58" s="298"/>
      <c r="XAQ58" s="298"/>
      <c r="XAR58" s="298"/>
      <c r="XAS58" s="298"/>
      <c r="XAT58" s="298"/>
      <c r="XAU58" s="298"/>
      <c r="XAV58" s="298"/>
      <c r="XAW58" s="298"/>
      <c r="XAX58" s="298"/>
    </row>
    <row r="59" spans="1:16274">
      <c r="A59" s="286"/>
      <c r="B59" s="3">
        <v>1</v>
      </c>
      <c r="C59" s="4">
        <v>11</v>
      </c>
      <c r="D59" s="5"/>
      <c r="E59" s="5"/>
      <c r="F59" s="302">
        <f>SUM(C$59:E59)</f>
        <v>11</v>
      </c>
      <c r="G59" s="285"/>
      <c r="H59" s="302">
        <f>SUM(I$59:K59)</f>
        <v>8</v>
      </c>
      <c r="I59" s="4">
        <v>8</v>
      </c>
      <c r="J59" s="5"/>
      <c r="K59" s="5"/>
      <c r="M59" s="3">
        <v>1</v>
      </c>
      <c r="N59" s="4">
        <v>12</v>
      </c>
      <c r="O59" s="5"/>
      <c r="P59" s="5"/>
      <c r="Q59" s="302">
        <f>SUM(N$59:P59)</f>
        <v>12</v>
      </c>
      <c r="R59" s="285"/>
      <c r="S59" s="302">
        <f>SUM(T$59:V59)</f>
        <v>2</v>
      </c>
      <c r="T59" s="4">
        <v>2</v>
      </c>
      <c r="U59" s="5"/>
      <c r="V59" s="5"/>
      <c r="X59" s="200"/>
      <c r="Y59" s="202"/>
      <c r="Z59" s="201"/>
      <c r="AA59" s="201"/>
      <c r="AB59" s="301"/>
      <c r="AC59" s="283"/>
      <c r="AD59" s="301"/>
      <c r="AE59" s="201"/>
      <c r="AF59" s="202"/>
      <c r="AG59" s="201"/>
      <c r="AI59" s="3">
        <v>1</v>
      </c>
      <c r="AJ59" s="4">
        <v>11</v>
      </c>
      <c r="AK59" s="5"/>
      <c r="AL59" s="5"/>
      <c r="AM59" s="302">
        <f>SUM(AJ$59:AL59)</f>
        <v>11</v>
      </c>
      <c r="AN59" s="285"/>
      <c r="AO59" s="302">
        <f>SUM(AP$59:AR59)</f>
        <v>2</v>
      </c>
      <c r="AP59" s="4">
        <v>2</v>
      </c>
      <c r="AQ59" s="5"/>
      <c r="AR59" s="5"/>
      <c r="AT59" s="3">
        <v>1</v>
      </c>
      <c r="AU59" s="4">
        <v>11</v>
      </c>
      <c r="AV59" s="5"/>
      <c r="AW59" s="5"/>
      <c r="AX59" s="302">
        <f>SUM(AU$59:AW59)</f>
        <v>11</v>
      </c>
      <c r="AZ59" s="302">
        <f>SUM(BA$59:BC59)</f>
        <v>3</v>
      </c>
      <c r="BA59" s="4">
        <v>3</v>
      </c>
      <c r="BB59" s="5"/>
      <c r="BC59" s="5"/>
      <c r="BE59" s="3">
        <v>1</v>
      </c>
      <c r="BF59" s="4" t="s">
        <v>1</v>
      </c>
      <c r="BG59" s="5"/>
      <c r="BH59" s="5"/>
      <c r="BI59" s="302">
        <f>SUM($BF$59:BH59)</f>
        <v>0</v>
      </c>
      <c r="BK59" s="302">
        <f>SUM($BL$59:BN59)</f>
        <v>10</v>
      </c>
      <c r="BL59" s="4">
        <v>10</v>
      </c>
      <c r="BM59" s="5"/>
      <c r="BN59" s="5"/>
      <c r="BP59" s="3">
        <v>1</v>
      </c>
      <c r="BQ59" s="4">
        <v>12</v>
      </c>
      <c r="BR59" s="5"/>
      <c r="BS59" s="5"/>
      <c r="BT59" s="302">
        <f>SUM(BQ$59:BS59)</f>
        <v>12</v>
      </c>
      <c r="BV59" s="302">
        <f>SUM(BW$59:BY59)</f>
        <v>7</v>
      </c>
      <c r="BW59" s="4">
        <v>7</v>
      </c>
      <c r="BX59" s="5"/>
      <c r="BY59" s="5"/>
      <c r="CA59" s="3">
        <v>1</v>
      </c>
      <c r="CB59" s="4">
        <v>12</v>
      </c>
      <c r="CC59" s="5"/>
      <c r="CD59" s="5"/>
      <c r="CE59" s="302">
        <f>SUM(CB$59:CD59)</f>
        <v>12</v>
      </c>
      <c r="CG59" s="302">
        <f>SUM(CH$59:CJ59)</f>
        <v>5</v>
      </c>
      <c r="CH59" s="4">
        <v>5</v>
      </c>
      <c r="CI59" s="5"/>
      <c r="CJ59" s="5"/>
      <c r="CL59" s="3">
        <v>1</v>
      </c>
      <c r="CM59" s="4">
        <v>11</v>
      </c>
      <c r="CN59" s="5"/>
      <c r="CO59" s="5"/>
      <c r="CP59" s="302">
        <f>SUM(CM$59:CO59)</f>
        <v>11</v>
      </c>
      <c r="CR59" s="302">
        <f>SUM(CS$59:CU59)</f>
        <v>8</v>
      </c>
      <c r="CS59" s="4">
        <v>8</v>
      </c>
      <c r="CT59" s="5"/>
      <c r="CU59" s="5"/>
      <c r="CW59" s="3">
        <v>1</v>
      </c>
      <c r="CX59" s="4">
        <v>12</v>
      </c>
      <c r="CY59" s="5"/>
      <c r="CZ59" s="5"/>
      <c r="DA59" s="302">
        <f>SUM(CX$59:CZ59)</f>
        <v>12</v>
      </c>
      <c r="DC59" s="302">
        <f>SUM(DD$59:DF59)</f>
        <v>4</v>
      </c>
      <c r="DD59" s="4">
        <v>4</v>
      </c>
      <c r="DE59" s="5"/>
      <c r="DF59" s="5"/>
    </row>
    <row r="60" spans="1:16274">
      <c r="A60" s="286"/>
      <c r="B60" s="7">
        <v>2</v>
      </c>
      <c r="C60" s="5"/>
      <c r="D60" s="4">
        <v>11</v>
      </c>
      <c r="E60" s="5"/>
      <c r="F60" s="302">
        <f>SUM(C$59:E60)</f>
        <v>22</v>
      </c>
      <c r="G60" s="285"/>
      <c r="H60" s="302">
        <f>SUM(I$59:K60)</f>
        <v>10</v>
      </c>
      <c r="I60" s="5"/>
      <c r="J60" s="4">
        <v>2</v>
      </c>
      <c r="K60" s="5"/>
      <c r="M60" s="7">
        <v>2</v>
      </c>
      <c r="N60" s="5"/>
      <c r="O60" s="4">
        <v>8</v>
      </c>
      <c r="P60" s="5"/>
      <c r="Q60" s="302">
        <f>SUM(N$59:P60)</f>
        <v>20</v>
      </c>
      <c r="R60" s="285"/>
      <c r="S60" s="302">
        <f>SUM(T$59:V60)</f>
        <v>8</v>
      </c>
      <c r="T60" s="5"/>
      <c r="U60" s="4">
        <v>6</v>
      </c>
      <c r="V60" s="5"/>
      <c r="X60" s="200"/>
      <c r="Y60" s="201"/>
      <c r="Z60" s="202"/>
      <c r="AA60" s="201"/>
      <c r="AB60" s="301"/>
      <c r="AC60" s="283"/>
      <c r="AD60" s="301"/>
      <c r="AE60" s="201"/>
      <c r="AF60" s="202"/>
      <c r="AG60" s="201"/>
      <c r="AI60" s="7">
        <v>2</v>
      </c>
      <c r="AJ60" s="5"/>
      <c r="AK60" s="4">
        <v>8</v>
      </c>
      <c r="AL60" s="5"/>
      <c r="AM60" s="302">
        <f>SUM(AJ$59:AL60)</f>
        <v>19</v>
      </c>
      <c r="AN60" s="285"/>
      <c r="AO60" s="302">
        <f>SUM(AP$59:AR60)</f>
        <v>6</v>
      </c>
      <c r="AP60" s="5"/>
      <c r="AQ60" s="4">
        <v>4</v>
      </c>
      <c r="AR60" s="5"/>
      <c r="AT60" s="7">
        <v>2</v>
      </c>
      <c r="AU60" s="5"/>
      <c r="AV60" s="4">
        <v>7</v>
      </c>
      <c r="AW60" s="5"/>
      <c r="AX60" s="302">
        <f>SUM(AU$59:AW60)</f>
        <v>18</v>
      </c>
      <c r="AZ60" s="302">
        <f>SUM(BA$59:BC60)</f>
        <v>3</v>
      </c>
      <c r="BA60" s="5"/>
      <c r="BB60" s="4" t="s">
        <v>1</v>
      </c>
      <c r="BC60" s="5"/>
      <c r="BE60" s="7">
        <v>2</v>
      </c>
      <c r="BF60" s="5"/>
      <c r="BG60" s="4">
        <v>5</v>
      </c>
      <c r="BH60" s="5"/>
      <c r="BI60" s="302">
        <f>SUM($BF$59:BH60)</f>
        <v>5</v>
      </c>
      <c r="BK60" s="302">
        <f>SUM($BL$59:BN60)</f>
        <v>15</v>
      </c>
      <c r="BL60" s="5"/>
      <c r="BM60" s="4">
        <v>5</v>
      </c>
      <c r="BN60" s="5"/>
      <c r="BP60" s="7">
        <v>2</v>
      </c>
      <c r="BQ60" s="5"/>
      <c r="BR60" s="4">
        <v>11</v>
      </c>
      <c r="BS60" s="5"/>
      <c r="BT60" s="302">
        <f>SUM(BQ$59:BS60)</f>
        <v>23</v>
      </c>
      <c r="BV60" s="302">
        <f>SUM(BW$59:BY60)</f>
        <v>13</v>
      </c>
      <c r="BW60" s="5"/>
      <c r="BX60" s="4">
        <v>6</v>
      </c>
      <c r="BY60" s="5"/>
      <c r="CA60" s="7">
        <v>2</v>
      </c>
      <c r="CB60" s="5"/>
      <c r="CC60" s="4">
        <v>7</v>
      </c>
      <c r="CD60" s="5"/>
      <c r="CE60" s="302">
        <f>SUM(CB$59:CD60)</f>
        <v>19</v>
      </c>
      <c r="CG60" s="302">
        <f>SUM(CH$59:CJ60)</f>
        <v>8</v>
      </c>
      <c r="CH60" s="5"/>
      <c r="CI60" s="4">
        <v>3</v>
      </c>
      <c r="CJ60" s="5"/>
      <c r="CL60" s="7">
        <v>2</v>
      </c>
      <c r="CM60" s="5"/>
      <c r="CN60" s="4">
        <v>8</v>
      </c>
      <c r="CO60" s="5"/>
      <c r="CP60" s="302">
        <f>SUM(CM$59:CO60)</f>
        <v>19</v>
      </c>
      <c r="CR60" s="302">
        <f>SUM(CS$59:CU60)</f>
        <v>12</v>
      </c>
      <c r="CS60" s="5"/>
      <c r="CT60" s="4">
        <v>4</v>
      </c>
      <c r="CU60" s="5"/>
      <c r="CW60" s="7">
        <v>2</v>
      </c>
      <c r="CX60" s="5"/>
      <c r="CY60" s="4">
        <v>8</v>
      </c>
      <c r="CZ60" s="5"/>
      <c r="DA60" s="302">
        <f>SUM(CX$59:CZ60)</f>
        <v>20</v>
      </c>
      <c r="DC60" s="302">
        <f>SUM(DD$59:DF60)</f>
        <v>12</v>
      </c>
      <c r="DD60" s="5"/>
      <c r="DE60" s="4">
        <v>8</v>
      </c>
      <c r="DF60" s="5"/>
    </row>
    <row r="61" spans="1:16274">
      <c r="A61" s="286"/>
      <c r="B61" s="7">
        <v>3</v>
      </c>
      <c r="C61" s="4"/>
      <c r="D61" s="5"/>
      <c r="E61" s="5">
        <v>11</v>
      </c>
      <c r="F61" s="302">
        <f>SUM(C$59:E61)</f>
        <v>33</v>
      </c>
      <c r="G61" s="285"/>
      <c r="H61" s="302">
        <f>SUM(I$59:K61)</f>
        <v>18</v>
      </c>
      <c r="I61" s="4"/>
      <c r="J61" s="5"/>
      <c r="K61" s="5">
        <v>8</v>
      </c>
      <c r="M61" s="7">
        <v>3</v>
      </c>
      <c r="N61" s="4"/>
      <c r="O61" s="5"/>
      <c r="P61" s="5">
        <v>6</v>
      </c>
      <c r="Q61" s="302">
        <f>SUM(N$59:P61)</f>
        <v>26</v>
      </c>
      <c r="R61" s="285"/>
      <c r="S61" s="302">
        <f>SUM(T$59:V61)</f>
        <v>16</v>
      </c>
      <c r="T61" s="4"/>
      <c r="U61" s="5"/>
      <c r="V61" s="5">
        <v>8</v>
      </c>
      <c r="X61" s="200"/>
      <c r="Y61" s="202"/>
      <c r="Z61" s="201"/>
      <c r="AA61" s="201"/>
      <c r="AB61" s="301"/>
      <c r="AC61" s="283"/>
      <c r="AD61" s="301"/>
      <c r="AE61" s="201"/>
      <c r="AF61" s="202"/>
      <c r="AG61" s="201"/>
      <c r="AI61" s="7">
        <v>3</v>
      </c>
      <c r="AJ61" s="4"/>
      <c r="AK61" s="5"/>
      <c r="AL61" s="5">
        <v>9</v>
      </c>
      <c r="AM61" s="302">
        <f>SUM(AJ$59:AL61)</f>
        <v>28</v>
      </c>
      <c r="AN61" s="285"/>
      <c r="AO61" s="302">
        <f>SUM(AP$59:AR61)</f>
        <v>6</v>
      </c>
      <c r="AP61" s="4"/>
      <c r="AQ61" s="5"/>
      <c r="AR61" s="5" t="s">
        <v>1</v>
      </c>
      <c r="AT61" s="7">
        <v>3</v>
      </c>
      <c r="AU61" s="4"/>
      <c r="AV61" s="5"/>
      <c r="AW61" s="5">
        <v>6</v>
      </c>
      <c r="AX61" s="302">
        <f>SUM(AU$59:AW61)</f>
        <v>24</v>
      </c>
      <c r="AZ61" s="302">
        <f>SUM(BA$59:BC61)</f>
        <v>6</v>
      </c>
      <c r="BA61" s="4"/>
      <c r="BB61" s="5"/>
      <c r="BC61" s="5">
        <v>3</v>
      </c>
      <c r="BE61" s="7">
        <v>3</v>
      </c>
      <c r="BF61" s="4"/>
      <c r="BG61" s="5"/>
      <c r="BH61" s="5">
        <v>2</v>
      </c>
      <c r="BI61" s="302">
        <f>SUM($BF$59:BH61)</f>
        <v>7</v>
      </c>
      <c r="BK61" s="302">
        <f>SUM($BL$59:BN61)</f>
        <v>19</v>
      </c>
      <c r="BL61" s="4"/>
      <c r="BM61" s="5"/>
      <c r="BN61" s="5">
        <v>4</v>
      </c>
      <c r="BP61" s="7">
        <v>3</v>
      </c>
      <c r="BQ61" s="4"/>
      <c r="BR61" s="5"/>
      <c r="BS61" s="5">
        <v>6</v>
      </c>
      <c r="BT61" s="302">
        <f>SUM(BQ$59:BS61)</f>
        <v>29</v>
      </c>
      <c r="BV61" s="302">
        <f>SUM(BW$59:BY61)</f>
        <v>15</v>
      </c>
      <c r="BW61" s="4"/>
      <c r="BX61" s="5"/>
      <c r="BY61" s="5">
        <v>2</v>
      </c>
      <c r="CA61" s="7">
        <v>3</v>
      </c>
      <c r="CB61" s="4"/>
      <c r="CC61" s="5"/>
      <c r="CD61" s="5" t="s">
        <v>1</v>
      </c>
      <c r="CE61" s="302">
        <f>SUM(CB$59:CD61)</f>
        <v>19</v>
      </c>
      <c r="CG61" s="302">
        <f>SUM(CH$59:CJ61)</f>
        <v>12</v>
      </c>
      <c r="CH61" s="4"/>
      <c r="CI61" s="5"/>
      <c r="CJ61" s="5">
        <v>4</v>
      </c>
      <c r="CL61" s="7">
        <v>3</v>
      </c>
      <c r="CM61" s="4"/>
      <c r="CN61" s="5"/>
      <c r="CO61" s="5">
        <v>6</v>
      </c>
      <c r="CP61" s="302">
        <f>SUM(CM$59:CO61)</f>
        <v>25</v>
      </c>
      <c r="CR61" s="302">
        <f>SUM(CS$59:CU61)</f>
        <v>16</v>
      </c>
      <c r="CS61" s="4"/>
      <c r="CT61" s="5"/>
      <c r="CU61" s="5">
        <v>4</v>
      </c>
      <c r="CW61" s="7">
        <v>3</v>
      </c>
      <c r="CX61" s="4"/>
      <c r="CY61" s="5"/>
      <c r="CZ61" s="5">
        <v>8</v>
      </c>
      <c r="DA61" s="302">
        <f>SUM(CX$59:CZ61)</f>
        <v>28</v>
      </c>
      <c r="DC61" s="302">
        <f>SUM(DD$59:DF61)</f>
        <v>17</v>
      </c>
      <c r="DD61" s="4"/>
      <c r="DE61" s="5"/>
      <c r="DF61" s="5">
        <v>5</v>
      </c>
      <c r="DI61" s="76" t="s">
        <v>57</v>
      </c>
      <c r="DJ61" s="77"/>
      <c r="DK61" s="77"/>
      <c r="DL61" s="77"/>
      <c r="DM61" s="306"/>
      <c r="DN61" s="299"/>
      <c r="DP61" s="303">
        <v>9</v>
      </c>
      <c r="DR61" s="76" t="s">
        <v>75</v>
      </c>
      <c r="DS61" s="77"/>
      <c r="DT61" s="77"/>
      <c r="DU61" s="306"/>
      <c r="DV61" s="306">
        <f>DP68/DP71</f>
        <v>63</v>
      </c>
    </row>
    <row r="62" spans="1:16274">
      <c r="A62" s="286"/>
      <c r="B62" s="7">
        <v>4</v>
      </c>
      <c r="C62" s="5">
        <v>8</v>
      </c>
      <c r="D62" s="4"/>
      <c r="E62" s="5"/>
      <c r="F62" s="302">
        <f>SUM(C$59:E62)</f>
        <v>41</v>
      </c>
      <c r="G62" s="285"/>
      <c r="H62" s="302">
        <f>SUM(I$59:K62)</f>
        <v>23</v>
      </c>
      <c r="I62" s="5">
        <v>5</v>
      </c>
      <c r="J62" s="4"/>
      <c r="K62" s="5"/>
      <c r="M62" s="7">
        <v>4</v>
      </c>
      <c r="N62" s="5">
        <v>3</v>
      </c>
      <c r="O62" s="4"/>
      <c r="P62" s="5"/>
      <c r="Q62" s="302">
        <f>SUM(N$59:P62)</f>
        <v>29</v>
      </c>
      <c r="R62" s="285"/>
      <c r="S62" s="302">
        <f>SUM(T$59:V62)</f>
        <v>28</v>
      </c>
      <c r="T62" s="5">
        <v>12</v>
      </c>
      <c r="U62" s="4"/>
      <c r="V62" s="5"/>
      <c r="X62" s="200"/>
      <c r="Y62" s="201"/>
      <c r="Z62" s="202"/>
      <c r="AA62" s="201"/>
      <c r="AB62" s="301"/>
      <c r="AC62" s="283"/>
      <c r="AD62" s="301"/>
      <c r="AE62" s="201"/>
      <c r="AF62" s="202"/>
      <c r="AG62" s="201"/>
      <c r="AI62" s="7">
        <v>4</v>
      </c>
      <c r="AJ62" s="5" t="s">
        <v>1</v>
      </c>
      <c r="AK62" s="4"/>
      <c r="AL62" s="5"/>
      <c r="AM62" s="302">
        <f>SUM(AJ$59:AL62)</f>
        <v>28</v>
      </c>
      <c r="AN62" s="285"/>
      <c r="AO62" s="302">
        <f>SUM(AP$59:AR62)</f>
        <v>14</v>
      </c>
      <c r="AP62" s="5">
        <v>8</v>
      </c>
      <c r="AQ62" s="4"/>
      <c r="AR62" s="5"/>
      <c r="AT62" s="3">
        <v>4</v>
      </c>
      <c r="AU62" s="5">
        <v>9</v>
      </c>
      <c r="AV62" s="4"/>
      <c r="AW62" s="5"/>
      <c r="AX62" s="302">
        <f>SUM(AU$59:AW62)</f>
        <v>33</v>
      </c>
      <c r="AZ62" s="302">
        <f>SUM(BA$59:BC62)</f>
        <v>17</v>
      </c>
      <c r="BA62" s="5">
        <v>11</v>
      </c>
      <c r="BB62" s="4"/>
      <c r="BC62" s="5"/>
      <c r="BE62" s="3">
        <v>4</v>
      </c>
      <c r="BF62" s="5" t="s">
        <v>1</v>
      </c>
      <c r="BG62" s="4"/>
      <c r="BH62" s="5"/>
      <c r="BI62" s="302">
        <f>SUM($BF$59:BH62)</f>
        <v>7</v>
      </c>
      <c r="BK62" s="302">
        <f>SUM($BL$59:BN62)</f>
        <v>26</v>
      </c>
      <c r="BL62" s="5">
        <v>7</v>
      </c>
      <c r="BM62" s="4"/>
      <c r="BN62" s="5"/>
      <c r="BP62" s="7">
        <v>4</v>
      </c>
      <c r="BQ62" s="5">
        <v>10</v>
      </c>
      <c r="BR62" s="4"/>
      <c r="BS62" s="5"/>
      <c r="BT62" s="302">
        <f>SUM(BQ$59:BS62)</f>
        <v>39</v>
      </c>
      <c r="BV62" s="302">
        <f>SUM(BW$59:BY62)</f>
        <v>15</v>
      </c>
      <c r="BW62" s="5" t="s">
        <v>1</v>
      </c>
      <c r="BX62" s="4"/>
      <c r="BY62" s="5"/>
      <c r="CA62" s="7">
        <v>4</v>
      </c>
      <c r="CB62" s="5">
        <v>11</v>
      </c>
      <c r="CC62" s="4"/>
      <c r="CD62" s="5"/>
      <c r="CE62" s="302">
        <f>SUM(CB$59:CD62)</f>
        <v>30</v>
      </c>
      <c r="CG62" s="302">
        <f>SUM(CH$59:CJ62)</f>
        <v>12</v>
      </c>
      <c r="CH62" s="5" t="s">
        <v>1</v>
      </c>
      <c r="CI62" s="4"/>
      <c r="CJ62" s="5"/>
      <c r="CL62" s="3">
        <v>4</v>
      </c>
      <c r="CM62" s="5">
        <v>9</v>
      </c>
      <c r="CN62" s="4"/>
      <c r="CO62" s="5"/>
      <c r="CP62" s="302">
        <f>SUM(CM$59:CO62)</f>
        <v>34</v>
      </c>
      <c r="CR62" s="302">
        <f>SUM(CS$59:CU62)</f>
        <v>19</v>
      </c>
      <c r="CS62" s="5">
        <v>3</v>
      </c>
      <c r="CT62" s="4"/>
      <c r="CU62" s="5"/>
      <c r="CW62" s="3">
        <v>4</v>
      </c>
      <c r="CX62" s="5">
        <v>6</v>
      </c>
      <c r="CY62" s="4"/>
      <c r="CZ62" s="5"/>
      <c r="DA62" s="302">
        <f>SUM(CX$59:CZ62)</f>
        <v>34</v>
      </c>
      <c r="DC62" s="302">
        <f>SUM(DD$59:DF62)</f>
        <v>22</v>
      </c>
      <c r="DD62" s="5">
        <v>5</v>
      </c>
      <c r="DE62" s="4"/>
      <c r="DF62" s="5"/>
      <c r="DI62" s="274" t="s">
        <v>58</v>
      </c>
      <c r="DJ62" s="275"/>
      <c r="DK62" s="275"/>
      <c r="DL62" s="275"/>
      <c r="DM62" s="307"/>
      <c r="DN62" s="308"/>
      <c r="DP62" s="307">
        <f>COUNTIFS(F75,"&gt;"&amp;H75)+COUNTIFS(Q75,"&gt;"&amp;S75)+COUNTIFS(AB75,"&gt;"&amp;AD75)+COUNTIFS(AM75,"&gt;"&amp;AO75)+COUNTIFS(AX75,"&gt;"&amp;AZ75)+COUNTIFS(BI75,"&gt;"&amp;BK75)+COUNTIFS(BT75,"&gt;"&amp;BV75)+COUNTIFS(CE75,"&gt;"&amp;CG75)+COUNTIFS(CP75,"&gt;"&amp;CR75)+COUNTIFS(DA75,"&gt;"&amp;DC75)</f>
        <v>8</v>
      </c>
      <c r="DR62" s="76" t="s">
        <v>76</v>
      </c>
      <c r="DS62" s="77"/>
      <c r="DT62" s="77"/>
      <c r="DU62" s="306"/>
      <c r="DV62" s="306">
        <f>(DP68/DP70)-DV61</f>
        <v>9</v>
      </c>
    </row>
    <row r="63" spans="1:16274">
      <c r="A63" s="286"/>
      <c r="B63" s="7">
        <v>5</v>
      </c>
      <c r="C63" s="4"/>
      <c r="D63" s="5" t="s">
        <v>1</v>
      </c>
      <c r="E63" s="5"/>
      <c r="F63" s="302">
        <f>SUM(C$59:E63)</f>
        <v>41</v>
      </c>
      <c r="G63" s="285"/>
      <c r="H63" s="302">
        <f>SUM(I$59:K63)</f>
        <v>33</v>
      </c>
      <c r="I63" s="4"/>
      <c r="J63" s="5">
        <v>10</v>
      </c>
      <c r="K63" s="5"/>
      <c r="M63" s="7">
        <v>5</v>
      </c>
      <c r="N63" s="4"/>
      <c r="O63" s="5">
        <v>12</v>
      </c>
      <c r="P63" s="5"/>
      <c r="Q63" s="302">
        <f>SUM(N$59:P63)</f>
        <v>41</v>
      </c>
      <c r="R63" s="285"/>
      <c r="S63" s="302">
        <f>SUM(T$59:V63)</f>
        <v>28</v>
      </c>
      <c r="T63" s="4"/>
      <c r="U63" s="5" t="s">
        <v>1</v>
      </c>
      <c r="V63" s="5"/>
      <c r="X63" s="200"/>
      <c r="Y63" s="202"/>
      <c r="Z63" s="201"/>
      <c r="AA63" s="201"/>
      <c r="AB63" s="301"/>
      <c r="AC63" s="283"/>
      <c r="AD63" s="301"/>
      <c r="AE63" s="202"/>
      <c r="AF63" s="201"/>
      <c r="AG63" s="201"/>
      <c r="AI63" s="7">
        <v>5</v>
      </c>
      <c r="AJ63" s="4"/>
      <c r="AK63" s="5">
        <v>7</v>
      </c>
      <c r="AL63" s="5"/>
      <c r="AM63" s="302">
        <f>SUM(AJ$59:AL63)</f>
        <v>35</v>
      </c>
      <c r="AN63" s="285"/>
      <c r="AO63" s="302">
        <f>SUM(AP$59:AR63)</f>
        <v>17</v>
      </c>
      <c r="AP63" s="4"/>
      <c r="AQ63" s="5">
        <v>3</v>
      </c>
      <c r="AR63" s="5"/>
      <c r="AT63" s="7">
        <v>5</v>
      </c>
      <c r="AU63" s="4"/>
      <c r="AV63" s="5">
        <v>11</v>
      </c>
      <c r="AW63" s="5"/>
      <c r="AX63" s="302">
        <f>SUM(AU$59:AW63)</f>
        <v>44</v>
      </c>
      <c r="AZ63" s="302">
        <f>SUM(BA$59:BC63)</f>
        <v>23</v>
      </c>
      <c r="BA63" s="4"/>
      <c r="BB63" s="5">
        <v>6</v>
      </c>
      <c r="BC63" s="5"/>
      <c r="BE63" s="7">
        <v>5</v>
      </c>
      <c r="BF63" s="4"/>
      <c r="BG63" s="5">
        <v>4</v>
      </c>
      <c r="BH63" s="5"/>
      <c r="BI63" s="302">
        <f>SUM($BF$59:BH63)</f>
        <v>11</v>
      </c>
      <c r="BK63" s="302">
        <f>SUM($BL$59:BN63)</f>
        <v>30</v>
      </c>
      <c r="BL63" s="4"/>
      <c r="BM63" s="5">
        <v>4</v>
      </c>
      <c r="BN63" s="5"/>
      <c r="BP63" s="7">
        <v>5</v>
      </c>
      <c r="BQ63" s="4"/>
      <c r="BR63" s="5">
        <v>5</v>
      </c>
      <c r="BS63" s="5"/>
      <c r="BT63" s="302">
        <f>SUM(BQ$59:BS63)</f>
        <v>44</v>
      </c>
      <c r="BV63" s="302">
        <f>SUM(BW$59:BY63)</f>
        <v>19</v>
      </c>
      <c r="BW63" s="4"/>
      <c r="BX63" s="5">
        <v>4</v>
      </c>
      <c r="BY63" s="5"/>
      <c r="CA63" s="7">
        <v>5</v>
      </c>
      <c r="CB63" s="4"/>
      <c r="CC63" s="5">
        <v>11</v>
      </c>
      <c r="CD63" s="5"/>
      <c r="CE63" s="302">
        <f>SUM(CB$59:CD63)</f>
        <v>41</v>
      </c>
      <c r="CG63" s="302">
        <f>SUM(CH$59:CJ63)</f>
        <v>12</v>
      </c>
      <c r="CH63" s="4"/>
      <c r="CI63" s="5" t="s">
        <v>1</v>
      </c>
      <c r="CJ63" s="5"/>
      <c r="CL63" s="7">
        <v>5</v>
      </c>
      <c r="CM63" s="4"/>
      <c r="CN63" s="5">
        <v>9</v>
      </c>
      <c r="CO63" s="5"/>
      <c r="CP63" s="302">
        <f>SUM(CM$59:CO63)</f>
        <v>43</v>
      </c>
      <c r="CR63" s="302">
        <f>SUM(CS$59:CU63)</f>
        <v>23</v>
      </c>
      <c r="CS63" s="4"/>
      <c r="CT63" s="5">
        <v>4</v>
      </c>
      <c r="CU63" s="5"/>
      <c r="CW63" s="7">
        <v>5</v>
      </c>
      <c r="CX63" s="4"/>
      <c r="CY63" s="5">
        <v>4</v>
      </c>
      <c r="CZ63" s="5"/>
      <c r="DA63" s="302">
        <f>SUM(CX$59:CZ63)</f>
        <v>38</v>
      </c>
      <c r="DC63" s="302">
        <f>SUM(DD$59:DF63)</f>
        <v>29</v>
      </c>
      <c r="DD63" s="4"/>
      <c r="DE63" s="5">
        <v>7</v>
      </c>
      <c r="DF63" s="5"/>
      <c r="DI63" s="274" t="s">
        <v>59</v>
      </c>
      <c r="DJ63" s="275"/>
      <c r="DK63" s="275"/>
      <c r="DL63" s="275"/>
      <c r="DM63" s="307"/>
      <c r="DN63" s="308"/>
      <c r="DP63" s="309">
        <f>DP62/DP61</f>
        <v>0.88888888888888884</v>
      </c>
      <c r="DR63" s="274" t="s">
        <v>77</v>
      </c>
      <c r="DS63" s="275"/>
      <c r="DT63" s="275"/>
      <c r="DU63" s="307"/>
      <c r="DV63" s="309">
        <f>DV62/DV76</f>
        <v>0.125</v>
      </c>
    </row>
    <row r="64" spans="1:16274">
      <c r="A64" s="286"/>
      <c r="B64" s="7">
        <v>6</v>
      </c>
      <c r="C64" s="5"/>
      <c r="D64" s="4"/>
      <c r="E64" s="5">
        <v>9</v>
      </c>
      <c r="F64" s="302">
        <f>SUM(C$59:E64)</f>
        <v>50</v>
      </c>
      <c r="G64" s="285"/>
      <c r="H64" s="302"/>
      <c r="I64" s="5"/>
      <c r="J64" s="4"/>
      <c r="K64" s="5"/>
      <c r="M64" s="7">
        <v>6</v>
      </c>
      <c r="N64" s="5"/>
      <c r="O64" s="4"/>
      <c r="P64" s="5">
        <v>2</v>
      </c>
      <c r="Q64" s="302">
        <f>SUM(N$59:P64)</f>
        <v>43</v>
      </c>
      <c r="R64" s="285"/>
      <c r="S64" s="302">
        <f>SUM(T$59:V64)</f>
        <v>38</v>
      </c>
      <c r="T64" s="5"/>
      <c r="U64" s="4"/>
      <c r="V64" s="5">
        <v>10</v>
      </c>
      <c r="X64" s="200"/>
      <c r="Y64" s="201"/>
      <c r="Z64" s="202"/>
      <c r="AA64" s="201"/>
      <c r="AB64" s="301"/>
      <c r="AC64" s="283"/>
      <c r="AD64" s="301"/>
      <c r="AE64" s="201"/>
      <c r="AF64" s="202"/>
      <c r="AG64" s="201"/>
      <c r="AI64" s="7">
        <v>6</v>
      </c>
      <c r="AJ64" s="5"/>
      <c r="AK64" s="4"/>
      <c r="AL64" s="5">
        <v>2</v>
      </c>
      <c r="AM64" s="302">
        <f>SUM(AJ$59:AL64)</f>
        <v>37</v>
      </c>
      <c r="AN64" s="285"/>
      <c r="AO64" s="302">
        <f>SUM(AP$59:AR64)</f>
        <v>17</v>
      </c>
      <c r="AP64" s="5"/>
      <c r="AQ64" s="4"/>
      <c r="AR64" s="5" t="s">
        <v>1</v>
      </c>
      <c r="AT64" s="7">
        <v>6</v>
      </c>
      <c r="AU64" s="5"/>
      <c r="AV64" s="4"/>
      <c r="AW64" s="22">
        <v>-19</v>
      </c>
      <c r="AX64" s="302">
        <f>SUM(AU$59:AW64)</f>
        <v>25</v>
      </c>
      <c r="AZ64" s="302">
        <f>SUM(BA$59:BC64)</f>
        <v>34</v>
      </c>
      <c r="BA64" s="5"/>
      <c r="BB64" s="4"/>
      <c r="BC64" s="5">
        <v>11</v>
      </c>
      <c r="BE64" s="7">
        <v>6</v>
      </c>
      <c r="BF64" s="5"/>
      <c r="BG64" s="4"/>
      <c r="BH64" s="5">
        <v>6</v>
      </c>
      <c r="BI64" s="302">
        <f>SUM($BF$59:BH64)</f>
        <v>17</v>
      </c>
      <c r="BK64" s="302">
        <f>SUM($BL$59:BN64)</f>
        <v>32</v>
      </c>
      <c r="BL64" s="5"/>
      <c r="BM64" s="4"/>
      <c r="BN64" s="5">
        <v>2</v>
      </c>
      <c r="BP64" s="7">
        <v>6</v>
      </c>
      <c r="BQ64" s="5"/>
      <c r="BR64" s="4"/>
      <c r="BS64" s="5">
        <v>6</v>
      </c>
      <c r="BT64" s="302">
        <f>SUM(BQ$59:BS64)</f>
        <v>50</v>
      </c>
      <c r="BV64" s="302"/>
      <c r="BW64" s="5"/>
      <c r="BX64" s="4"/>
      <c r="BY64" s="5"/>
      <c r="CA64" s="7">
        <v>6</v>
      </c>
      <c r="CB64" s="5"/>
      <c r="CC64" s="4"/>
      <c r="CD64" s="5">
        <v>2</v>
      </c>
      <c r="CE64" s="302">
        <f>SUM(CB$59:CD64)</f>
        <v>43</v>
      </c>
      <c r="CG64" s="302">
        <f>SUM(CH$59:CJ64)</f>
        <v>16</v>
      </c>
      <c r="CH64" s="5"/>
      <c r="CI64" s="4"/>
      <c r="CJ64" s="5">
        <v>4</v>
      </c>
      <c r="CL64" s="7">
        <v>6</v>
      </c>
      <c r="CM64" s="5"/>
      <c r="CN64" s="4"/>
      <c r="CO64" s="5">
        <v>7</v>
      </c>
      <c r="CP64" s="302">
        <f>SUM(CM$59:CO64)</f>
        <v>50</v>
      </c>
      <c r="CR64" s="302"/>
      <c r="CS64" s="5"/>
      <c r="CT64" s="4"/>
      <c r="CU64" s="5"/>
      <c r="CW64" s="7">
        <v>6</v>
      </c>
      <c r="CX64" s="5"/>
      <c r="CY64" s="4"/>
      <c r="CZ64" s="5">
        <v>5</v>
      </c>
      <c r="DA64" s="302">
        <f>SUM(CX$59:CZ64)</f>
        <v>43</v>
      </c>
      <c r="DC64" s="302">
        <f>SUM(DD$59:DF64)</f>
        <v>31</v>
      </c>
      <c r="DD64" s="5"/>
      <c r="DE64" s="4"/>
      <c r="DF64" s="5">
        <v>2</v>
      </c>
      <c r="DI64" s="76" t="s">
        <v>60</v>
      </c>
      <c r="DJ64" s="77"/>
      <c r="DK64" s="77"/>
      <c r="DL64" s="77"/>
      <c r="DM64" s="306"/>
      <c r="DN64" s="299"/>
      <c r="DP64" s="306">
        <f>MIN(IF(Q75=50,Q76,99),IF(AB75=50,AB76,99),IF(AM75=50,AM76,99),IF(AX75=50,AX76,99),IF(BI75=50,BI76,99),IF(BT75=50,BT76,99),IF(CE75=50,CE76,99),IF(CP75=50,CP76,99),IF(DA75=50,DA76,99),IF(F75=50,F76,99))</f>
        <v>6</v>
      </c>
      <c r="DR64" s="76" t="s">
        <v>78</v>
      </c>
      <c r="DS64" s="77"/>
      <c r="DT64" s="77"/>
      <c r="DU64" s="306"/>
      <c r="DV64" s="310">
        <f>DV62/DP61</f>
        <v>1</v>
      </c>
    </row>
    <row r="65" spans="1:126">
      <c r="A65" s="286"/>
      <c r="B65" s="1"/>
      <c r="C65" s="2"/>
      <c r="D65" s="311"/>
      <c r="E65" s="2"/>
      <c r="F65" s="311"/>
      <c r="G65" s="285"/>
      <c r="H65" s="285"/>
      <c r="I65" s="2"/>
      <c r="J65" s="311"/>
      <c r="K65" s="2"/>
      <c r="M65" s="7">
        <v>7</v>
      </c>
      <c r="N65" s="4">
        <v>7</v>
      </c>
      <c r="O65" s="5"/>
      <c r="P65" s="5"/>
      <c r="Q65" s="302">
        <f>SUM(N$59:P65)</f>
        <v>50</v>
      </c>
      <c r="R65" s="285"/>
      <c r="S65" s="302"/>
      <c r="T65" s="4"/>
      <c r="U65" s="5"/>
      <c r="V65" s="5"/>
      <c r="X65" s="200"/>
      <c r="Y65" s="202"/>
      <c r="Z65" s="201"/>
      <c r="AA65" s="201"/>
      <c r="AB65" s="301"/>
      <c r="AC65" s="283"/>
      <c r="AD65" s="301"/>
      <c r="AE65" s="202"/>
      <c r="AF65" s="201"/>
      <c r="AG65" s="201"/>
      <c r="AI65" s="7">
        <v>7</v>
      </c>
      <c r="AJ65" s="4">
        <v>2</v>
      </c>
      <c r="AK65" s="5"/>
      <c r="AL65" s="5"/>
      <c r="AM65" s="302">
        <f>SUM(AJ$59:AL65)</f>
        <v>39</v>
      </c>
      <c r="AN65" s="285"/>
      <c r="AO65" s="302">
        <f>SUM(AP$59:AR65)</f>
        <v>19</v>
      </c>
      <c r="AP65" s="4">
        <v>2</v>
      </c>
      <c r="AQ65" s="5"/>
      <c r="AR65" s="5"/>
      <c r="AT65" s="3">
        <v>7</v>
      </c>
      <c r="AU65" s="4" t="s">
        <v>1</v>
      </c>
      <c r="AV65" s="5"/>
      <c r="AW65" s="5"/>
      <c r="AX65" s="302">
        <f>SUM(AU$59:AW65)</f>
        <v>25</v>
      </c>
      <c r="AZ65" s="302">
        <f>SUM(BA$59:BC65)</f>
        <v>35</v>
      </c>
      <c r="BA65" s="4">
        <v>1</v>
      </c>
      <c r="BB65" s="5"/>
      <c r="BC65" s="5"/>
      <c r="BE65" s="3">
        <v>7</v>
      </c>
      <c r="BF65" s="4">
        <v>6</v>
      </c>
      <c r="BG65" s="5"/>
      <c r="BH65" s="5"/>
      <c r="BI65" s="302">
        <f>SUM($BF$59:BH65)</f>
        <v>23</v>
      </c>
      <c r="BK65" s="302">
        <f>SUM($BL$59:BN65)</f>
        <v>32</v>
      </c>
      <c r="BL65" s="4" t="s">
        <v>1</v>
      </c>
      <c r="BM65" s="5"/>
      <c r="BN65" s="5"/>
      <c r="BP65" s="1"/>
      <c r="BQ65" s="2"/>
      <c r="BR65" s="311"/>
      <c r="BS65" s="2"/>
      <c r="BT65" s="311"/>
      <c r="BW65" s="2"/>
      <c r="BX65" s="311"/>
      <c r="BY65" s="2"/>
      <c r="CA65" s="7">
        <v>7</v>
      </c>
      <c r="CB65" s="4">
        <v>2</v>
      </c>
      <c r="CC65" s="5"/>
      <c r="CD65" s="5"/>
      <c r="CE65" s="302">
        <f>SUM(CB$59:CD65)</f>
        <v>45</v>
      </c>
      <c r="CG65" s="302">
        <f>SUM(CH$59:CJ65)</f>
        <v>21</v>
      </c>
      <c r="CH65" s="4">
        <v>5</v>
      </c>
      <c r="CI65" s="5"/>
      <c r="CJ65" s="5"/>
      <c r="CL65" s="1"/>
      <c r="CM65" s="2"/>
      <c r="CN65" s="311"/>
      <c r="CO65" s="2"/>
      <c r="CP65" s="311"/>
      <c r="CS65" s="2"/>
      <c r="CT65" s="311"/>
      <c r="CU65" s="2"/>
      <c r="CW65" s="3">
        <v>7</v>
      </c>
      <c r="CX65" s="4">
        <v>7</v>
      </c>
      <c r="CY65" s="5"/>
      <c r="CZ65" s="5"/>
      <c r="DA65" s="302">
        <f>SUM(CX$59:CZ65)</f>
        <v>50</v>
      </c>
      <c r="DC65" s="302"/>
      <c r="DD65" s="4"/>
      <c r="DE65" s="5"/>
      <c r="DF65" s="5"/>
      <c r="DI65" s="76" t="s">
        <v>62</v>
      </c>
      <c r="DJ65" s="77"/>
      <c r="DK65" s="77"/>
      <c r="DL65" s="77"/>
      <c r="DM65" s="306"/>
      <c r="DN65" s="299"/>
      <c r="DP65" s="306">
        <f>MAX(IF(Q75=50,Q76,0),IF(AB75=50,AB76,0),IF(AM75=50,AM76,0),IF(AX75=50,AX76,0),IF(BI75=50,BI76,0),IF(BT75=50,BT76,0),IF(CE75=50,CE76,0),IF(CP75=50,CP76,0),IF(DA75=50,DA76,0),IF(F75=50,F76,0))</f>
        <v>12</v>
      </c>
      <c r="DR65" s="76" t="s">
        <v>79</v>
      </c>
      <c r="DS65" s="77"/>
      <c r="DT65" s="77"/>
      <c r="DU65" s="306"/>
      <c r="DV65" s="306">
        <f>COUNTIFS(DA77,"=0")+COUNTIFS(CP77,"=0")+COUNTIFS(CE77,"=0")+COUNTIFS(BT77,"=0")+COUNTIFS(BI77,"=0")+COUNTIFS(AX77,"=0")+COUNTIFS(AM77,"=0")+COUNTIFS(AB77,"=0")+COUNTIFS(Q77,"=0")+COUNTIFS(F77,"=0")</f>
        <v>4</v>
      </c>
    </row>
    <row r="66" spans="1:126">
      <c r="A66" s="286"/>
      <c r="B66" s="1"/>
      <c r="C66" s="2"/>
      <c r="D66" s="311"/>
      <c r="E66" s="2"/>
      <c r="F66" s="311"/>
      <c r="G66" s="285"/>
      <c r="H66" s="285"/>
      <c r="I66" s="2"/>
      <c r="J66" s="311"/>
      <c r="K66" s="2"/>
      <c r="M66" s="1"/>
      <c r="N66" s="2"/>
      <c r="O66" s="311"/>
      <c r="P66" s="2"/>
      <c r="Q66" s="311"/>
      <c r="R66" s="285"/>
      <c r="S66" s="285"/>
      <c r="T66" s="2"/>
      <c r="U66" s="311"/>
      <c r="V66" s="2"/>
      <c r="X66" s="200"/>
      <c r="Y66" s="201"/>
      <c r="Z66" s="202"/>
      <c r="AA66" s="201"/>
      <c r="AB66" s="301"/>
      <c r="AC66" s="283"/>
      <c r="AD66" s="301"/>
      <c r="AE66" s="201"/>
      <c r="AF66" s="202"/>
      <c r="AG66" s="201"/>
      <c r="AI66" s="7">
        <v>8</v>
      </c>
      <c r="AJ66" s="5"/>
      <c r="AK66" s="4">
        <v>11</v>
      </c>
      <c r="AL66" s="5"/>
      <c r="AM66" s="302">
        <f>SUM(AJ$59:AL66)</f>
        <v>50</v>
      </c>
      <c r="AN66" s="285"/>
      <c r="AO66" s="302"/>
      <c r="AP66" s="5"/>
      <c r="AQ66" s="4"/>
      <c r="AR66" s="5"/>
      <c r="AT66" s="7">
        <v>8</v>
      </c>
      <c r="AU66" s="5"/>
      <c r="AV66" s="4" t="s">
        <v>1</v>
      </c>
      <c r="AW66" s="5"/>
      <c r="AX66" s="302">
        <f>SUM(AU$59:AW66)</f>
        <v>25</v>
      </c>
      <c r="AZ66" s="302">
        <f>SUM(BA$59:BC66)</f>
        <v>40</v>
      </c>
      <c r="BA66" s="5"/>
      <c r="BB66" s="4">
        <v>5</v>
      </c>
      <c r="BC66" s="5"/>
      <c r="BE66" s="7">
        <v>8</v>
      </c>
      <c r="BF66" s="5"/>
      <c r="BG66" s="4">
        <v>2</v>
      </c>
      <c r="BH66" s="5"/>
      <c r="BI66" s="302">
        <f>SUM($BF$59:BH66)</f>
        <v>25</v>
      </c>
      <c r="BK66" s="302">
        <f>SUM($BL$59:BN66)</f>
        <v>36</v>
      </c>
      <c r="BL66" s="5"/>
      <c r="BM66" s="4">
        <v>4</v>
      </c>
      <c r="BN66" s="5"/>
      <c r="BP66" s="1"/>
      <c r="BQ66" s="2"/>
      <c r="BR66" s="311"/>
      <c r="BS66" s="2"/>
      <c r="BT66" s="311"/>
      <c r="BW66" s="2"/>
      <c r="BX66" s="311"/>
      <c r="BY66" s="2"/>
      <c r="CA66" s="7">
        <v>8</v>
      </c>
      <c r="CB66" s="5"/>
      <c r="CC66" s="4" t="s">
        <v>1</v>
      </c>
      <c r="CD66" s="5"/>
      <c r="CE66" s="302">
        <f>SUM(CB$59:CD66)</f>
        <v>45</v>
      </c>
      <c r="CG66" s="302">
        <f>SUM(CH$59:CJ66)</f>
        <v>21</v>
      </c>
      <c r="CH66" s="5"/>
      <c r="CI66" s="4" t="s">
        <v>1</v>
      </c>
      <c r="CJ66" s="5"/>
      <c r="CL66" s="1"/>
      <c r="CM66" s="2"/>
      <c r="CN66" s="311"/>
      <c r="CO66" s="2"/>
      <c r="CP66" s="311"/>
      <c r="CS66" s="2"/>
      <c r="CT66" s="311"/>
      <c r="CU66" s="2"/>
      <c r="CW66" s="1"/>
      <c r="CX66" s="2"/>
      <c r="CY66" s="311"/>
      <c r="CZ66" s="2"/>
      <c r="DA66" s="311"/>
      <c r="DD66" s="2"/>
      <c r="DE66" s="311"/>
      <c r="DF66" s="2"/>
      <c r="DI66" s="274" t="s">
        <v>63</v>
      </c>
      <c r="DJ66" s="275"/>
      <c r="DK66" s="275"/>
      <c r="DL66" s="275"/>
      <c r="DM66" s="307"/>
      <c r="DN66" s="308"/>
      <c r="DP66" s="312">
        <f>(IF(Q75=50,Q76,0)+IF(AB75=50,AB76,0)+IF(AM75=50,AM76,0)+IF(AX75=50,AX76,0)+IF(BI75=50,BI76,0)+IF(BT75=50,BT76,0)+IF(CE75=50,CE76,0)+IF(CP75=50,CP76,0)+IF(DA75=50,DA76,0)+IF(F75=50,F76,0))/DP62</f>
        <v>7.625</v>
      </c>
      <c r="DR66" s="76" t="s">
        <v>80</v>
      </c>
      <c r="DS66" s="77"/>
      <c r="DT66" s="77"/>
      <c r="DU66" s="306"/>
      <c r="DV66" s="154">
        <f>DV65/DP61</f>
        <v>0.44444444444444442</v>
      </c>
    </row>
    <row r="67" spans="1:126">
      <c r="A67" s="286"/>
      <c r="B67" s="1"/>
      <c r="C67" s="2"/>
      <c r="D67" s="311"/>
      <c r="E67" s="2"/>
      <c r="F67" s="311"/>
      <c r="G67" s="285"/>
      <c r="H67" s="285"/>
      <c r="I67" s="2"/>
      <c r="J67" s="311"/>
      <c r="K67" s="2"/>
      <c r="M67" s="1"/>
      <c r="N67" s="2"/>
      <c r="O67" s="311"/>
      <c r="P67" s="2"/>
      <c r="Q67" s="311"/>
      <c r="R67" s="285"/>
      <c r="S67" s="285"/>
      <c r="T67" s="2"/>
      <c r="U67" s="311"/>
      <c r="V67" s="2"/>
      <c r="X67" s="200"/>
      <c r="Y67" s="201"/>
      <c r="Z67" s="202"/>
      <c r="AA67" s="201"/>
      <c r="AB67" s="301"/>
      <c r="AC67" s="283"/>
      <c r="AD67" s="301"/>
      <c r="AE67" s="201"/>
      <c r="AF67" s="202"/>
      <c r="AG67" s="201"/>
      <c r="AI67" s="1"/>
      <c r="AJ67" s="2"/>
      <c r="AK67" s="311"/>
      <c r="AL67" s="2"/>
      <c r="AM67" s="311"/>
      <c r="AN67" s="285"/>
      <c r="AO67" s="285"/>
      <c r="AP67" s="2"/>
      <c r="AQ67" s="311"/>
      <c r="AR67" s="2"/>
      <c r="AT67" s="7">
        <v>9</v>
      </c>
      <c r="AU67" s="5"/>
      <c r="AV67" s="4"/>
      <c r="AW67" s="5">
        <v>2</v>
      </c>
      <c r="AX67" s="302">
        <f>SUM(AU$59:AW67)</f>
        <v>27</v>
      </c>
      <c r="AZ67" s="302">
        <f>SUM(BA$59:BC67)</f>
        <v>42</v>
      </c>
      <c r="BA67" s="5"/>
      <c r="BB67" s="4"/>
      <c r="BC67" s="5">
        <v>2</v>
      </c>
      <c r="BE67" s="7">
        <v>9</v>
      </c>
      <c r="BF67" s="5"/>
      <c r="BG67" s="4"/>
      <c r="BH67" s="5">
        <v>12</v>
      </c>
      <c r="BI67" s="302">
        <f>SUM($BF$59:BH67)</f>
        <v>37</v>
      </c>
      <c r="BK67" s="302">
        <f>SUM($BL$59:BN67)</f>
        <v>47</v>
      </c>
      <c r="BL67" s="5"/>
      <c r="BM67" s="4"/>
      <c r="BN67" s="5">
        <v>11</v>
      </c>
      <c r="BP67" s="1"/>
      <c r="BQ67" s="2"/>
      <c r="BR67" s="311"/>
      <c r="BS67" s="2"/>
      <c r="BT67" s="311"/>
      <c r="BW67" s="2"/>
      <c r="BX67" s="311"/>
      <c r="BY67" s="2"/>
      <c r="CA67" s="7">
        <v>9</v>
      </c>
      <c r="CB67" s="5"/>
      <c r="CC67" s="4"/>
      <c r="CD67" s="5">
        <v>5</v>
      </c>
      <c r="CE67" s="302">
        <f>SUM(CB$59:CD67)</f>
        <v>50</v>
      </c>
      <c r="CG67" s="302"/>
      <c r="CH67" s="5"/>
      <c r="CI67" s="4"/>
      <c r="CJ67" s="5"/>
      <c r="CL67" s="1"/>
      <c r="CM67" s="2"/>
      <c r="CN67" s="311"/>
      <c r="CO67" s="2"/>
      <c r="CP67" s="311"/>
      <c r="CS67" s="2"/>
      <c r="CT67" s="311"/>
      <c r="CU67" s="2"/>
      <c r="CW67" s="1"/>
      <c r="CX67" s="2"/>
      <c r="CY67" s="311"/>
      <c r="CZ67" s="2"/>
      <c r="DA67" s="311"/>
      <c r="DD67" s="2"/>
      <c r="DE67" s="311"/>
      <c r="DF67" s="2"/>
      <c r="DI67" s="76"/>
      <c r="DJ67" s="77"/>
      <c r="DK67" s="77"/>
      <c r="DL67" s="77"/>
      <c r="DM67" s="306"/>
      <c r="DN67" s="299"/>
      <c r="DP67" s="299"/>
      <c r="DR67" s="276" t="s">
        <v>81</v>
      </c>
      <c r="DS67" s="277"/>
      <c r="DT67" s="277"/>
      <c r="DU67" s="303"/>
      <c r="DV67" s="303">
        <v>1</v>
      </c>
    </row>
    <row r="68" spans="1:126">
      <c r="A68" s="286"/>
      <c r="B68" s="1"/>
      <c r="C68" s="2"/>
      <c r="D68" s="311"/>
      <c r="E68" s="2"/>
      <c r="F68" s="311"/>
      <c r="G68" s="285"/>
      <c r="H68" s="285"/>
      <c r="I68" s="2"/>
      <c r="J68" s="311"/>
      <c r="K68" s="2"/>
      <c r="M68" s="1"/>
      <c r="N68" s="2"/>
      <c r="O68" s="311"/>
      <c r="P68" s="2"/>
      <c r="Q68" s="311"/>
      <c r="R68" s="285"/>
      <c r="S68" s="285"/>
      <c r="T68" s="2"/>
      <c r="U68" s="311"/>
      <c r="V68" s="2"/>
      <c r="X68" s="200"/>
      <c r="Y68" s="201"/>
      <c r="Z68" s="202"/>
      <c r="AA68" s="201"/>
      <c r="AB68" s="301"/>
      <c r="AC68" s="283"/>
      <c r="AD68" s="301"/>
      <c r="AE68" s="201"/>
      <c r="AF68" s="202"/>
      <c r="AG68" s="201"/>
      <c r="AI68" s="1"/>
      <c r="AJ68" s="2"/>
      <c r="AK68" s="311"/>
      <c r="AL68" s="2"/>
      <c r="AM68" s="311"/>
      <c r="AN68" s="285"/>
      <c r="AO68" s="285"/>
      <c r="AP68" s="2"/>
      <c r="AQ68" s="311"/>
      <c r="AR68" s="2"/>
      <c r="AT68" s="3">
        <v>10</v>
      </c>
      <c r="AU68" s="5">
        <v>10</v>
      </c>
      <c r="AV68" s="4"/>
      <c r="AW68" s="5"/>
      <c r="AX68" s="302">
        <f>SUM(AU$59:AW68)</f>
        <v>37</v>
      </c>
      <c r="AZ68" s="302">
        <f>SUM(BA$59:BC68)</f>
        <v>44</v>
      </c>
      <c r="BA68" s="5">
        <v>2</v>
      </c>
      <c r="BB68" s="4"/>
      <c r="BC68" s="5"/>
      <c r="BE68" s="3">
        <v>10</v>
      </c>
      <c r="BF68" s="5">
        <v>3</v>
      </c>
      <c r="BG68" s="4"/>
      <c r="BH68" s="5"/>
      <c r="BI68" s="302">
        <f>SUM($BF$59:BH68)</f>
        <v>40</v>
      </c>
      <c r="BK68" s="302">
        <f>SUM($BL$59:BN68)</f>
        <v>47</v>
      </c>
      <c r="BL68" s="5" t="s">
        <v>1</v>
      </c>
      <c r="BM68" s="4"/>
      <c r="BN68" s="5"/>
      <c r="BP68" s="1"/>
      <c r="BQ68" s="2"/>
      <c r="BR68" s="311"/>
      <c r="BS68" s="2"/>
      <c r="BT68" s="311"/>
      <c r="BW68" s="2"/>
      <c r="BX68" s="311"/>
      <c r="BY68" s="2"/>
      <c r="CA68" s="1"/>
      <c r="CB68" s="2"/>
      <c r="CC68" s="311"/>
      <c r="CD68" s="2"/>
      <c r="CE68" s="311"/>
      <c r="CH68" s="2"/>
      <c r="CI68" s="311"/>
      <c r="CJ68" s="2"/>
      <c r="CL68" s="1"/>
      <c r="CM68" s="2"/>
      <c r="CN68" s="311"/>
      <c r="CO68" s="2"/>
      <c r="CP68" s="311"/>
      <c r="CS68" s="2"/>
      <c r="CT68" s="311"/>
      <c r="CU68" s="2"/>
      <c r="CW68" s="1"/>
      <c r="CX68" s="2"/>
      <c r="CY68" s="311"/>
      <c r="CZ68" s="2"/>
      <c r="DA68" s="311"/>
      <c r="DD68" s="2"/>
      <c r="DE68" s="311"/>
      <c r="DF68" s="2"/>
      <c r="DI68" s="76" t="s">
        <v>64</v>
      </c>
      <c r="DJ68" s="77"/>
      <c r="DK68" s="77"/>
      <c r="DL68" s="77"/>
      <c r="DM68" s="306"/>
      <c r="DN68" s="299"/>
      <c r="DP68" s="306">
        <f>Q75+AB75+AM75+AX75+BI75+BT75+CE75+CP75+DA75+F75</f>
        <v>447</v>
      </c>
      <c r="DR68" s="276" t="s">
        <v>82</v>
      </c>
      <c r="DS68" s="277"/>
      <c r="DT68" s="277"/>
      <c r="DU68" s="303"/>
      <c r="DV68" s="303">
        <v>0</v>
      </c>
    </row>
    <row r="69" spans="1:126">
      <c r="A69" s="286"/>
      <c r="B69" s="1"/>
      <c r="C69" s="2"/>
      <c r="D69" s="311"/>
      <c r="E69" s="2"/>
      <c r="F69" s="311"/>
      <c r="G69" s="285"/>
      <c r="H69" s="285"/>
      <c r="I69" s="2"/>
      <c r="J69" s="311"/>
      <c r="K69" s="2"/>
      <c r="M69" s="1"/>
      <c r="N69" s="2"/>
      <c r="O69" s="311"/>
      <c r="P69" s="2"/>
      <c r="Q69" s="311"/>
      <c r="R69" s="285"/>
      <c r="S69" s="285"/>
      <c r="T69" s="2"/>
      <c r="U69" s="311"/>
      <c r="V69" s="2"/>
      <c r="X69" s="200"/>
      <c r="Y69" s="201"/>
      <c r="Z69" s="288"/>
      <c r="AA69" s="201"/>
      <c r="AB69" s="288"/>
      <c r="AC69" s="283"/>
      <c r="AD69" s="283"/>
      <c r="AE69" s="201"/>
      <c r="AF69" s="288"/>
      <c r="AG69" s="201"/>
      <c r="AI69" s="1"/>
      <c r="AJ69" s="2"/>
      <c r="AK69" s="311"/>
      <c r="AL69" s="2"/>
      <c r="AM69" s="311"/>
      <c r="AN69" s="285"/>
      <c r="AO69" s="285"/>
      <c r="AP69" s="2"/>
      <c r="AQ69" s="311"/>
      <c r="AR69" s="2"/>
      <c r="AT69" s="7">
        <v>11</v>
      </c>
      <c r="AU69" s="5"/>
      <c r="AV69" s="4">
        <v>10</v>
      </c>
      <c r="AW69" s="5"/>
      <c r="AX69" s="302">
        <f>SUM(AU$59:AW69)</f>
        <v>47</v>
      </c>
      <c r="AZ69" s="302">
        <f>SUM(BA$59:BC69)</f>
        <v>50</v>
      </c>
      <c r="BA69" s="5"/>
      <c r="BB69" s="4">
        <v>6</v>
      </c>
      <c r="BC69" s="5"/>
      <c r="BE69" s="7">
        <v>11</v>
      </c>
      <c r="BF69" s="5"/>
      <c r="BG69" s="4" t="s">
        <v>1</v>
      </c>
      <c r="BH69" s="5"/>
      <c r="BI69" s="302">
        <f>SUM($BF$59:BH69)</f>
        <v>40</v>
      </c>
      <c r="BK69" s="302">
        <f>SUM($BL$59:BN69)</f>
        <v>25</v>
      </c>
      <c r="BL69" s="5"/>
      <c r="BM69" s="24">
        <v>-22</v>
      </c>
      <c r="BN69" s="5"/>
      <c r="BP69" s="1"/>
      <c r="BQ69" s="2"/>
      <c r="BR69" s="311"/>
      <c r="BS69" s="2"/>
      <c r="BT69" s="311"/>
      <c r="BW69" s="2"/>
      <c r="BX69" s="311"/>
      <c r="BY69" s="2"/>
      <c r="CA69" s="1"/>
      <c r="CB69" s="2"/>
      <c r="CC69" s="311"/>
      <c r="CD69" s="2"/>
      <c r="CE69" s="311"/>
      <c r="CH69" s="2"/>
      <c r="CI69" s="311"/>
      <c r="CJ69" s="2"/>
      <c r="CL69" s="1"/>
      <c r="CM69" s="2"/>
      <c r="CN69" s="311"/>
      <c r="CO69" s="2"/>
      <c r="CP69" s="311"/>
      <c r="CS69" s="2"/>
      <c r="CT69" s="311"/>
      <c r="CU69" s="2"/>
      <c r="CW69" s="1"/>
      <c r="CX69" s="2"/>
      <c r="CY69" s="311"/>
      <c r="CZ69" s="2"/>
      <c r="DA69" s="311"/>
      <c r="DD69" s="2"/>
      <c r="DE69" s="311"/>
      <c r="DF69" s="2"/>
      <c r="DI69" s="274" t="s">
        <v>65</v>
      </c>
      <c r="DJ69" s="275"/>
      <c r="DK69" s="275"/>
      <c r="DL69" s="275"/>
      <c r="DM69" s="307"/>
      <c r="DN69" s="308"/>
      <c r="DP69" s="312">
        <f>DP68/DP61</f>
        <v>49.666666666666664</v>
      </c>
      <c r="DR69" s="76" t="s">
        <v>83</v>
      </c>
      <c r="DS69" s="77"/>
      <c r="DT69" s="77"/>
      <c r="DU69" s="306"/>
      <c r="DV69" s="306">
        <f>COUNTIFS(CX59:CZ74,"=12")+COUNTIFS(CM59:CO74,"=12")+COUNTIFS(CB59:CD74,"=12")+COUNTIFS(BQ59:BS74,"=12")+COUNTIFS(BF59:BH74,"=12")+COUNTIFS(AU59:AW74,"=12")+COUNTIFS(AJ59:AL74,"=12")+COUNTIFS(Y59:AA74,"=12")+COUNTIFS(N59:P74,"=12")+COUNTIFS(C59:E74,"=12")</f>
        <v>6</v>
      </c>
    </row>
    <row r="70" spans="1:126">
      <c r="A70" s="286"/>
      <c r="B70" s="1"/>
      <c r="C70" s="2"/>
      <c r="D70" s="311"/>
      <c r="E70" s="2"/>
      <c r="F70" s="311"/>
      <c r="G70" s="285"/>
      <c r="H70" s="285"/>
      <c r="I70" s="2"/>
      <c r="J70" s="311"/>
      <c r="K70" s="2"/>
      <c r="M70" s="1"/>
      <c r="N70" s="2"/>
      <c r="O70" s="311"/>
      <c r="P70" s="2"/>
      <c r="Q70" s="311"/>
      <c r="R70" s="285"/>
      <c r="S70" s="285"/>
      <c r="T70" s="2"/>
      <c r="U70" s="311"/>
      <c r="V70" s="2"/>
      <c r="X70" s="200"/>
      <c r="Y70" s="201"/>
      <c r="Z70" s="288"/>
      <c r="AA70" s="201"/>
      <c r="AB70" s="288"/>
      <c r="AC70" s="283"/>
      <c r="AD70" s="283"/>
      <c r="AE70" s="201"/>
      <c r="AF70" s="288"/>
      <c r="AG70" s="201"/>
      <c r="AI70" s="1"/>
      <c r="AJ70" s="2"/>
      <c r="AK70" s="311"/>
      <c r="AL70" s="2"/>
      <c r="AM70" s="311"/>
      <c r="AN70" s="285"/>
      <c r="AO70" s="285"/>
      <c r="AP70" s="2"/>
      <c r="AQ70" s="311"/>
      <c r="AR70" s="2"/>
      <c r="AV70" s="311"/>
      <c r="BA70" s="2"/>
      <c r="BB70" s="311"/>
      <c r="BC70" s="2"/>
      <c r="BE70" s="7">
        <v>12</v>
      </c>
      <c r="BF70" s="5"/>
      <c r="BG70" s="4"/>
      <c r="BH70" s="5">
        <v>10</v>
      </c>
      <c r="BI70" s="302">
        <f>SUM($BF$59:BH70)</f>
        <v>50</v>
      </c>
      <c r="BK70" s="302"/>
      <c r="BL70" s="5"/>
      <c r="BM70" s="4"/>
      <c r="BN70" s="5"/>
      <c r="BP70" s="1"/>
      <c r="BQ70" s="2"/>
      <c r="BR70" s="311"/>
      <c r="BS70" s="2"/>
      <c r="BT70" s="311"/>
      <c r="BW70" s="2"/>
      <c r="BX70" s="311"/>
      <c r="BY70" s="2"/>
      <c r="CA70" s="1"/>
      <c r="CB70" s="2"/>
      <c r="CC70" s="311"/>
      <c r="CD70" s="2"/>
      <c r="CE70" s="311"/>
      <c r="CH70" s="2"/>
      <c r="CI70" s="311"/>
      <c r="CJ70" s="2"/>
      <c r="CL70" s="1"/>
      <c r="CM70" s="2"/>
      <c r="CN70" s="311"/>
      <c r="CO70" s="2"/>
      <c r="CP70" s="311"/>
      <c r="CS70" s="2"/>
      <c r="CT70" s="311"/>
      <c r="CU70" s="2"/>
      <c r="CW70" s="1"/>
      <c r="CX70" s="2"/>
      <c r="CY70" s="311"/>
      <c r="CZ70" s="2"/>
      <c r="DA70" s="311"/>
      <c r="DD70" s="2"/>
      <c r="DE70" s="311"/>
      <c r="DF70" s="2"/>
      <c r="DI70" s="274" t="s">
        <v>66</v>
      </c>
      <c r="DJ70" s="275"/>
      <c r="DK70" s="275"/>
      <c r="DL70" s="275"/>
      <c r="DM70" s="307"/>
      <c r="DN70" s="308"/>
      <c r="DP70" s="312">
        <f>DP68/(DA76+CP76+CE76+BT76+BI76+AX76+AM76+AB76+Q76+F76)</f>
        <v>6.208333333333333</v>
      </c>
      <c r="DR70" s="76" t="s">
        <v>84</v>
      </c>
      <c r="DS70" s="77"/>
      <c r="DT70" s="77"/>
      <c r="DU70" s="306"/>
      <c r="DV70" s="154">
        <f>DV69/DV76</f>
        <v>8.3333333333333329E-2</v>
      </c>
    </row>
    <row r="71" spans="1:126">
      <c r="A71" s="286"/>
      <c r="B71" s="1"/>
      <c r="C71" s="2"/>
      <c r="D71" s="311"/>
      <c r="E71" s="2"/>
      <c r="F71" s="311"/>
      <c r="G71" s="285"/>
      <c r="H71" s="285"/>
      <c r="I71" s="2"/>
      <c r="J71" s="311"/>
      <c r="K71" s="2"/>
      <c r="M71" s="1"/>
      <c r="N71" s="2"/>
      <c r="O71" s="311"/>
      <c r="P71" s="2"/>
      <c r="Q71" s="311"/>
      <c r="R71" s="285"/>
      <c r="S71" s="285"/>
      <c r="T71" s="2"/>
      <c r="U71" s="311"/>
      <c r="V71" s="2"/>
      <c r="X71" s="200"/>
      <c r="Y71" s="201"/>
      <c r="Z71" s="288"/>
      <c r="AA71" s="201"/>
      <c r="AB71" s="288"/>
      <c r="AC71" s="283"/>
      <c r="AD71" s="283"/>
      <c r="AE71" s="201"/>
      <c r="AF71" s="288"/>
      <c r="AG71" s="201"/>
      <c r="AI71" s="1"/>
      <c r="AJ71" s="2"/>
      <c r="AK71" s="311"/>
      <c r="AL71" s="2"/>
      <c r="AM71" s="311"/>
      <c r="AN71" s="285"/>
      <c r="AO71" s="285"/>
      <c r="AP71" s="2"/>
      <c r="AQ71" s="311"/>
      <c r="AR71" s="2"/>
      <c r="AV71" s="311"/>
      <c r="BA71" s="2"/>
      <c r="BB71" s="311"/>
      <c r="BC71" s="2"/>
      <c r="BE71" s="76"/>
      <c r="BF71" s="77"/>
      <c r="BG71" s="20"/>
      <c r="BH71" s="77"/>
      <c r="BI71" s="307"/>
      <c r="BK71" s="307"/>
      <c r="BL71" s="77"/>
      <c r="BM71" s="20"/>
      <c r="BN71" s="77"/>
      <c r="BP71" s="1"/>
      <c r="BQ71" s="2"/>
      <c r="BR71" s="311"/>
      <c r="BS71" s="2"/>
      <c r="BT71" s="311"/>
      <c r="BW71" s="2"/>
      <c r="BX71" s="311"/>
      <c r="BY71" s="2"/>
      <c r="CA71" s="1"/>
      <c r="CB71" s="2"/>
      <c r="CC71" s="311"/>
      <c r="CD71" s="2"/>
      <c r="CE71" s="311"/>
      <c r="CH71" s="2"/>
      <c r="CI71" s="311"/>
      <c r="CJ71" s="2"/>
      <c r="CL71" s="1"/>
      <c r="CM71" s="2"/>
      <c r="CN71" s="311"/>
      <c r="CO71" s="2"/>
      <c r="CP71" s="311"/>
      <c r="CS71" s="2"/>
      <c r="CT71" s="311"/>
      <c r="CU71" s="2"/>
      <c r="CW71" s="1"/>
      <c r="CX71" s="2"/>
      <c r="CY71" s="311"/>
      <c r="CZ71" s="2"/>
      <c r="DA71" s="311"/>
      <c r="DD71" s="2"/>
      <c r="DE71" s="311"/>
      <c r="DF71" s="2"/>
      <c r="DI71" s="76" t="s">
        <v>67</v>
      </c>
      <c r="DJ71" s="77"/>
      <c r="DK71" s="77"/>
      <c r="DL71" s="77"/>
      <c r="DM71" s="306"/>
      <c r="DN71" s="299"/>
      <c r="DP71" s="310">
        <f>DP68/((DA76-DA77)+(CP76-CP77)+(CE76-CE77)+(BT76-BT77)+(BI76-BI77)+(AX76-AX77)+(AM76-AM77)+(AB76-AB77)+(Q76-Q77)+(F76-F77))</f>
        <v>7.0952380952380949</v>
      </c>
      <c r="DR71" s="76" t="s">
        <v>85</v>
      </c>
      <c r="DS71" s="77"/>
      <c r="DT71" s="77"/>
      <c r="DU71" s="306"/>
      <c r="DV71" s="306">
        <f>COUNTIFS(CX59:CZ74,"=11")+COUNTIFS(CM59:CO74,"=11")+COUNTIFS(CB59:CD74,"=11")+COUNTIFS(BQ59:BS74,"=11")+COUNTIFS(BF59:BH74,"=11")+COUNTIFS(AU59:AW74,"=11")+COUNTIFS(AJ59:AL74,"=11")+COUNTIFS(Y59:AA74,"=11")+COUNTIFS(N59:P74,"=11")+COUNTIFS(C59:E74,"=11")</f>
        <v>11</v>
      </c>
    </row>
    <row r="72" spans="1:126">
      <c r="A72" s="286"/>
      <c r="B72" s="1"/>
      <c r="C72" s="2"/>
      <c r="D72" s="311"/>
      <c r="E72" s="2"/>
      <c r="F72" s="311"/>
      <c r="G72" s="285"/>
      <c r="H72" s="285"/>
      <c r="I72" s="2"/>
      <c r="J72" s="311"/>
      <c r="K72" s="2"/>
      <c r="M72" s="1"/>
      <c r="N72" s="2"/>
      <c r="O72" s="311"/>
      <c r="P72" s="2"/>
      <c r="Q72" s="311"/>
      <c r="R72" s="285"/>
      <c r="S72" s="285"/>
      <c r="T72" s="2"/>
      <c r="U72" s="311"/>
      <c r="V72" s="2"/>
      <c r="X72" s="200"/>
      <c r="Y72" s="201"/>
      <c r="Z72" s="288"/>
      <c r="AA72" s="201"/>
      <c r="AB72" s="288"/>
      <c r="AC72" s="283"/>
      <c r="AD72" s="283"/>
      <c r="AE72" s="201"/>
      <c r="AF72" s="288"/>
      <c r="AG72" s="201"/>
      <c r="AI72" s="1"/>
      <c r="AJ72" s="2"/>
      <c r="AK72" s="311"/>
      <c r="AL72" s="2"/>
      <c r="AM72" s="311"/>
      <c r="AN72" s="285"/>
      <c r="AO72" s="285"/>
      <c r="AP72" s="2"/>
      <c r="AQ72" s="311"/>
      <c r="AR72" s="2"/>
      <c r="AV72" s="311"/>
      <c r="BA72" s="2"/>
      <c r="BB72" s="311"/>
      <c r="BC72" s="2"/>
      <c r="BE72" s="76"/>
      <c r="BF72" s="77"/>
      <c r="BG72" s="20"/>
      <c r="BH72" s="77"/>
      <c r="BI72" s="307"/>
      <c r="BK72" s="307"/>
      <c r="BL72" s="77"/>
      <c r="BM72" s="20"/>
      <c r="BN72" s="77"/>
      <c r="BP72" s="1"/>
      <c r="BQ72" s="2"/>
      <c r="BR72" s="311"/>
      <c r="BS72" s="2"/>
      <c r="BT72" s="311"/>
      <c r="BW72" s="2"/>
      <c r="BX72" s="311"/>
      <c r="BY72" s="2"/>
      <c r="CA72" s="1"/>
      <c r="CB72" s="2"/>
      <c r="CC72" s="311"/>
      <c r="CD72" s="2"/>
      <c r="CE72" s="311"/>
      <c r="CH72" s="2"/>
      <c r="CI72" s="311"/>
      <c r="CJ72" s="2"/>
      <c r="CL72" s="1"/>
      <c r="CM72" s="2"/>
      <c r="CN72" s="311"/>
      <c r="CO72" s="2"/>
      <c r="CP72" s="311"/>
      <c r="CS72" s="2"/>
      <c r="CT72" s="311"/>
      <c r="CU72" s="2"/>
      <c r="CW72" s="1"/>
      <c r="CX72" s="2"/>
      <c r="CY72" s="311"/>
      <c r="CZ72" s="2"/>
      <c r="DA72" s="311"/>
      <c r="DD72" s="2"/>
      <c r="DE72" s="311"/>
      <c r="DF72" s="2"/>
      <c r="DI72" s="76"/>
      <c r="DJ72" s="77"/>
      <c r="DK72" s="77"/>
      <c r="DL72" s="77"/>
      <c r="DM72" s="306"/>
      <c r="DN72" s="299"/>
      <c r="DP72" s="299"/>
      <c r="DR72" s="76" t="s">
        <v>86</v>
      </c>
      <c r="DS72" s="77"/>
      <c r="DT72" s="77"/>
      <c r="DU72" s="306"/>
      <c r="DV72" s="154">
        <f>DV71/DV76</f>
        <v>0.15277777777777779</v>
      </c>
    </row>
    <row r="73" spans="1:126">
      <c r="A73" s="286"/>
      <c r="B73" s="1"/>
      <c r="C73" s="2"/>
      <c r="D73" s="311"/>
      <c r="E73" s="2"/>
      <c r="F73" s="311"/>
      <c r="G73" s="285"/>
      <c r="H73" s="285"/>
      <c r="I73" s="2"/>
      <c r="J73" s="311"/>
      <c r="K73" s="2"/>
      <c r="M73" s="1"/>
      <c r="N73" s="2"/>
      <c r="O73" s="311"/>
      <c r="P73" s="2"/>
      <c r="Q73" s="311"/>
      <c r="R73" s="285"/>
      <c r="S73" s="285"/>
      <c r="T73" s="2"/>
      <c r="U73" s="311"/>
      <c r="V73" s="2"/>
      <c r="X73" s="200"/>
      <c r="Y73" s="201"/>
      <c r="Z73" s="288"/>
      <c r="AA73" s="201"/>
      <c r="AB73" s="288"/>
      <c r="AC73" s="283"/>
      <c r="AD73" s="283"/>
      <c r="AE73" s="201"/>
      <c r="AF73" s="288"/>
      <c r="AG73" s="201"/>
      <c r="AI73" s="1"/>
      <c r="AJ73" s="2"/>
      <c r="AK73" s="311"/>
      <c r="AL73" s="2"/>
      <c r="AM73" s="311"/>
      <c r="AN73" s="285"/>
      <c r="AO73" s="285"/>
      <c r="AP73" s="2"/>
      <c r="AQ73" s="311"/>
      <c r="AR73" s="2"/>
      <c r="AV73" s="311"/>
      <c r="BA73" s="2"/>
      <c r="BB73" s="311"/>
      <c r="BC73" s="2"/>
      <c r="BE73" s="76"/>
      <c r="BF73" s="77"/>
      <c r="BG73" s="20"/>
      <c r="BH73" s="77"/>
      <c r="BI73" s="307"/>
      <c r="BK73" s="307"/>
      <c r="BL73" s="77"/>
      <c r="BM73" s="20"/>
      <c r="BN73" s="77"/>
      <c r="BP73" s="1"/>
      <c r="BQ73" s="2"/>
      <c r="BR73" s="311"/>
      <c r="BS73" s="2"/>
      <c r="BT73" s="311"/>
      <c r="BW73" s="2"/>
      <c r="BX73" s="311"/>
      <c r="BY73" s="2"/>
      <c r="CA73" s="1"/>
      <c r="CB73" s="2"/>
      <c r="CC73" s="311"/>
      <c r="CD73" s="2"/>
      <c r="CE73" s="311"/>
      <c r="CH73" s="2"/>
      <c r="CI73" s="311"/>
      <c r="CJ73" s="2"/>
      <c r="CL73" s="1"/>
      <c r="CM73" s="2"/>
      <c r="CN73" s="311"/>
      <c r="CO73" s="2"/>
      <c r="CP73" s="311"/>
      <c r="CS73" s="2"/>
      <c r="CT73" s="311"/>
      <c r="CU73" s="2"/>
      <c r="CW73" s="1"/>
      <c r="CX73" s="2"/>
      <c r="CY73" s="311"/>
      <c r="CZ73" s="2"/>
      <c r="DA73" s="311"/>
      <c r="DD73" s="2"/>
      <c r="DE73" s="311"/>
      <c r="DF73" s="2"/>
      <c r="DI73" s="76" t="s">
        <v>68</v>
      </c>
      <c r="DJ73" s="77"/>
      <c r="DK73" s="77"/>
      <c r="DL73" s="77"/>
      <c r="DM73" s="306"/>
      <c r="DN73" s="299"/>
      <c r="DP73" s="306">
        <f>COUNTIFS(DA61,"&gt;25")+COUNTIFS(CP61,"&gt;25")+COUNTIFS(CE61,"&gt;25")+COUNTIFS(BT61,"&gt;25")+COUNTIFS(BI61,"&gt;25")+COUNTIFS(AX61,"&gt;25")+COUNTIFS(AM61,"&gt;25")+COUNTIFS(AB61,"&gt;25")+COUNTIFS(Q61,"&gt;25")+COUNTIFS(F61,"&gt;25")</f>
        <v>5</v>
      </c>
      <c r="DR73" s="76" t="s">
        <v>87</v>
      </c>
      <c r="DS73" s="77"/>
      <c r="DT73" s="77"/>
      <c r="DU73" s="306"/>
      <c r="DV73" s="306">
        <f>COUNTIFS(CX59:CZ74,"=10")+COUNTIFS(CM59:CO74,"=10")+COUNTIFS(CB59:CD74,"=10")+COUNTIFS(BQ59:BS74,"=10")+COUNTIFS(BF59:BH74,"=10")+COUNTIFS(AU59:AW74,"=10")+COUNTIFS(AJ59:AL74,"=10")+COUNTIFS(Y59:AA74,"=10")+COUNTIFS(N59:P74,"=10")+COUNTIFS(C59:E74,"=10")</f>
        <v>4</v>
      </c>
    </row>
    <row r="74" spans="1:126">
      <c r="A74" s="286"/>
      <c r="B74" s="1"/>
      <c r="C74" s="2"/>
      <c r="D74" s="311"/>
      <c r="E74" s="2"/>
      <c r="F74" s="311"/>
      <c r="G74" s="285"/>
      <c r="H74" s="285"/>
      <c r="I74" s="2"/>
      <c r="J74" s="311"/>
      <c r="K74" s="2"/>
      <c r="M74" s="1"/>
      <c r="N74" s="2"/>
      <c r="O74" s="311"/>
      <c r="P74" s="2"/>
      <c r="Q74" s="311"/>
      <c r="R74" s="285"/>
      <c r="S74" s="285"/>
      <c r="T74" s="2"/>
      <c r="U74" s="311"/>
      <c r="V74" s="2"/>
      <c r="X74" s="200"/>
      <c r="Y74" s="201"/>
      <c r="Z74" s="288"/>
      <c r="AA74" s="201"/>
      <c r="AB74" s="288"/>
      <c r="AC74" s="283"/>
      <c r="AD74" s="283"/>
      <c r="AE74" s="201"/>
      <c r="AF74" s="288"/>
      <c r="AG74" s="201"/>
      <c r="AI74" s="1"/>
      <c r="AJ74" s="2"/>
      <c r="AK74" s="311"/>
      <c r="AL74" s="2"/>
      <c r="AM74" s="311"/>
      <c r="AN74" s="285"/>
      <c r="AO74" s="285"/>
      <c r="AP74" s="2"/>
      <c r="AQ74" s="311"/>
      <c r="AR74" s="2"/>
      <c r="AV74" s="311"/>
      <c r="BA74" s="2"/>
      <c r="BB74" s="311"/>
      <c r="BC74" s="2"/>
      <c r="BG74" s="311"/>
      <c r="BI74" s="311"/>
      <c r="BL74" s="2"/>
      <c r="BM74" s="311"/>
      <c r="BN74" s="2"/>
      <c r="BP74" s="1"/>
      <c r="BQ74" s="2"/>
      <c r="BR74" s="311"/>
      <c r="BS74" s="2"/>
      <c r="BT74" s="311"/>
      <c r="BW74" s="2"/>
      <c r="BX74" s="311"/>
      <c r="BY74" s="2"/>
      <c r="CA74" s="1"/>
      <c r="CB74" s="2"/>
      <c r="CC74" s="311"/>
      <c r="CD74" s="2"/>
      <c r="CE74" s="311"/>
      <c r="CH74" s="2"/>
      <c r="CI74" s="311"/>
      <c r="CJ74" s="2"/>
      <c r="CL74" s="1"/>
      <c r="CM74" s="2"/>
      <c r="CN74" s="311"/>
      <c r="CO74" s="2"/>
      <c r="CP74" s="311"/>
      <c r="CS74" s="2"/>
      <c r="CT74" s="311"/>
      <c r="CU74" s="2"/>
      <c r="CW74" s="1"/>
      <c r="CX74" s="2"/>
      <c r="CY74" s="311"/>
      <c r="CZ74" s="2"/>
      <c r="DA74" s="311"/>
      <c r="DD74" s="2"/>
      <c r="DE74" s="311"/>
      <c r="DF74" s="2"/>
      <c r="DI74" s="76" t="s">
        <v>69</v>
      </c>
      <c r="DJ74" s="77"/>
      <c r="DK74" s="77"/>
      <c r="DL74" s="77"/>
      <c r="DM74" s="306"/>
      <c r="DN74" s="299"/>
      <c r="DP74" s="154">
        <f>DP73/DP61</f>
        <v>0.55555555555555558</v>
      </c>
      <c r="DR74" s="76" t="s">
        <v>88</v>
      </c>
      <c r="DS74" s="77"/>
      <c r="DT74" s="77"/>
      <c r="DU74" s="306"/>
      <c r="DV74" s="154">
        <f>DV73/DV76</f>
        <v>5.5555555555555552E-2</v>
      </c>
    </row>
    <row r="75" spans="1:126">
      <c r="A75" s="286"/>
      <c r="B75" s="14" t="s">
        <v>2</v>
      </c>
      <c r="C75" s="4">
        <f>SUM(C59:C74)</f>
        <v>19</v>
      </c>
      <c r="D75" s="6">
        <f t="shared" ref="D75:E75" si="238">SUM(D59:D74)</f>
        <v>11</v>
      </c>
      <c r="E75" s="4">
        <f t="shared" si="238"/>
        <v>20</v>
      </c>
      <c r="F75" s="8">
        <f>SUM(C75:E75)</f>
        <v>50</v>
      </c>
      <c r="G75" s="285"/>
      <c r="H75" s="8">
        <f>SUM(I75:K75)</f>
        <v>33</v>
      </c>
      <c r="I75" s="4">
        <f>SUM(I59:I74)</f>
        <v>13</v>
      </c>
      <c r="J75" s="4">
        <f t="shared" ref="J75:K75" si="239">SUM(J59:J74)</f>
        <v>12</v>
      </c>
      <c r="K75" s="4">
        <f t="shared" si="239"/>
        <v>8</v>
      </c>
      <c r="M75" s="14" t="s">
        <v>2</v>
      </c>
      <c r="N75" s="4">
        <f>SUM(N59:N74)</f>
        <v>22</v>
      </c>
      <c r="O75" s="6">
        <f t="shared" ref="O75:P75" si="240">SUM(O59:O74)</f>
        <v>20</v>
      </c>
      <c r="P75" s="4">
        <f t="shared" si="240"/>
        <v>8</v>
      </c>
      <c r="Q75" s="8">
        <f>SUM(N75:P75)</f>
        <v>50</v>
      </c>
      <c r="R75" s="285"/>
      <c r="S75" s="8">
        <f>SUM(T75:V75)</f>
        <v>38</v>
      </c>
      <c r="T75" s="4">
        <f>SUM(T59:T74)</f>
        <v>14</v>
      </c>
      <c r="U75" s="4">
        <f t="shared" ref="U75:V75" si="241">SUM(U59:U74)</f>
        <v>6</v>
      </c>
      <c r="V75" s="4">
        <f t="shared" si="241"/>
        <v>18</v>
      </c>
      <c r="X75" s="209"/>
      <c r="Y75" s="202"/>
      <c r="Z75" s="202"/>
      <c r="AA75" s="202"/>
      <c r="AB75" s="210"/>
      <c r="AC75" s="283"/>
      <c r="AD75" s="210"/>
      <c r="AE75" s="202"/>
      <c r="AF75" s="202"/>
      <c r="AG75" s="211"/>
      <c r="AI75" s="14" t="s">
        <v>2</v>
      </c>
      <c r="AJ75" s="4">
        <f>SUM(AJ59:AJ74)</f>
        <v>13</v>
      </c>
      <c r="AK75" s="6">
        <f t="shared" ref="AK75:AL75" si="242">SUM(AK59:AK74)</f>
        <v>26</v>
      </c>
      <c r="AL75" s="4">
        <f t="shared" si="242"/>
        <v>11</v>
      </c>
      <c r="AM75" s="8">
        <f>SUM(AJ75:AL75)</f>
        <v>50</v>
      </c>
      <c r="AN75" s="285"/>
      <c r="AO75" s="8">
        <f>SUM(AP75:AR75)</f>
        <v>19</v>
      </c>
      <c r="AP75" s="4">
        <f>SUM(AP59:AP74)</f>
        <v>12</v>
      </c>
      <c r="AQ75" s="4">
        <f t="shared" ref="AQ75:AR75" si="243">SUM(AQ59:AQ74)</f>
        <v>7</v>
      </c>
      <c r="AR75" s="4">
        <f t="shared" si="243"/>
        <v>0</v>
      </c>
      <c r="AT75" s="14" t="s">
        <v>2</v>
      </c>
      <c r="AU75" s="4">
        <f>SUM(AU59:AU74)</f>
        <v>30</v>
      </c>
      <c r="AV75" s="4">
        <f t="shared" ref="AV75:AW75" si="244">SUM(AV59:AV74)</f>
        <v>28</v>
      </c>
      <c r="AW75" s="4">
        <f t="shared" si="244"/>
        <v>-11</v>
      </c>
      <c r="AX75" s="8">
        <f>SUM(AU75:AW75)</f>
        <v>47</v>
      </c>
      <c r="AZ75" s="8">
        <f>SUM(BA75:BC75)</f>
        <v>50</v>
      </c>
      <c r="BA75" s="4">
        <f>SUM(BA59:BA74)</f>
        <v>17</v>
      </c>
      <c r="BB75" s="4">
        <f t="shared" ref="BB75:BC75" si="245">SUM(BB59:BB74)</f>
        <v>17</v>
      </c>
      <c r="BC75" s="6">
        <f t="shared" si="245"/>
        <v>16</v>
      </c>
      <c r="BE75" s="14" t="s">
        <v>2</v>
      </c>
      <c r="BF75" s="4">
        <f>SUM(BF59:BF74)</f>
        <v>9</v>
      </c>
      <c r="BG75" s="4">
        <f t="shared" ref="BG75:BH75" si="246">SUM(BG59:BG74)</f>
        <v>11</v>
      </c>
      <c r="BH75" s="4">
        <f t="shared" si="246"/>
        <v>30</v>
      </c>
      <c r="BI75" s="8">
        <f>SUM(BF75:BH75)</f>
        <v>50</v>
      </c>
      <c r="BK75" s="8">
        <f>SUM(BL75:BN75)</f>
        <v>25</v>
      </c>
      <c r="BL75" s="4">
        <f>SUM(BL59:BL74)</f>
        <v>17</v>
      </c>
      <c r="BM75" s="4">
        <f t="shared" ref="BM75:BN75" si="247">SUM(BM59:BM74)</f>
        <v>-9</v>
      </c>
      <c r="BN75" s="6">
        <f t="shared" si="247"/>
        <v>17</v>
      </c>
      <c r="BP75" s="14" t="s">
        <v>2</v>
      </c>
      <c r="BQ75" s="4">
        <f>SUM(BQ59:BQ74)</f>
        <v>22</v>
      </c>
      <c r="BR75" s="6">
        <f t="shared" ref="BR75:BS75" si="248">SUM(BR59:BR74)</f>
        <v>16</v>
      </c>
      <c r="BS75" s="4">
        <f t="shared" si="248"/>
        <v>12</v>
      </c>
      <c r="BT75" s="8">
        <f>SUM(BQ75:BS75)</f>
        <v>50</v>
      </c>
      <c r="BV75" s="8">
        <f>SUM(BW75:BY75)</f>
        <v>19</v>
      </c>
      <c r="BW75" s="4">
        <f>SUM(BW59:BW74)</f>
        <v>7</v>
      </c>
      <c r="BX75" s="4">
        <f t="shared" ref="BX75:BY75" si="249">SUM(BX59:BX74)</f>
        <v>10</v>
      </c>
      <c r="BY75" s="4">
        <f t="shared" si="249"/>
        <v>2</v>
      </c>
      <c r="CA75" s="14" t="s">
        <v>2</v>
      </c>
      <c r="CB75" s="4">
        <f>SUM(CB59:CB74)</f>
        <v>25</v>
      </c>
      <c r="CC75" s="6">
        <f t="shared" ref="CC75:CD75" si="250">SUM(CC59:CC74)</f>
        <v>18</v>
      </c>
      <c r="CD75" s="4">
        <f t="shared" si="250"/>
        <v>7</v>
      </c>
      <c r="CE75" s="8">
        <f>SUM(CB75:CD75)</f>
        <v>50</v>
      </c>
      <c r="CG75" s="8">
        <f>SUM(CH75:CJ75)</f>
        <v>21</v>
      </c>
      <c r="CH75" s="4">
        <f>SUM(CH59:CH74)</f>
        <v>10</v>
      </c>
      <c r="CI75" s="4">
        <f t="shared" ref="CI75:CJ75" si="251">SUM(CI59:CI74)</f>
        <v>3</v>
      </c>
      <c r="CJ75" s="4">
        <f t="shared" si="251"/>
        <v>8</v>
      </c>
      <c r="CL75" s="14" t="s">
        <v>2</v>
      </c>
      <c r="CM75" s="4">
        <f>SUM(CM59:CM74)</f>
        <v>20</v>
      </c>
      <c r="CN75" s="4">
        <f t="shared" ref="CN75:CO75" si="252">SUM(CN59:CN74)</f>
        <v>17</v>
      </c>
      <c r="CO75" s="4">
        <f t="shared" si="252"/>
        <v>13</v>
      </c>
      <c r="CP75" s="8">
        <f>SUM(CM75:CO75)</f>
        <v>50</v>
      </c>
      <c r="CR75" s="8">
        <f>SUM(CS75:CU75)</f>
        <v>23</v>
      </c>
      <c r="CS75" s="4">
        <f>SUM(CS59:CS74)</f>
        <v>11</v>
      </c>
      <c r="CT75" s="4">
        <f t="shared" ref="CT75:CU75" si="253">SUM(CT59:CT74)</f>
        <v>8</v>
      </c>
      <c r="CU75" s="6">
        <f t="shared" si="253"/>
        <v>4</v>
      </c>
      <c r="CW75" s="14" t="s">
        <v>2</v>
      </c>
      <c r="CX75" s="4">
        <f>SUM(CX59:CX74)</f>
        <v>25</v>
      </c>
      <c r="CY75" s="4">
        <f t="shared" ref="CY75:CZ75" si="254">SUM(CY59:CY74)</f>
        <v>12</v>
      </c>
      <c r="CZ75" s="4">
        <f t="shared" si="254"/>
        <v>13</v>
      </c>
      <c r="DA75" s="8">
        <f>SUM(CX75:CZ75)</f>
        <v>50</v>
      </c>
      <c r="DC75" s="8">
        <f>SUM(DD75:DF75)</f>
        <v>31</v>
      </c>
      <c r="DD75" s="4">
        <f>SUM(DD59:DD74)</f>
        <v>9</v>
      </c>
      <c r="DE75" s="4">
        <f t="shared" ref="DE75:DF75" si="255">SUM(DE59:DE74)</f>
        <v>15</v>
      </c>
      <c r="DF75" s="6">
        <f t="shared" si="255"/>
        <v>7</v>
      </c>
      <c r="DI75" s="76" t="s">
        <v>70</v>
      </c>
      <c r="DJ75" s="77"/>
      <c r="DK75" s="77"/>
      <c r="DL75" s="77"/>
      <c r="DM75" s="306"/>
      <c r="DN75" s="299"/>
      <c r="DP75" s="306">
        <f>DA57+CP57+CE57+BT57+BI57+AX57+AM57+AB57+Q57+F57</f>
        <v>17</v>
      </c>
      <c r="DR75" s="76" t="s">
        <v>89</v>
      </c>
      <c r="DS75" s="77"/>
      <c r="DT75" s="77"/>
      <c r="DU75" s="306"/>
      <c r="DV75" s="313">
        <f>DV70+DV72+DV74</f>
        <v>0.29166666666666663</v>
      </c>
    </row>
    <row r="76" spans="1:126">
      <c r="A76" s="286"/>
      <c r="B76" s="13" t="s">
        <v>3</v>
      </c>
      <c r="C76" s="5">
        <f>COUNTA(C59:C74)</f>
        <v>2</v>
      </c>
      <c r="D76" s="5">
        <f t="shared" ref="D76:E76" si="256">COUNTA(D59:D74)</f>
        <v>2</v>
      </c>
      <c r="E76" s="5">
        <f t="shared" si="256"/>
        <v>2</v>
      </c>
      <c r="F76" s="8">
        <f>SUM(C76:E76)</f>
        <v>6</v>
      </c>
      <c r="G76" s="285"/>
      <c r="H76" s="8">
        <f>SUM(I76:K76)</f>
        <v>5</v>
      </c>
      <c r="I76" s="5">
        <f>COUNTA(I59:I74)</f>
        <v>2</v>
      </c>
      <c r="J76" s="5">
        <f t="shared" ref="J76:K76" si="257">COUNTA(J59:J74)</f>
        <v>2</v>
      </c>
      <c r="K76" s="5">
        <f t="shared" si="257"/>
        <v>1</v>
      </c>
      <c r="M76" s="13" t="s">
        <v>3</v>
      </c>
      <c r="N76" s="5">
        <f>COUNTA(N59:N74)</f>
        <v>3</v>
      </c>
      <c r="O76" s="5">
        <f t="shared" ref="O76:P76" si="258">COUNTA(O59:O74)</f>
        <v>2</v>
      </c>
      <c r="P76" s="5">
        <f t="shared" si="258"/>
        <v>2</v>
      </c>
      <c r="Q76" s="8">
        <f>SUM(N76:P76)</f>
        <v>7</v>
      </c>
      <c r="R76" s="285"/>
      <c r="S76" s="8">
        <f>SUM(T76:V76)</f>
        <v>6</v>
      </c>
      <c r="T76" s="5">
        <f>COUNTA(T59:T74)</f>
        <v>2</v>
      </c>
      <c r="U76" s="5">
        <f t="shared" ref="U76:V76" si="259">COUNTA(U59:U74)</f>
        <v>2</v>
      </c>
      <c r="V76" s="5">
        <f t="shared" si="259"/>
        <v>2</v>
      </c>
      <c r="X76" s="209"/>
      <c r="Y76" s="201"/>
      <c r="Z76" s="201"/>
      <c r="AA76" s="201"/>
      <c r="AB76" s="210"/>
      <c r="AC76" s="283"/>
      <c r="AD76" s="210"/>
      <c r="AE76" s="201"/>
      <c r="AF76" s="201"/>
      <c r="AG76" s="201"/>
      <c r="AI76" s="13" t="s">
        <v>3</v>
      </c>
      <c r="AJ76" s="5">
        <f>COUNTA(AJ59:AJ74)</f>
        <v>3</v>
      </c>
      <c r="AK76" s="5">
        <f t="shared" ref="AK76:AL76" si="260">COUNTA(AK59:AK74)</f>
        <v>3</v>
      </c>
      <c r="AL76" s="5">
        <f t="shared" si="260"/>
        <v>2</v>
      </c>
      <c r="AM76" s="8">
        <f>SUM(AJ76:AL76)</f>
        <v>8</v>
      </c>
      <c r="AN76" s="285"/>
      <c r="AO76" s="8">
        <f>SUM(AP76:AR76)</f>
        <v>7</v>
      </c>
      <c r="AP76" s="5">
        <f>COUNTA(AP59:AP74)</f>
        <v>3</v>
      </c>
      <c r="AQ76" s="5">
        <f t="shared" ref="AQ76:AR76" si="261">COUNTA(AQ59:AQ74)</f>
        <v>2</v>
      </c>
      <c r="AR76" s="5">
        <f t="shared" si="261"/>
        <v>2</v>
      </c>
      <c r="AT76" s="13" t="s">
        <v>3</v>
      </c>
      <c r="AU76" s="5">
        <f>COUNTA(AU59:AU74)</f>
        <v>4</v>
      </c>
      <c r="AV76" s="5">
        <f t="shared" ref="AV76:AW76" si="262">COUNTA(AV59:AV74)</f>
        <v>4</v>
      </c>
      <c r="AW76" s="5">
        <f t="shared" si="262"/>
        <v>3</v>
      </c>
      <c r="AX76" s="8">
        <f>SUM(AU76:AW76)</f>
        <v>11</v>
      </c>
      <c r="AZ76" s="8">
        <f>SUM(BA76:BC76)</f>
        <v>11</v>
      </c>
      <c r="BA76" s="5">
        <f>COUNTA(BA59:BA74)</f>
        <v>4</v>
      </c>
      <c r="BB76" s="5">
        <f t="shared" ref="BB76:BC76" si="263">COUNTA(BB59:BB74)</f>
        <v>4</v>
      </c>
      <c r="BC76" s="5">
        <f t="shared" si="263"/>
        <v>3</v>
      </c>
      <c r="BE76" s="13" t="s">
        <v>3</v>
      </c>
      <c r="BF76" s="5">
        <f>COUNTA(BF59:BF74)</f>
        <v>4</v>
      </c>
      <c r="BG76" s="5">
        <f t="shared" ref="BG76:BH76" si="264">COUNTA(BG59:BG74)</f>
        <v>4</v>
      </c>
      <c r="BH76" s="5">
        <f t="shared" si="264"/>
        <v>4</v>
      </c>
      <c r="BI76" s="8">
        <f>SUM(BF76:BH76)</f>
        <v>12</v>
      </c>
      <c r="BK76" s="8">
        <f>SUM(BL76:BN76)</f>
        <v>11</v>
      </c>
      <c r="BL76" s="5">
        <f>COUNTA(BL59:BL74)</f>
        <v>4</v>
      </c>
      <c r="BM76" s="5">
        <f t="shared" ref="BM76:BN76" si="265">COUNTA(BM59:BM74)</f>
        <v>4</v>
      </c>
      <c r="BN76" s="5">
        <f t="shared" si="265"/>
        <v>3</v>
      </c>
      <c r="BP76" s="13" t="s">
        <v>3</v>
      </c>
      <c r="BQ76" s="5">
        <f>COUNTA(BQ59:BQ74)</f>
        <v>2</v>
      </c>
      <c r="BR76" s="5">
        <f t="shared" ref="BR76:BS76" si="266">COUNTA(BR59:BR74)</f>
        <v>2</v>
      </c>
      <c r="BS76" s="5">
        <f t="shared" si="266"/>
        <v>2</v>
      </c>
      <c r="BT76" s="8">
        <f>SUM(BQ76:BS76)</f>
        <v>6</v>
      </c>
      <c r="BV76" s="8">
        <f>SUM(BW76:BY76)</f>
        <v>5</v>
      </c>
      <c r="BW76" s="5">
        <f>COUNTA(BW59:BW74)</f>
        <v>2</v>
      </c>
      <c r="BX76" s="5">
        <f t="shared" ref="BX76:BY76" si="267">COUNTA(BX59:BX74)</f>
        <v>2</v>
      </c>
      <c r="BY76" s="5">
        <f t="shared" si="267"/>
        <v>1</v>
      </c>
      <c r="CA76" s="13" t="s">
        <v>3</v>
      </c>
      <c r="CB76" s="5">
        <f>COUNTA(CB59:CB74)</f>
        <v>3</v>
      </c>
      <c r="CC76" s="5">
        <f t="shared" ref="CC76:CD76" si="268">COUNTA(CC59:CC74)</f>
        <v>3</v>
      </c>
      <c r="CD76" s="5">
        <f t="shared" si="268"/>
        <v>3</v>
      </c>
      <c r="CE76" s="8">
        <f>SUM(CB76:CD76)</f>
        <v>9</v>
      </c>
      <c r="CG76" s="8">
        <f>SUM(CH76:CJ76)</f>
        <v>8</v>
      </c>
      <c r="CH76" s="5">
        <f>COUNTA(CH59:CH74)</f>
        <v>3</v>
      </c>
      <c r="CI76" s="5">
        <f t="shared" ref="CI76:CJ76" si="269">COUNTA(CI59:CI74)</f>
        <v>3</v>
      </c>
      <c r="CJ76" s="5">
        <f t="shared" si="269"/>
        <v>2</v>
      </c>
      <c r="CL76" s="13" t="s">
        <v>3</v>
      </c>
      <c r="CM76" s="5">
        <f>COUNTA(CM59:CM74)</f>
        <v>2</v>
      </c>
      <c r="CN76" s="5">
        <f t="shared" ref="CN76:CO76" si="270">COUNTA(CN59:CN74)</f>
        <v>2</v>
      </c>
      <c r="CO76" s="5">
        <f t="shared" si="270"/>
        <v>2</v>
      </c>
      <c r="CP76" s="8">
        <f>SUM(CM76:CO76)</f>
        <v>6</v>
      </c>
      <c r="CR76" s="8">
        <f>SUM(CS76:CU76)</f>
        <v>5</v>
      </c>
      <c r="CS76" s="5">
        <f>COUNTA(CS59:CS74)</f>
        <v>2</v>
      </c>
      <c r="CT76" s="5">
        <f t="shared" ref="CT76:CU76" si="271">COUNTA(CT59:CT74)</f>
        <v>2</v>
      </c>
      <c r="CU76" s="5">
        <f t="shared" si="271"/>
        <v>1</v>
      </c>
      <c r="CW76" s="13" t="s">
        <v>3</v>
      </c>
      <c r="CX76" s="5">
        <f>COUNTA(CX59:CX74)</f>
        <v>3</v>
      </c>
      <c r="CY76" s="5">
        <f t="shared" ref="CY76:CZ76" si="272">COUNTA(CY59:CY74)</f>
        <v>2</v>
      </c>
      <c r="CZ76" s="5">
        <f t="shared" si="272"/>
        <v>2</v>
      </c>
      <c r="DA76" s="8">
        <f>SUM(CX76:CZ76)</f>
        <v>7</v>
      </c>
      <c r="DC76" s="8">
        <f>SUM(DD76:DF76)</f>
        <v>6</v>
      </c>
      <c r="DD76" s="5">
        <f>COUNTA(DD59:DD74)</f>
        <v>2</v>
      </c>
      <c r="DE76" s="5">
        <f t="shared" ref="DE76:DF76" si="273">COUNTA(DE59:DE74)</f>
        <v>2</v>
      </c>
      <c r="DF76" s="5">
        <f t="shared" si="273"/>
        <v>2</v>
      </c>
      <c r="DI76" s="76" t="s">
        <v>71</v>
      </c>
      <c r="DJ76" s="77"/>
      <c r="DK76" s="77"/>
      <c r="DL76" s="77"/>
      <c r="DM76" s="306"/>
      <c r="DN76" s="299"/>
      <c r="DP76" s="306">
        <f>DP75-DP62</f>
        <v>9</v>
      </c>
      <c r="DR76" s="76" t="s">
        <v>3</v>
      </c>
      <c r="DS76" s="77"/>
      <c r="DT76" s="77"/>
      <c r="DU76" s="306"/>
      <c r="DV76" s="306">
        <f>DP68/DP70</f>
        <v>72</v>
      </c>
    </row>
    <row r="77" spans="1:126">
      <c r="A77" s="286"/>
      <c r="B77" s="14" t="s">
        <v>5</v>
      </c>
      <c r="C77" s="6">
        <f t="shared" ref="C77:E77" si="274">C76-COUNT(C59:C74)</f>
        <v>0</v>
      </c>
      <c r="D77" s="6">
        <f t="shared" si="274"/>
        <v>1</v>
      </c>
      <c r="E77" s="6">
        <f t="shared" si="274"/>
        <v>0</v>
      </c>
      <c r="F77" s="8">
        <f>SUM(C77:E77)</f>
        <v>1</v>
      </c>
      <c r="G77" s="285"/>
      <c r="H77" s="8">
        <f>SUM(I77:K77)</f>
        <v>0</v>
      </c>
      <c r="I77" s="4">
        <f>I76-COUNT(I59:I74)</f>
        <v>0</v>
      </c>
      <c r="J77" s="4">
        <f>J76-COUNT(J59:J74)</f>
        <v>0</v>
      </c>
      <c r="K77" s="4">
        <f t="shared" ref="K77" si="275">K76-COUNT(K59:K74)</f>
        <v>0</v>
      </c>
      <c r="M77" s="14" t="s">
        <v>5</v>
      </c>
      <c r="N77" s="6">
        <f t="shared" ref="N77:P77" si="276">N76-COUNT(N59:N74)</f>
        <v>0</v>
      </c>
      <c r="O77" s="6">
        <f t="shared" si="276"/>
        <v>0</v>
      </c>
      <c r="P77" s="6">
        <f t="shared" si="276"/>
        <v>0</v>
      </c>
      <c r="Q77" s="8">
        <f>SUM(N77:P77)</f>
        <v>0</v>
      </c>
      <c r="R77" s="285"/>
      <c r="S77" s="8">
        <f>SUM(T77:V77)</f>
        <v>1</v>
      </c>
      <c r="T77" s="4">
        <f>T76-COUNT(T59:T74)</f>
        <v>0</v>
      </c>
      <c r="U77" s="4">
        <f>U76-COUNT(U59:U74)</f>
        <v>1</v>
      </c>
      <c r="V77" s="4">
        <f t="shared" ref="V77" si="277">V76-COUNT(V59:V74)</f>
        <v>0</v>
      </c>
      <c r="X77" s="209"/>
      <c r="Y77" s="202"/>
      <c r="Z77" s="202"/>
      <c r="AA77" s="202"/>
      <c r="AB77" s="210"/>
      <c r="AC77" s="283"/>
      <c r="AD77" s="210"/>
      <c r="AE77" s="202"/>
      <c r="AF77" s="211"/>
      <c r="AG77" s="202"/>
      <c r="AI77" s="14" t="s">
        <v>5</v>
      </c>
      <c r="AJ77" s="6">
        <f t="shared" ref="AJ77:AL77" si="278">AJ76-COUNT(AJ59:AJ74)</f>
        <v>1</v>
      </c>
      <c r="AK77" s="6">
        <f t="shared" si="278"/>
        <v>0</v>
      </c>
      <c r="AL77" s="6">
        <f t="shared" si="278"/>
        <v>0</v>
      </c>
      <c r="AM77" s="8">
        <f>SUM(AJ77:AL77)</f>
        <v>1</v>
      </c>
      <c r="AN77" s="285"/>
      <c r="AO77" s="8">
        <f>SUM(AP77:AR77)</f>
        <v>2</v>
      </c>
      <c r="AP77" s="4">
        <f>AP76-COUNT(AP59:AP74)</f>
        <v>0</v>
      </c>
      <c r="AQ77" s="4">
        <f>AQ76-COUNT(AQ59:AQ74)</f>
        <v>0</v>
      </c>
      <c r="AR77" s="4">
        <f t="shared" ref="AR77" si="279">AR76-COUNT(AR59:AR74)</f>
        <v>2</v>
      </c>
      <c r="AT77" s="14" t="s">
        <v>5</v>
      </c>
      <c r="AU77" s="4">
        <f>AU76-COUNT(AU59:AU74)</f>
        <v>1</v>
      </c>
      <c r="AV77" s="4">
        <f t="shared" ref="AV77:AW77" si="280">AV76-COUNT(AV59:AV74)</f>
        <v>1</v>
      </c>
      <c r="AW77" s="4">
        <f t="shared" si="280"/>
        <v>0</v>
      </c>
      <c r="AX77" s="8">
        <f>SUM(AU77:AW77)</f>
        <v>2</v>
      </c>
      <c r="AZ77" s="8">
        <f>SUM(BA77:BC77)</f>
        <v>1</v>
      </c>
      <c r="BA77" s="4">
        <f>BA76-COUNT(BA59:BA74)</f>
        <v>0</v>
      </c>
      <c r="BB77" s="6">
        <f t="shared" ref="BB77:BC77" si="281">BB76-COUNT(BB59:BB74)</f>
        <v>1</v>
      </c>
      <c r="BC77" s="4">
        <f t="shared" si="281"/>
        <v>0</v>
      </c>
      <c r="BE77" s="14" t="s">
        <v>5</v>
      </c>
      <c r="BF77" s="4">
        <f>BF76-COUNT(BF59:BF74)</f>
        <v>2</v>
      </c>
      <c r="BG77" s="4">
        <f t="shared" ref="BG77:BH77" si="282">BG76-COUNT(BG59:BG74)</f>
        <v>1</v>
      </c>
      <c r="BH77" s="4">
        <f t="shared" si="282"/>
        <v>0</v>
      </c>
      <c r="BI77" s="8">
        <f>SUM(BF77:BH77)</f>
        <v>3</v>
      </c>
      <c r="BK77" s="8">
        <f>SUM(BL77:BN77)</f>
        <v>2</v>
      </c>
      <c r="BL77" s="4">
        <f>BL76-COUNT(BL59:BL74)</f>
        <v>2</v>
      </c>
      <c r="BM77" s="4">
        <f t="shared" ref="BM77:BN77" si="283">BM76-COUNT(BM59:BM74)</f>
        <v>0</v>
      </c>
      <c r="BN77" s="4">
        <f t="shared" si="283"/>
        <v>0</v>
      </c>
      <c r="BP77" s="14" t="s">
        <v>5</v>
      </c>
      <c r="BQ77" s="6">
        <f t="shared" ref="BQ77:BS77" si="284">BQ76-COUNT(BQ59:BQ74)</f>
        <v>0</v>
      </c>
      <c r="BR77" s="6">
        <f t="shared" si="284"/>
        <v>0</v>
      </c>
      <c r="BS77" s="6">
        <f t="shared" si="284"/>
        <v>0</v>
      </c>
      <c r="BT77" s="8">
        <f>SUM(BQ77:BS77)</f>
        <v>0</v>
      </c>
      <c r="BV77" s="8">
        <f>SUM(BW77:BY77)</f>
        <v>1</v>
      </c>
      <c r="BW77" s="4">
        <f>BW76-COUNT(BW59:BW74)</f>
        <v>1</v>
      </c>
      <c r="BX77" s="4">
        <f>BX76-COUNT(BX59:BX74)</f>
        <v>0</v>
      </c>
      <c r="BY77" s="4">
        <f t="shared" ref="BY77" si="285">BY76-COUNT(BY59:BY74)</f>
        <v>0</v>
      </c>
      <c r="CA77" s="14" t="s">
        <v>5</v>
      </c>
      <c r="CB77" s="6">
        <f t="shared" ref="CB77:CD77" si="286">CB76-COUNT(CB59:CB74)</f>
        <v>0</v>
      </c>
      <c r="CC77" s="6">
        <f t="shared" si="286"/>
        <v>1</v>
      </c>
      <c r="CD77" s="6">
        <f t="shared" si="286"/>
        <v>1</v>
      </c>
      <c r="CE77" s="8">
        <f>SUM(CB77:CD77)</f>
        <v>2</v>
      </c>
      <c r="CG77" s="8">
        <f>SUM(CH77:CJ77)</f>
        <v>3</v>
      </c>
      <c r="CH77" s="4">
        <f>CH76-COUNT(CH59:CH74)</f>
        <v>1</v>
      </c>
      <c r="CI77" s="4">
        <f>CI76-COUNT(CI59:CI74)</f>
        <v>2</v>
      </c>
      <c r="CJ77" s="4">
        <f t="shared" ref="CJ77" si="287">CJ76-COUNT(CJ59:CJ74)</f>
        <v>0</v>
      </c>
      <c r="CL77" s="14" t="s">
        <v>5</v>
      </c>
      <c r="CM77" s="4">
        <f>CM76-COUNT(CM59:CM74)</f>
        <v>0</v>
      </c>
      <c r="CN77" s="4">
        <f t="shared" ref="CN77:CO77" si="288">CN76-COUNT(CN59:CN74)</f>
        <v>0</v>
      </c>
      <c r="CO77" s="4">
        <f t="shared" si="288"/>
        <v>0</v>
      </c>
      <c r="CP77" s="8">
        <f>SUM(CM77:CO77)</f>
        <v>0</v>
      </c>
      <c r="CR77" s="8">
        <f>SUM(CS77:CU77)</f>
        <v>0</v>
      </c>
      <c r="CS77" s="4">
        <f>CS76-COUNT(CS59:CS74)</f>
        <v>0</v>
      </c>
      <c r="CT77" s="6">
        <f t="shared" ref="CT77:CU77" si="289">CT76-COUNT(CT59:CT74)</f>
        <v>0</v>
      </c>
      <c r="CU77" s="4">
        <f t="shared" si="289"/>
        <v>0</v>
      </c>
      <c r="CW77" s="14" t="s">
        <v>5</v>
      </c>
      <c r="CX77" s="4">
        <f>CX76-COUNT(CX59:CX74)</f>
        <v>0</v>
      </c>
      <c r="CY77" s="4">
        <f t="shared" ref="CY77:CZ77" si="290">CY76-COUNT(CY59:CY74)</f>
        <v>0</v>
      </c>
      <c r="CZ77" s="4">
        <f t="shared" si="290"/>
        <v>0</v>
      </c>
      <c r="DA77" s="8">
        <f>SUM(CX77:CZ77)</f>
        <v>0</v>
      </c>
      <c r="DC77" s="8">
        <f>SUM(DD77:DF77)</f>
        <v>0</v>
      </c>
      <c r="DD77" s="4">
        <f>DD76-COUNT(DD59:DD74)</f>
        <v>0</v>
      </c>
      <c r="DE77" s="6">
        <f t="shared" ref="DE77:DF77" si="291">DE76-COUNT(DE59:DE74)</f>
        <v>0</v>
      </c>
      <c r="DF77" s="4">
        <f t="shared" si="291"/>
        <v>0</v>
      </c>
      <c r="DI77" s="274" t="s">
        <v>72</v>
      </c>
      <c r="DJ77" s="275"/>
      <c r="DK77" s="275"/>
      <c r="DL77" s="275"/>
      <c r="DM77" s="307"/>
      <c r="DN77" s="308"/>
      <c r="DP77" s="309">
        <f>1-(DP76/DP75)</f>
        <v>0.47058823529411764</v>
      </c>
      <c r="DR77" s="76"/>
      <c r="DS77" s="77"/>
      <c r="DT77" s="77"/>
      <c r="DU77" s="306"/>
      <c r="DV77" s="299"/>
    </row>
    <row r="78" spans="1:126">
      <c r="A78" s="286"/>
      <c r="B78" s="14" t="s">
        <v>10</v>
      </c>
      <c r="C78" s="27">
        <f t="shared" ref="C78:F78" si="292">C77/C76</f>
        <v>0</v>
      </c>
      <c r="D78" s="30">
        <f t="shared" si="292"/>
        <v>0.5</v>
      </c>
      <c r="E78" s="30">
        <f t="shared" si="292"/>
        <v>0</v>
      </c>
      <c r="F78" s="26">
        <f t="shared" si="292"/>
        <v>0.16666666666666666</v>
      </c>
      <c r="G78" s="285"/>
      <c r="H78" s="26">
        <f t="shared" ref="H78:K78" si="293">H77/H76</f>
        <v>0</v>
      </c>
      <c r="I78" s="27">
        <f t="shared" si="293"/>
        <v>0</v>
      </c>
      <c r="J78" s="27">
        <f t="shared" si="293"/>
        <v>0</v>
      </c>
      <c r="K78" s="27">
        <f t="shared" si="293"/>
        <v>0</v>
      </c>
      <c r="M78" s="14" t="s">
        <v>10</v>
      </c>
      <c r="N78" s="27">
        <f t="shared" ref="N78:Q78" si="294">N77/N76</f>
        <v>0</v>
      </c>
      <c r="O78" s="30">
        <f t="shared" si="294"/>
        <v>0</v>
      </c>
      <c r="P78" s="30">
        <f t="shared" si="294"/>
        <v>0</v>
      </c>
      <c r="Q78" s="26">
        <f t="shared" si="294"/>
        <v>0</v>
      </c>
      <c r="R78" s="285"/>
      <c r="S78" s="26">
        <f t="shared" ref="S78:V78" si="295">S77/S76</f>
        <v>0.16666666666666666</v>
      </c>
      <c r="T78" s="27">
        <f t="shared" si="295"/>
        <v>0</v>
      </c>
      <c r="U78" s="27">
        <f t="shared" si="295"/>
        <v>0.5</v>
      </c>
      <c r="V78" s="27">
        <f t="shared" si="295"/>
        <v>0</v>
      </c>
      <c r="X78" s="209"/>
      <c r="Y78" s="212"/>
      <c r="Z78" s="213"/>
      <c r="AA78" s="213"/>
      <c r="AB78" s="214"/>
      <c r="AC78" s="283"/>
      <c r="AD78" s="214"/>
      <c r="AE78" s="213"/>
      <c r="AF78" s="215"/>
      <c r="AG78" s="213"/>
      <c r="AI78" s="14" t="s">
        <v>10</v>
      </c>
      <c r="AJ78" s="27">
        <f t="shared" ref="AJ78:AM78" si="296">AJ77/AJ76</f>
        <v>0.33333333333333331</v>
      </c>
      <c r="AK78" s="30">
        <f t="shared" si="296"/>
        <v>0</v>
      </c>
      <c r="AL78" s="30">
        <f t="shared" si="296"/>
        <v>0</v>
      </c>
      <c r="AM78" s="26">
        <f t="shared" si="296"/>
        <v>0.125</v>
      </c>
      <c r="AN78" s="285"/>
      <c r="AO78" s="26">
        <f t="shared" ref="AO78:AR78" si="297">AO77/AO76</f>
        <v>0.2857142857142857</v>
      </c>
      <c r="AP78" s="27">
        <f t="shared" si="297"/>
        <v>0</v>
      </c>
      <c r="AQ78" s="27">
        <f t="shared" si="297"/>
        <v>0</v>
      </c>
      <c r="AR78" s="27">
        <f t="shared" si="297"/>
        <v>1</v>
      </c>
      <c r="AT78" s="14" t="s">
        <v>10</v>
      </c>
      <c r="AU78" s="25">
        <f>AU77/AU76</f>
        <v>0.25</v>
      </c>
      <c r="AV78" s="27">
        <f t="shared" ref="AV78:AX78" si="298">AV77/AV76</f>
        <v>0.25</v>
      </c>
      <c r="AW78" s="27">
        <f t="shared" si="298"/>
        <v>0</v>
      </c>
      <c r="AX78" s="26">
        <f t="shared" si="298"/>
        <v>0.18181818181818182</v>
      </c>
      <c r="AZ78" s="26">
        <f t="shared" ref="AZ78:BC78" si="299">AZ77/AZ76</f>
        <v>9.0909090909090912E-2</v>
      </c>
      <c r="BA78" s="27">
        <f t="shared" si="299"/>
        <v>0</v>
      </c>
      <c r="BB78" s="30">
        <f t="shared" si="299"/>
        <v>0.25</v>
      </c>
      <c r="BC78" s="27">
        <f t="shared" si="299"/>
        <v>0</v>
      </c>
      <c r="BE78" s="14" t="s">
        <v>10</v>
      </c>
      <c r="BF78" s="25">
        <f>BF77/BF76</f>
        <v>0.5</v>
      </c>
      <c r="BG78" s="27">
        <f t="shared" ref="BG78:BI78" si="300">BG77/BG76</f>
        <v>0.25</v>
      </c>
      <c r="BH78" s="27">
        <f t="shared" si="300"/>
        <v>0</v>
      </c>
      <c r="BI78" s="26">
        <f t="shared" si="300"/>
        <v>0.25</v>
      </c>
      <c r="BK78" s="26">
        <f t="shared" ref="BK78:BN78" si="301">BK77/BK76</f>
        <v>0.18181818181818182</v>
      </c>
      <c r="BL78" s="27">
        <f t="shared" si="301"/>
        <v>0.5</v>
      </c>
      <c r="BM78" s="30">
        <f t="shared" si="301"/>
        <v>0</v>
      </c>
      <c r="BN78" s="27">
        <f t="shared" si="301"/>
        <v>0</v>
      </c>
      <c r="BP78" s="14" t="s">
        <v>10</v>
      </c>
      <c r="BQ78" s="27">
        <f t="shared" ref="BQ78:BT78" si="302">BQ77/BQ76</f>
        <v>0</v>
      </c>
      <c r="BR78" s="30">
        <f t="shared" si="302"/>
        <v>0</v>
      </c>
      <c r="BS78" s="30">
        <f t="shared" si="302"/>
        <v>0</v>
      </c>
      <c r="BT78" s="26">
        <f t="shared" si="302"/>
        <v>0</v>
      </c>
      <c r="BV78" s="26">
        <f t="shared" ref="BV78:BY78" si="303">BV77/BV76</f>
        <v>0.2</v>
      </c>
      <c r="BW78" s="27">
        <f t="shared" si="303"/>
        <v>0.5</v>
      </c>
      <c r="BX78" s="27">
        <f t="shared" si="303"/>
        <v>0</v>
      </c>
      <c r="BY78" s="27">
        <f t="shared" si="303"/>
        <v>0</v>
      </c>
      <c r="CA78" s="14" t="s">
        <v>10</v>
      </c>
      <c r="CB78" s="27">
        <f t="shared" ref="CB78:CE78" si="304">CB77/CB76</f>
        <v>0</v>
      </c>
      <c r="CC78" s="30">
        <f t="shared" si="304"/>
        <v>0.33333333333333331</v>
      </c>
      <c r="CD78" s="30">
        <f t="shared" si="304"/>
        <v>0.33333333333333331</v>
      </c>
      <c r="CE78" s="26">
        <f t="shared" si="304"/>
        <v>0.22222222222222221</v>
      </c>
      <c r="CG78" s="26">
        <f t="shared" ref="CG78:CJ78" si="305">CG77/CG76</f>
        <v>0.375</v>
      </c>
      <c r="CH78" s="27">
        <f t="shared" si="305"/>
        <v>0.33333333333333331</v>
      </c>
      <c r="CI78" s="27">
        <f t="shared" si="305"/>
        <v>0.66666666666666663</v>
      </c>
      <c r="CJ78" s="27">
        <f t="shared" si="305"/>
        <v>0</v>
      </c>
      <c r="CL78" s="14" t="s">
        <v>10</v>
      </c>
      <c r="CM78" s="25">
        <f>CM77/CM76</f>
        <v>0</v>
      </c>
      <c r="CN78" s="27">
        <f t="shared" ref="CN78:CP78" si="306">CN77/CN76</f>
        <v>0</v>
      </c>
      <c r="CO78" s="27">
        <f t="shared" si="306"/>
        <v>0</v>
      </c>
      <c r="CP78" s="26">
        <f t="shared" si="306"/>
        <v>0</v>
      </c>
      <c r="CR78" s="26">
        <f t="shared" ref="CR78:CU78" si="307">CR77/CR76</f>
        <v>0</v>
      </c>
      <c r="CS78" s="27">
        <f t="shared" si="307"/>
        <v>0</v>
      </c>
      <c r="CT78" s="30">
        <f t="shared" si="307"/>
        <v>0</v>
      </c>
      <c r="CU78" s="27">
        <f t="shared" si="307"/>
        <v>0</v>
      </c>
      <c r="CW78" s="14" t="s">
        <v>10</v>
      </c>
      <c r="CX78" s="25">
        <f>CX77/CX76</f>
        <v>0</v>
      </c>
      <c r="CY78" s="27">
        <f t="shared" ref="CY78:DA78" si="308">CY77/CY76</f>
        <v>0</v>
      </c>
      <c r="CZ78" s="27">
        <f t="shared" si="308"/>
        <v>0</v>
      </c>
      <c r="DA78" s="26">
        <f t="shared" si="308"/>
        <v>0</v>
      </c>
      <c r="DC78" s="26">
        <f t="shared" ref="DC78:DF78" si="309">DC77/DC76</f>
        <v>0</v>
      </c>
      <c r="DD78" s="27">
        <f t="shared" si="309"/>
        <v>0</v>
      </c>
      <c r="DE78" s="30">
        <f t="shared" si="309"/>
        <v>0</v>
      </c>
      <c r="DF78" s="27">
        <f t="shared" si="309"/>
        <v>0</v>
      </c>
      <c r="DI78" s="76" t="s">
        <v>73</v>
      </c>
      <c r="DJ78" s="77"/>
      <c r="DK78" s="77"/>
      <c r="DL78" s="77"/>
      <c r="DM78" s="306"/>
      <c r="DN78" s="299"/>
      <c r="DP78" s="306">
        <f>MAX(DA57,CP57,CE57,BT57,BI57,AX57,AM57,AB57,Q57,F57)</f>
        <v>4</v>
      </c>
      <c r="DR78" s="76" t="s">
        <v>90</v>
      </c>
      <c r="DS78" s="77"/>
      <c r="DT78" s="77"/>
      <c r="DU78" s="306"/>
      <c r="DV78" s="306">
        <f>DP61</f>
        <v>9</v>
      </c>
    </row>
    <row r="79" spans="1:126">
      <c r="A79" s="286"/>
      <c r="B79" s="14" t="s">
        <v>4</v>
      </c>
      <c r="C79" s="9">
        <f>C75/C76</f>
        <v>9.5</v>
      </c>
      <c r="D79" s="31">
        <f t="shared" ref="D79:F79" si="310">D75/D76</f>
        <v>5.5</v>
      </c>
      <c r="E79" s="9">
        <f t="shared" si="310"/>
        <v>10</v>
      </c>
      <c r="F79" s="12">
        <f t="shared" si="310"/>
        <v>8.3333333333333339</v>
      </c>
      <c r="G79" s="285"/>
      <c r="H79" s="12">
        <f t="shared" ref="H79" si="311">H75/H76</f>
        <v>6.6</v>
      </c>
      <c r="I79" s="9">
        <f>I75/I76</f>
        <v>6.5</v>
      </c>
      <c r="J79" s="9">
        <f t="shared" ref="J79:K79" si="312">J75/J76</f>
        <v>6</v>
      </c>
      <c r="K79" s="9">
        <f t="shared" si="312"/>
        <v>8</v>
      </c>
      <c r="M79" s="14" t="s">
        <v>4</v>
      </c>
      <c r="N79" s="9">
        <f>N75/N76</f>
        <v>7.333333333333333</v>
      </c>
      <c r="O79" s="31">
        <f t="shared" ref="O79:Q79" si="313">O75/O76</f>
        <v>10</v>
      </c>
      <c r="P79" s="9">
        <f t="shared" si="313"/>
        <v>4</v>
      </c>
      <c r="Q79" s="12">
        <f t="shared" si="313"/>
        <v>7.1428571428571432</v>
      </c>
      <c r="R79" s="285"/>
      <c r="S79" s="12">
        <f t="shared" ref="S79" si="314">S75/S76</f>
        <v>6.333333333333333</v>
      </c>
      <c r="T79" s="9">
        <f>T75/T76</f>
        <v>7</v>
      </c>
      <c r="U79" s="9">
        <f t="shared" ref="U79:V79" si="315">U75/U76</f>
        <v>3</v>
      </c>
      <c r="V79" s="9">
        <f t="shared" si="315"/>
        <v>9</v>
      </c>
      <c r="X79" s="209"/>
      <c r="Y79" s="216"/>
      <c r="Z79" s="216"/>
      <c r="AA79" s="216"/>
      <c r="AB79" s="217"/>
      <c r="AC79" s="283"/>
      <c r="AD79" s="217"/>
      <c r="AE79" s="216"/>
      <c r="AF79" s="216"/>
      <c r="AG79" s="218"/>
      <c r="AI79" s="14" t="s">
        <v>4</v>
      </c>
      <c r="AJ79" s="9">
        <f>AJ75/AJ76</f>
        <v>4.333333333333333</v>
      </c>
      <c r="AK79" s="31">
        <f t="shared" ref="AK79:AM79" si="316">AK75/AK76</f>
        <v>8.6666666666666661</v>
      </c>
      <c r="AL79" s="9">
        <f t="shared" si="316"/>
        <v>5.5</v>
      </c>
      <c r="AM79" s="12">
        <f t="shared" si="316"/>
        <v>6.25</v>
      </c>
      <c r="AN79" s="285"/>
      <c r="AO79" s="12">
        <f t="shared" ref="AO79" si="317">AO75/AO76</f>
        <v>2.7142857142857144</v>
      </c>
      <c r="AP79" s="9">
        <f>AP75/AP76</f>
        <v>4</v>
      </c>
      <c r="AQ79" s="9">
        <f t="shared" ref="AQ79:AR79" si="318">AQ75/AQ76</f>
        <v>3.5</v>
      </c>
      <c r="AR79" s="9">
        <f t="shared" si="318"/>
        <v>0</v>
      </c>
      <c r="AT79" s="14" t="s">
        <v>4</v>
      </c>
      <c r="AU79" s="9">
        <f>AU75/AU76</f>
        <v>7.5</v>
      </c>
      <c r="AV79" s="9">
        <f t="shared" ref="AV79:AX79" si="319">AV75/AV76</f>
        <v>7</v>
      </c>
      <c r="AW79" s="9">
        <f t="shared" si="319"/>
        <v>-3.6666666666666665</v>
      </c>
      <c r="AX79" s="12">
        <f t="shared" si="319"/>
        <v>4.2727272727272725</v>
      </c>
      <c r="AZ79" s="12">
        <f t="shared" ref="AZ79" si="320">AZ75/AZ76</f>
        <v>4.5454545454545459</v>
      </c>
      <c r="BA79" s="9">
        <f>BA75/BA76</f>
        <v>4.25</v>
      </c>
      <c r="BB79" s="9">
        <f t="shared" ref="BB79:BC79" si="321">BB75/BB76</f>
        <v>4.25</v>
      </c>
      <c r="BC79" s="31">
        <f t="shared" si="321"/>
        <v>5.333333333333333</v>
      </c>
      <c r="BE79" s="14" t="s">
        <v>4</v>
      </c>
      <c r="BF79" s="9">
        <f>BF75/BF76</f>
        <v>2.25</v>
      </c>
      <c r="BG79" s="9">
        <f t="shared" ref="BG79:BI79" si="322">BG75/BG76</f>
        <v>2.75</v>
      </c>
      <c r="BH79" s="9">
        <f t="shared" si="322"/>
        <v>7.5</v>
      </c>
      <c r="BI79" s="12">
        <f t="shared" si="322"/>
        <v>4.166666666666667</v>
      </c>
      <c r="BK79" s="12">
        <f t="shared" ref="BK79" si="323">BK75/BK76</f>
        <v>2.2727272727272729</v>
      </c>
      <c r="BL79" s="9">
        <f>BL75/BL76</f>
        <v>4.25</v>
      </c>
      <c r="BM79" s="9">
        <f t="shared" ref="BM79:BN79" si="324">BM75/BM76</f>
        <v>-2.25</v>
      </c>
      <c r="BN79" s="31">
        <f t="shared" si="324"/>
        <v>5.666666666666667</v>
      </c>
      <c r="BP79" s="14" t="s">
        <v>4</v>
      </c>
      <c r="BQ79" s="9">
        <f>BQ75/BQ76</f>
        <v>11</v>
      </c>
      <c r="BR79" s="31">
        <f t="shared" ref="BR79:BT79" si="325">BR75/BR76</f>
        <v>8</v>
      </c>
      <c r="BS79" s="9">
        <f t="shared" si="325"/>
        <v>6</v>
      </c>
      <c r="BT79" s="12">
        <f t="shared" si="325"/>
        <v>8.3333333333333339</v>
      </c>
      <c r="BV79" s="12">
        <f t="shared" ref="BV79" si="326">BV75/BV76</f>
        <v>3.8</v>
      </c>
      <c r="BW79" s="9">
        <f>BW75/BW76</f>
        <v>3.5</v>
      </c>
      <c r="BX79" s="9">
        <f t="shared" ref="BX79:BY79" si="327">BX75/BX76</f>
        <v>5</v>
      </c>
      <c r="BY79" s="9">
        <f t="shared" si="327"/>
        <v>2</v>
      </c>
      <c r="CA79" s="14" t="s">
        <v>4</v>
      </c>
      <c r="CB79" s="9">
        <f>CB75/CB76</f>
        <v>8.3333333333333339</v>
      </c>
      <c r="CC79" s="31">
        <f t="shared" ref="CC79:CE79" si="328">CC75/CC76</f>
        <v>6</v>
      </c>
      <c r="CD79" s="9">
        <f t="shared" si="328"/>
        <v>2.3333333333333335</v>
      </c>
      <c r="CE79" s="12">
        <f t="shared" si="328"/>
        <v>5.5555555555555554</v>
      </c>
      <c r="CG79" s="12">
        <f t="shared" ref="CG79" si="329">CG75/CG76</f>
        <v>2.625</v>
      </c>
      <c r="CH79" s="9">
        <f>CH75/CH76</f>
        <v>3.3333333333333335</v>
      </c>
      <c r="CI79" s="9">
        <f t="shared" ref="CI79:CJ79" si="330">CI75/CI76</f>
        <v>1</v>
      </c>
      <c r="CJ79" s="9">
        <f t="shared" si="330"/>
        <v>4</v>
      </c>
      <c r="CL79" s="14" t="s">
        <v>4</v>
      </c>
      <c r="CM79" s="9">
        <f>CM75/CM76</f>
        <v>10</v>
      </c>
      <c r="CN79" s="9">
        <f t="shared" ref="CN79:CP79" si="331">CN75/CN76</f>
        <v>8.5</v>
      </c>
      <c r="CO79" s="9">
        <f t="shared" si="331"/>
        <v>6.5</v>
      </c>
      <c r="CP79" s="12">
        <f t="shared" si="331"/>
        <v>8.3333333333333339</v>
      </c>
      <c r="CR79" s="12">
        <f t="shared" ref="CR79" si="332">CR75/CR76</f>
        <v>4.5999999999999996</v>
      </c>
      <c r="CS79" s="9">
        <f>CS75/CS76</f>
        <v>5.5</v>
      </c>
      <c r="CT79" s="9">
        <f t="shared" ref="CT79:CU79" si="333">CT75/CT76</f>
        <v>4</v>
      </c>
      <c r="CU79" s="31">
        <f t="shared" si="333"/>
        <v>4</v>
      </c>
      <c r="CW79" s="14" t="s">
        <v>4</v>
      </c>
      <c r="CX79" s="9">
        <f>CX75/CX76</f>
        <v>8.3333333333333339</v>
      </c>
      <c r="CY79" s="9">
        <f t="shared" ref="CY79:DA79" si="334">CY75/CY76</f>
        <v>6</v>
      </c>
      <c r="CZ79" s="9">
        <f t="shared" si="334"/>
        <v>6.5</v>
      </c>
      <c r="DA79" s="12">
        <f t="shared" si="334"/>
        <v>7.1428571428571432</v>
      </c>
      <c r="DC79" s="12">
        <f t="shared" ref="DC79" si="335">DC75/DC76</f>
        <v>5.166666666666667</v>
      </c>
      <c r="DD79" s="9">
        <f>DD75/DD76</f>
        <v>4.5</v>
      </c>
      <c r="DE79" s="9">
        <f t="shared" ref="DE79:DF79" si="336">DE75/DE76</f>
        <v>7.5</v>
      </c>
      <c r="DF79" s="31">
        <f t="shared" si="336"/>
        <v>3.5</v>
      </c>
      <c r="DI79" s="76" t="s">
        <v>74</v>
      </c>
      <c r="DJ79" s="77"/>
      <c r="DK79" s="77"/>
      <c r="DL79" s="77"/>
      <c r="DM79" s="306"/>
      <c r="DN79" s="299"/>
      <c r="DP79" s="310">
        <f>DP75/DP61</f>
        <v>1.8888888888888888</v>
      </c>
      <c r="DR79" s="76" t="s">
        <v>91</v>
      </c>
      <c r="DS79" s="77"/>
      <c r="DT79" s="77"/>
      <c r="DU79" s="306"/>
      <c r="DV79" s="310">
        <f>(IF(CX59="*",0,CX59)+IF(CM59="*",0,CM59)+IF(CB59="*",0,CB59)+IF(BQ59="*",0,BQ59)+IF(BF59="*",0,BF59)+IF(AU59="*",0,AU59)+IF(AJ59="*",0,AJ59)+IF(Y59="*",0,Y59)+IF(N59="*",0,N59)+IF(C59="*",0,C59))/DV78</f>
        <v>10.222222222222221</v>
      </c>
    </row>
    <row r="80" spans="1:126">
      <c r="A80" s="286"/>
      <c r="B80" s="14" t="s">
        <v>7</v>
      </c>
      <c r="C80" s="9">
        <f>C75/(C76-C77)</f>
        <v>9.5</v>
      </c>
      <c r="D80" s="31">
        <f t="shared" ref="D80:F80" si="337">D75/(D76-D77)</f>
        <v>11</v>
      </c>
      <c r="E80" s="10">
        <f t="shared" si="337"/>
        <v>10</v>
      </c>
      <c r="F80" s="11">
        <f t="shared" si="337"/>
        <v>10</v>
      </c>
      <c r="G80" s="285"/>
      <c r="H80" s="11">
        <f t="shared" ref="H80" si="338">H75/(H76-H77)</f>
        <v>6.6</v>
      </c>
      <c r="I80" s="10">
        <f>I75/(I76-I77)</f>
        <v>6.5</v>
      </c>
      <c r="J80" s="10">
        <f t="shared" ref="J80:K80" si="339">J75/(J76-J77)</f>
        <v>6</v>
      </c>
      <c r="K80" s="10">
        <f t="shared" si="339"/>
        <v>8</v>
      </c>
      <c r="M80" s="14" t="s">
        <v>7</v>
      </c>
      <c r="N80" s="9">
        <f>N75/(N76-N77)</f>
        <v>7.333333333333333</v>
      </c>
      <c r="O80" s="31">
        <f t="shared" ref="O80:Q80" si="340">O75/(O76-O77)</f>
        <v>10</v>
      </c>
      <c r="P80" s="10">
        <f t="shared" si="340"/>
        <v>4</v>
      </c>
      <c r="Q80" s="11">
        <f t="shared" si="340"/>
        <v>7.1428571428571432</v>
      </c>
      <c r="R80" s="285"/>
      <c r="S80" s="11">
        <f t="shared" ref="S80" si="341">S75/(S76-S77)</f>
        <v>7.6</v>
      </c>
      <c r="T80" s="10">
        <f>T75/(T76-T77)</f>
        <v>7</v>
      </c>
      <c r="U80" s="10">
        <f t="shared" ref="U80:V80" si="342">U75/(U76-U77)</f>
        <v>6</v>
      </c>
      <c r="V80" s="10">
        <f t="shared" si="342"/>
        <v>9</v>
      </c>
      <c r="X80" s="209"/>
      <c r="Y80" s="219"/>
      <c r="Z80" s="219"/>
      <c r="AA80" s="219"/>
      <c r="AB80" s="220"/>
      <c r="AC80" s="283"/>
      <c r="AD80" s="220"/>
      <c r="AE80" s="219"/>
      <c r="AF80" s="216"/>
      <c r="AG80" s="218"/>
      <c r="AI80" s="14" t="s">
        <v>7</v>
      </c>
      <c r="AJ80" s="9">
        <f>AJ75/(AJ76-AJ77)</f>
        <v>6.5</v>
      </c>
      <c r="AK80" s="31">
        <f t="shared" ref="AK80:AM80" si="343">AK75/(AK76-AK77)</f>
        <v>8.6666666666666661</v>
      </c>
      <c r="AL80" s="10">
        <f t="shared" si="343"/>
        <v>5.5</v>
      </c>
      <c r="AM80" s="11">
        <f t="shared" si="343"/>
        <v>7.1428571428571432</v>
      </c>
      <c r="AN80" s="285"/>
      <c r="AO80" s="11">
        <f t="shared" ref="AO80" si="344">AO75/(AO76-AO77)</f>
        <v>3.8</v>
      </c>
      <c r="AP80" s="10">
        <f>AP75/(AP76-AP77)</f>
        <v>4</v>
      </c>
      <c r="AQ80" s="10">
        <f t="shared" ref="AQ80" si="345">AQ75/(AQ76-AQ77)</f>
        <v>3.5</v>
      </c>
      <c r="AR80" s="10">
        <v>0</v>
      </c>
      <c r="AT80" s="14" t="s">
        <v>7</v>
      </c>
      <c r="AU80" s="10">
        <f>AU75/(AU76-AU77)</f>
        <v>10</v>
      </c>
      <c r="AV80" s="10">
        <f t="shared" ref="AV80:AX80" si="346">AV75/(AV76-AV77)</f>
        <v>9.3333333333333339</v>
      </c>
      <c r="AW80" s="10">
        <f t="shared" si="346"/>
        <v>-3.6666666666666665</v>
      </c>
      <c r="AX80" s="11">
        <f t="shared" si="346"/>
        <v>5.2222222222222223</v>
      </c>
      <c r="AZ80" s="11">
        <f t="shared" ref="AZ80" si="347">AZ75/(AZ76-AZ77)</f>
        <v>5</v>
      </c>
      <c r="BA80" s="10">
        <f>BA75/(BA76-BA77)</f>
        <v>4.25</v>
      </c>
      <c r="BB80" s="9">
        <f t="shared" ref="BB80:BC80" si="348">BB75/(BB76-BB77)</f>
        <v>5.666666666666667</v>
      </c>
      <c r="BC80" s="31">
        <f t="shared" si="348"/>
        <v>5.333333333333333</v>
      </c>
      <c r="BE80" s="14" t="s">
        <v>7</v>
      </c>
      <c r="BF80" s="10">
        <f>BF75/(BF76-BF77)</f>
        <v>4.5</v>
      </c>
      <c r="BG80" s="10">
        <f t="shared" ref="BG80:BI80" si="349">BG75/(BG76-BG77)</f>
        <v>3.6666666666666665</v>
      </c>
      <c r="BH80" s="10">
        <f t="shared" si="349"/>
        <v>7.5</v>
      </c>
      <c r="BI80" s="11">
        <f t="shared" si="349"/>
        <v>5.5555555555555554</v>
      </c>
      <c r="BK80" s="11">
        <f t="shared" ref="BK80" si="350">BK75/(BK76-BK77)</f>
        <v>2.7777777777777777</v>
      </c>
      <c r="BL80" s="10">
        <f>BL75/(BL76-BL77)</f>
        <v>8.5</v>
      </c>
      <c r="BM80" s="9">
        <f t="shared" ref="BM80:BN80" si="351">BM75/(BM76-BM77)</f>
        <v>-2.25</v>
      </c>
      <c r="BN80" s="31">
        <f t="shared" si="351"/>
        <v>5.666666666666667</v>
      </c>
      <c r="BP80" s="14" t="s">
        <v>7</v>
      </c>
      <c r="BQ80" s="9">
        <f>BQ75/(BQ76-BQ77)</f>
        <v>11</v>
      </c>
      <c r="BR80" s="31">
        <f t="shared" ref="BR80:BT80" si="352">BR75/(BR76-BR77)</f>
        <v>8</v>
      </c>
      <c r="BS80" s="10">
        <f t="shared" si="352"/>
        <v>6</v>
      </c>
      <c r="BT80" s="11">
        <f t="shared" si="352"/>
        <v>8.3333333333333339</v>
      </c>
      <c r="BV80" s="11">
        <f t="shared" ref="BV80" si="353">BV75/(BV76-BV77)</f>
        <v>4.75</v>
      </c>
      <c r="BW80" s="10">
        <f>BW75/(BW76-BW77)</f>
        <v>7</v>
      </c>
      <c r="BX80" s="10">
        <f t="shared" ref="BX80:BY80" si="354">BX75/(BX76-BX77)</f>
        <v>5</v>
      </c>
      <c r="BY80" s="10">
        <f t="shared" si="354"/>
        <v>2</v>
      </c>
      <c r="CA80" s="14" t="s">
        <v>7</v>
      </c>
      <c r="CB80" s="9">
        <f>CB75/(CB76-CB77)</f>
        <v>8.3333333333333339</v>
      </c>
      <c r="CC80" s="31">
        <f t="shared" ref="CC80:CE80" si="355">CC75/(CC76-CC77)</f>
        <v>9</v>
      </c>
      <c r="CD80" s="10">
        <f t="shared" si="355"/>
        <v>3.5</v>
      </c>
      <c r="CE80" s="11">
        <f t="shared" si="355"/>
        <v>7.1428571428571432</v>
      </c>
      <c r="CG80" s="11">
        <f t="shared" ref="CG80" si="356">CG75/(CG76-CG77)</f>
        <v>4.2</v>
      </c>
      <c r="CH80" s="10">
        <f>CH75/(CH76-CH77)</f>
        <v>5</v>
      </c>
      <c r="CI80" s="10">
        <f t="shared" ref="CI80:CJ80" si="357">CI75/(CI76-CI77)</f>
        <v>3</v>
      </c>
      <c r="CJ80" s="10">
        <f t="shared" si="357"/>
        <v>4</v>
      </c>
      <c r="CL80" s="14" t="s">
        <v>7</v>
      </c>
      <c r="CM80" s="10">
        <f>CM75/(CM76-CM77)</f>
        <v>10</v>
      </c>
      <c r="CN80" s="10">
        <f t="shared" ref="CN80:CP80" si="358">CN75/(CN76-CN77)</f>
        <v>8.5</v>
      </c>
      <c r="CO80" s="10">
        <f t="shared" si="358"/>
        <v>6.5</v>
      </c>
      <c r="CP80" s="11">
        <f t="shared" si="358"/>
        <v>8.3333333333333339</v>
      </c>
      <c r="CR80" s="11">
        <f t="shared" ref="CR80" si="359">CR75/(CR76-CR77)</f>
        <v>4.5999999999999996</v>
      </c>
      <c r="CS80" s="10">
        <f>CS75/(CS76-CS77)</f>
        <v>5.5</v>
      </c>
      <c r="CT80" s="9">
        <f t="shared" ref="CT80:CU80" si="360">CT75/(CT76-CT77)</f>
        <v>4</v>
      </c>
      <c r="CU80" s="31">
        <f t="shared" si="360"/>
        <v>4</v>
      </c>
      <c r="CW80" s="14" t="s">
        <v>7</v>
      </c>
      <c r="CX80" s="10">
        <f>CX75/(CX76-CX77)</f>
        <v>8.3333333333333339</v>
      </c>
      <c r="CY80" s="10">
        <f t="shared" ref="CY80:DA80" si="361">CY75/(CY76-CY77)</f>
        <v>6</v>
      </c>
      <c r="CZ80" s="10">
        <f t="shared" si="361"/>
        <v>6.5</v>
      </c>
      <c r="DA80" s="11">
        <f t="shared" si="361"/>
        <v>7.1428571428571432</v>
      </c>
      <c r="DC80" s="11">
        <f t="shared" ref="DC80" si="362">DC75/(DC76-DC77)</f>
        <v>5.166666666666667</v>
      </c>
      <c r="DD80" s="10">
        <f>DD75/(DD76-DD77)</f>
        <v>4.5</v>
      </c>
      <c r="DE80" s="9">
        <f t="shared" ref="DE80:DF80" si="363">DE75/(DE76-DE77)</f>
        <v>7.5</v>
      </c>
      <c r="DF80" s="31">
        <f t="shared" si="363"/>
        <v>3.5</v>
      </c>
    </row>
    <row r="81" spans="1:16274">
      <c r="A81" s="286"/>
      <c r="B81" s="285"/>
      <c r="C81" s="285"/>
      <c r="D81" s="285"/>
      <c r="E81" s="285"/>
      <c r="F81" s="285"/>
      <c r="G81" s="285"/>
      <c r="H81" s="285"/>
      <c r="I81" s="285"/>
      <c r="J81" s="285"/>
      <c r="K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I81" s="285"/>
      <c r="AJ81" s="285"/>
      <c r="AK81" s="285"/>
      <c r="AL81" s="285"/>
      <c r="AM81" s="285"/>
      <c r="AN81" s="285"/>
      <c r="AO81" s="285"/>
      <c r="AP81" s="285"/>
      <c r="AQ81" s="285"/>
      <c r="AR81" s="285"/>
      <c r="AT81" s="285"/>
      <c r="AU81" s="285"/>
      <c r="AV81" s="285"/>
      <c r="AW81" s="285"/>
      <c r="AX81" s="285"/>
      <c r="BE81" s="285"/>
      <c r="BF81" s="285"/>
      <c r="BG81" s="285"/>
      <c r="BH81" s="285"/>
      <c r="CA81" s="1"/>
      <c r="CB81" s="2"/>
      <c r="CC81" s="2"/>
      <c r="CD81" s="2"/>
      <c r="CW81" s="1"/>
      <c r="CX81" s="2"/>
      <c r="CY81" s="2"/>
      <c r="CZ81" s="2"/>
      <c r="DA81" s="311"/>
    </row>
    <row r="82" spans="1:16274" s="284" customFormat="1">
      <c r="A82" s="314"/>
      <c r="B82" s="200"/>
      <c r="C82" s="201"/>
      <c r="D82" s="201"/>
      <c r="E82" s="201"/>
      <c r="F82" s="288"/>
      <c r="G82" s="283"/>
      <c r="H82" s="283"/>
      <c r="I82" s="283"/>
      <c r="J82" s="283"/>
      <c r="K82" s="283"/>
      <c r="L82" s="283"/>
      <c r="M82" s="200"/>
      <c r="N82" s="201"/>
      <c r="O82" s="201"/>
      <c r="P82" s="201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T82" s="79"/>
      <c r="AU82" s="80"/>
      <c r="AV82" s="315"/>
      <c r="AW82" s="80"/>
      <c r="AX82" s="315"/>
      <c r="BE82" s="79"/>
      <c r="BF82" s="80"/>
      <c r="BG82" s="315"/>
      <c r="BH82" s="80"/>
    </row>
    <row r="83" spans="1:16274">
      <c r="A83" s="286" t="s">
        <v>37</v>
      </c>
      <c r="B83" s="285"/>
      <c r="C83" s="285"/>
      <c r="D83" s="285"/>
      <c r="E83" s="285"/>
      <c r="F83" s="285"/>
      <c r="G83" s="285"/>
      <c r="H83" s="285"/>
      <c r="I83" s="285"/>
      <c r="J83" s="285"/>
      <c r="K83" s="285"/>
      <c r="M83" s="285"/>
      <c r="N83" s="285"/>
      <c r="O83" s="285"/>
      <c r="P83" s="285"/>
      <c r="Q83" s="285"/>
      <c r="R83" s="285"/>
      <c r="S83" s="285"/>
      <c r="T83" s="285"/>
      <c r="U83" s="285"/>
      <c r="V83" s="285"/>
      <c r="X83" s="285"/>
      <c r="Y83" s="285"/>
      <c r="Z83" s="285"/>
      <c r="AA83" s="285"/>
      <c r="AB83" s="285"/>
      <c r="AC83" s="285"/>
      <c r="AD83" s="285"/>
      <c r="AE83" s="285"/>
      <c r="AF83" s="285"/>
      <c r="AG83" s="285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T83" s="285"/>
      <c r="AU83" s="285"/>
      <c r="AV83" s="285"/>
      <c r="AW83" s="285"/>
      <c r="AX83" s="285"/>
      <c r="BE83" s="285"/>
      <c r="BF83" s="285"/>
      <c r="BG83" s="285"/>
      <c r="BH83" s="285"/>
      <c r="BP83" s="1"/>
      <c r="BQ83" s="2"/>
      <c r="BR83" s="2"/>
      <c r="BS83" s="2"/>
    </row>
    <row r="84" spans="1:16274" s="298" customFormat="1">
      <c r="A84" s="286"/>
      <c r="B84" s="1"/>
      <c r="C84" s="291" t="s">
        <v>37</v>
      </c>
      <c r="D84" s="291"/>
      <c r="E84" s="291"/>
      <c r="F84" s="20">
        <f>IF(COUNTIF(F86:F100,"&gt;37")=0,0,COUNTIF(F86:F100,"&gt;37")-1)</f>
        <v>1</v>
      </c>
      <c r="G84" s="285"/>
      <c r="H84" s="20">
        <f>IF(COUNTIF(H86:H100,"&gt;37")=0,0,COUNTIF(H86:H100,"&gt;37")-1)</f>
        <v>2</v>
      </c>
      <c r="I84" s="278" t="s">
        <v>23</v>
      </c>
      <c r="J84" s="278"/>
      <c r="K84" s="278"/>
      <c r="L84" s="283"/>
      <c r="M84" s="1"/>
      <c r="N84" s="291" t="s">
        <v>37</v>
      </c>
      <c r="O84" s="291"/>
      <c r="P84" s="291"/>
      <c r="Q84" s="20">
        <f>IF(COUNTIF(Q86:Q100,"&gt;37")=0,0,COUNTIF(Q86:Q100,"&gt;37")-1)</f>
        <v>1</v>
      </c>
      <c r="R84" s="285"/>
      <c r="S84" s="20">
        <f>IF(COUNTIF(S86:S100,"&gt;37")=0,0,COUNTIF(S86:S100,"&gt;37")-1)</f>
        <v>1</v>
      </c>
      <c r="T84" s="278" t="s">
        <v>11</v>
      </c>
      <c r="U84" s="278"/>
      <c r="V84" s="278"/>
      <c r="W84" s="283"/>
      <c r="X84" s="1"/>
      <c r="Y84" s="278" t="s">
        <v>37</v>
      </c>
      <c r="Z84" s="278"/>
      <c r="AA84" s="278"/>
      <c r="AB84" s="20">
        <f>IF(COUNTIF(AB86:AB100,"&gt;37")=0,0,COUNTIF(AB86:AB100,"&gt;37")-1)</f>
        <v>0</v>
      </c>
      <c r="AC84" s="285"/>
      <c r="AD84" s="20">
        <f>IF(COUNTIF(AD86:AD100,"&gt;37")=0,0,COUNTIF(AD86:AD100,"&gt;37")-1)</f>
        <v>1</v>
      </c>
      <c r="AE84" s="291" t="s">
        <v>18</v>
      </c>
      <c r="AF84" s="291"/>
      <c r="AG84" s="291"/>
      <c r="AH84" s="283"/>
      <c r="AI84" s="200"/>
      <c r="AJ84" s="202"/>
      <c r="AK84" s="201"/>
      <c r="AL84" s="201"/>
      <c r="AM84" s="301"/>
      <c r="AN84" s="283"/>
      <c r="AO84" s="202"/>
      <c r="AP84" s="203"/>
      <c r="AQ84" s="203"/>
      <c r="AR84" s="203"/>
      <c r="AS84" s="316"/>
      <c r="AT84" s="1"/>
      <c r="AU84" s="291" t="s">
        <v>37</v>
      </c>
      <c r="AV84" s="291"/>
      <c r="AW84" s="291"/>
      <c r="AX84" s="20">
        <f>IF(COUNTIF(AX86:AX100,"&gt;37")=0,0,COUNTIF(AX86:AX100,"&gt;37")-1)</f>
        <v>1</v>
      </c>
      <c r="AY84" s="285"/>
      <c r="AZ84" s="20">
        <f>IF(COUNTIF(AZ86:AZ100,"&gt;37")=0,0,COUNTIF(AZ86:AZ100,"&gt;37")-1)</f>
        <v>0</v>
      </c>
      <c r="BA84" s="278" t="s">
        <v>22</v>
      </c>
      <c r="BB84" s="278"/>
      <c r="BC84" s="278"/>
      <c r="BD84" s="284"/>
      <c r="BE84" s="1"/>
      <c r="BF84" s="278" t="s">
        <v>37</v>
      </c>
      <c r="BG84" s="278"/>
      <c r="BH84" s="278"/>
      <c r="BI84" s="20">
        <f>IF(COUNTIF(BI86:BI100,"&gt;37")=0,0,COUNTIF(BI86:BI100,"&gt;37")-1)</f>
        <v>2</v>
      </c>
      <c r="BJ84" s="285"/>
      <c r="BK84" s="20">
        <f>IF(COUNTIF(BK86:BK100,"&gt;37")=0,0,COUNTIF(BK86:BK100,"&gt;37")-1)</f>
        <v>3</v>
      </c>
      <c r="BL84" s="291" t="s">
        <v>12</v>
      </c>
      <c r="BM84" s="291"/>
      <c r="BN84" s="291"/>
      <c r="BO84" s="284"/>
      <c r="BP84" s="1"/>
      <c r="BQ84" s="291" t="s">
        <v>37</v>
      </c>
      <c r="BR84" s="291"/>
      <c r="BS84" s="291"/>
      <c r="BT84" s="20">
        <f>IF(COUNTIF(BT86:BT100,"&gt;37")=0,0,COUNTIF(BT86:BT100,"&gt;37")-1)</f>
        <v>2</v>
      </c>
      <c r="BU84" s="285"/>
      <c r="BV84" s="20">
        <f>IF(COUNTIF(BV86:BV100,"&gt;37")=0,0,COUNTIF(BV86:BV100,"&gt;37")-1)</f>
        <v>0</v>
      </c>
      <c r="BW84" s="278" t="s">
        <v>38</v>
      </c>
      <c r="BX84" s="278"/>
      <c r="BY84" s="278"/>
      <c r="BZ84" s="284"/>
      <c r="CA84" s="1"/>
      <c r="CB84" s="291" t="s">
        <v>37</v>
      </c>
      <c r="CC84" s="291"/>
      <c r="CD84" s="291"/>
      <c r="CE84" s="20">
        <f>IF(COUNTIF(CE86:CE100,"&gt;37")=0,0,COUNTIF(CE86:CE100,"&gt;37")-1)</f>
        <v>2</v>
      </c>
      <c r="CF84" s="285"/>
      <c r="CG84" s="20">
        <f>IF(COUNTIF(CG86:CG100,"&gt;37")=0,0,COUNTIF(CG86:CG100,"&gt;37")-1)</f>
        <v>0</v>
      </c>
      <c r="CH84" s="278" t="s">
        <v>25</v>
      </c>
      <c r="CI84" s="278"/>
      <c r="CJ84" s="278"/>
      <c r="CK84" s="284"/>
      <c r="CL84" s="1"/>
      <c r="CM84" s="278" t="s">
        <v>37</v>
      </c>
      <c r="CN84" s="278"/>
      <c r="CO84" s="278"/>
      <c r="CP84" s="20">
        <f>IF(COUNTIF(CP86:CP100,"&gt;37")=0,0,COUNTIF(CP86:CP100,"&gt;37")-1)</f>
        <v>4</v>
      </c>
      <c r="CQ84" s="285"/>
      <c r="CR84" s="20">
        <f>IF(COUNTIF(CR86:CR100,"&gt;37")=0,0,COUNTIF(CR86:CR100,"&gt;37")-1)</f>
        <v>2</v>
      </c>
      <c r="CS84" s="291" t="s">
        <v>31</v>
      </c>
      <c r="CT84" s="291"/>
      <c r="CU84" s="291"/>
      <c r="CV84" s="284"/>
      <c r="CW84" s="1"/>
      <c r="CX84" s="278" t="s">
        <v>37</v>
      </c>
      <c r="CY84" s="278"/>
      <c r="CZ84" s="278"/>
      <c r="DA84" s="20">
        <f>IF(COUNTIF(DA86:DA100,"&gt;37")=0,0,COUNTIF(DA86:DA100,"&gt;37")-1)</f>
        <v>0</v>
      </c>
      <c r="DB84" s="285"/>
      <c r="DC84" s="20">
        <f>IF(COUNTIF(DC86:DC100,"&gt;37")=0,0,COUNTIF(DC86:DC100,"&gt;37")-1)</f>
        <v>1</v>
      </c>
      <c r="DD84" s="291" t="s">
        <v>41</v>
      </c>
      <c r="DE84" s="291"/>
      <c r="DF84" s="291"/>
      <c r="DG84" s="284"/>
      <c r="DH84" s="285"/>
      <c r="DI84" s="285"/>
      <c r="DJ84" s="285"/>
      <c r="DK84" s="285"/>
      <c r="DL84" s="285"/>
      <c r="DM84" s="285"/>
      <c r="DN84" s="285"/>
      <c r="DO84" s="285"/>
      <c r="DP84" s="285"/>
      <c r="DQ84" s="285"/>
      <c r="DR84" s="285"/>
      <c r="DS84" s="285"/>
      <c r="DT84" s="285"/>
      <c r="DU84" s="285"/>
      <c r="DV84" s="285"/>
      <c r="DW84" s="285"/>
      <c r="DX84" s="285"/>
      <c r="DY84" s="285"/>
      <c r="DZ84" s="285"/>
      <c r="EA84" s="285"/>
      <c r="EB84" s="285"/>
      <c r="EC84" s="285"/>
      <c r="ED84" s="285"/>
      <c r="EE84" s="285"/>
      <c r="EF84" s="285"/>
      <c r="EG84" s="285"/>
      <c r="EH84" s="285"/>
      <c r="EI84" s="285"/>
      <c r="EJ84" s="285"/>
      <c r="EK84" s="285"/>
      <c r="EL84" s="285"/>
      <c r="EM84" s="285"/>
      <c r="EN84" s="285"/>
      <c r="EO84" s="285"/>
      <c r="EP84" s="285"/>
      <c r="EQ84" s="285"/>
      <c r="ER84" s="285"/>
      <c r="ES84" s="285"/>
      <c r="ET84" s="285"/>
      <c r="EU84" s="285"/>
      <c r="EV84" s="285"/>
      <c r="EW84" s="285"/>
      <c r="EX84" s="285"/>
      <c r="EY84" s="285"/>
      <c r="EZ84" s="285"/>
      <c r="FA84" s="285"/>
      <c r="FB84" s="285"/>
      <c r="FC84" s="285"/>
      <c r="FD84" s="285"/>
      <c r="FE84" s="285"/>
      <c r="FF84" s="285"/>
      <c r="FG84" s="285"/>
      <c r="FH84" s="285"/>
      <c r="FI84" s="285"/>
      <c r="FJ84" s="285"/>
      <c r="FK84" s="285"/>
      <c r="FL84" s="285"/>
      <c r="FM84" s="285"/>
      <c r="FN84" s="285"/>
      <c r="FO84" s="285"/>
      <c r="FP84" s="285"/>
      <c r="FQ84" s="285"/>
      <c r="FR84" s="285"/>
      <c r="FS84" s="285"/>
      <c r="FT84" s="285"/>
      <c r="FU84" s="285"/>
      <c r="FV84" s="285"/>
      <c r="FW84" s="285"/>
      <c r="FX84" s="285"/>
      <c r="FY84" s="285"/>
      <c r="FZ84" s="285"/>
      <c r="GA84" s="285"/>
      <c r="GB84" s="285"/>
      <c r="GC84" s="285"/>
      <c r="GD84" s="285"/>
      <c r="GE84" s="285"/>
      <c r="GF84" s="285"/>
      <c r="GG84" s="285"/>
      <c r="GH84" s="285"/>
      <c r="GI84" s="285"/>
      <c r="GJ84" s="285"/>
      <c r="GK84" s="285"/>
      <c r="GL84" s="285"/>
      <c r="GM84" s="285"/>
      <c r="GN84" s="285"/>
      <c r="GO84" s="285"/>
      <c r="GP84" s="285"/>
      <c r="GQ84" s="285"/>
      <c r="GR84" s="285"/>
      <c r="GS84" s="285"/>
      <c r="GT84" s="285"/>
      <c r="GU84" s="285"/>
      <c r="GV84" s="285"/>
      <c r="GW84" s="285"/>
      <c r="GX84" s="285"/>
      <c r="GY84" s="285"/>
      <c r="GZ84" s="285"/>
      <c r="HA84" s="285"/>
      <c r="HB84" s="285"/>
      <c r="HC84" s="285"/>
      <c r="HD84" s="285"/>
      <c r="HE84" s="285"/>
      <c r="HF84" s="285"/>
      <c r="HG84" s="285"/>
      <c r="HH84" s="285"/>
      <c r="HI84" s="285"/>
      <c r="HJ84" s="285"/>
      <c r="HK84" s="285"/>
      <c r="HL84" s="285"/>
      <c r="HM84" s="285"/>
      <c r="HN84" s="285"/>
      <c r="HO84" s="285"/>
      <c r="HP84" s="285"/>
      <c r="HQ84" s="285"/>
      <c r="HR84" s="285"/>
      <c r="HS84" s="285"/>
      <c r="HT84" s="285"/>
      <c r="HU84" s="285"/>
      <c r="HV84" s="285"/>
      <c r="HW84" s="285"/>
      <c r="HX84" s="285"/>
      <c r="HY84" s="285"/>
      <c r="HZ84" s="285"/>
      <c r="IA84" s="285"/>
      <c r="IB84" s="285"/>
      <c r="IC84" s="285"/>
      <c r="ID84" s="285"/>
      <c r="IE84" s="285"/>
      <c r="IF84" s="285"/>
      <c r="IG84" s="285"/>
      <c r="IH84" s="285"/>
      <c r="II84" s="285"/>
      <c r="IJ84" s="285"/>
      <c r="IK84" s="285"/>
      <c r="IL84" s="285"/>
      <c r="IM84" s="285"/>
      <c r="IN84" s="285"/>
      <c r="IO84" s="285"/>
      <c r="IP84" s="285"/>
      <c r="IQ84" s="285"/>
      <c r="IR84" s="285"/>
      <c r="IS84" s="285"/>
      <c r="IT84" s="285"/>
      <c r="IU84" s="285"/>
      <c r="IV84" s="285"/>
      <c r="IW84" s="285"/>
      <c r="IX84" s="285"/>
      <c r="IY84" s="285"/>
      <c r="IZ84" s="285"/>
      <c r="JA84" s="285"/>
      <c r="JB84" s="285"/>
      <c r="JC84" s="285"/>
      <c r="JD84" s="285"/>
      <c r="JE84" s="285"/>
      <c r="JF84" s="285"/>
      <c r="JG84" s="285"/>
      <c r="JH84" s="285"/>
      <c r="JI84" s="285"/>
      <c r="JJ84" s="285"/>
      <c r="JK84" s="285"/>
      <c r="JL84" s="285"/>
      <c r="JM84" s="285"/>
      <c r="JN84" s="285"/>
      <c r="JO84" s="285"/>
      <c r="JP84" s="285"/>
      <c r="JQ84" s="285"/>
      <c r="JR84" s="285"/>
      <c r="JS84" s="285"/>
      <c r="JT84" s="285"/>
      <c r="JU84" s="285"/>
      <c r="JV84" s="285"/>
      <c r="JW84" s="285"/>
      <c r="JX84" s="285"/>
      <c r="JY84" s="285"/>
      <c r="JZ84" s="285"/>
      <c r="KA84" s="285"/>
      <c r="KB84" s="285"/>
      <c r="KC84" s="285"/>
      <c r="KD84" s="285"/>
      <c r="KE84" s="285"/>
      <c r="KF84" s="285"/>
      <c r="KG84" s="285"/>
      <c r="KH84" s="285"/>
      <c r="KI84" s="285"/>
      <c r="KJ84" s="285"/>
      <c r="KK84" s="285"/>
      <c r="KL84" s="285"/>
      <c r="KM84" s="285"/>
      <c r="KN84" s="285"/>
      <c r="KO84" s="285"/>
      <c r="KP84" s="285"/>
      <c r="KQ84" s="285"/>
      <c r="KR84" s="285"/>
      <c r="KS84" s="285"/>
      <c r="KT84" s="285"/>
      <c r="KU84" s="285"/>
      <c r="KV84" s="285"/>
      <c r="KW84" s="285"/>
      <c r="KX84" s="285"/>
      <c r="KY84" s="285"/>
      <c r="KZ84" s="285"/>
      <c r="LA84" s="285"/>
      <c r="LB84" s="285"/>
      <c r="LC84" s="285"/>
      <c r="LD84" s="285"/>
      <c r="LE84" s="285"/>
      <c r="LF84" s="285"/>
      <c r="LG84" s="285"/>
      <c r="LH84" s="285"/>
      <c r="LI84" s="285"/>
      <c r="LJ84" s="285"/>
      <c r="LK84" s="285"/>
      <c r="LL84" s="285"/>
      <c r="LM84" s="285"/>
      <c r="LN84" s="285"/>
      <c r="LO84" s="285"/>
      <c r="LP84" s="285"/>
      <c r="LQ84" s="285"/>
      <c r="LR84" s="285"/>
      <c r="LS84" s="285"/>
      <c r="LT84" s="285"/>
      <c r="LU84" s="285"/>
      <c r="LV84" s="285"/>
      <c r="LW84" s="285"/>
      <c r="LX84" s="285"/>
      <c r="LY84" s="285"/>
      <c r="LZ84" s="285"/>
      <c r="MA84" s="285"/>
      <c r="MB84" s="285"/>
      <c r="MC84" s="285"/>
      <c r="MD84" s="285"/>
      <c r="ME84" s="285"/>
      <c r="MF84" s="285"/>
      <c r="MG84" s="285"/>
      <c r="MH84" s="285"/>
      <c r="MI84" s="285"/>
      <c r="MJ84" s="285"/>
      <c r="MK84" s="285"/>
      <c r="ML84" s="285"/>
      <c r="MM84" s="285"/>
      <c r="MN84" s="285"/>
      <c r="MO84" s="285"/>
      <c r="MP84" s="285"/>
      <c r="MQ84" s="285"/>
      <c r="MR84" s="285"/>
      <c r="MS84" s="285"/>
      <c r="MT84" s="285"/>
      <c r="MU84" s="285"/>
      <c r="MV84" s="285"/>
      <c r="MW84" s="285"/>
      <c r="MX84" s="285"/>
      <c r="MY84" s="285"/>
      <c r="MZ84" s="285"/>
      <c r="NA84" s="285"/>
      <c r="NB84" s="285"/>
      <c r="NC84" s="285"/>
      <c r="ND84" s="285"/>
      <c r="NE84" s="285"/>
      <c r="NF84" s="285"/>
      <c r="NG84" s="285"/>
      <c r="NH84" s="285"/>
      <c r="NI84" s="285"/>
      <c r="NJ84" s="285"/>
      <c r="NK84" s="285"/>
      <c r="NL84" s="285"/>
      <c r="NM84" s="285"/>
      <c r="NN84" s="285"/>
      <c r="NO84" s="285"/>
      <c r="NP84" s="285"/>
      <c r="NQ84" s="285"/>
      <c r="NR84" s="285"/>
      <c r="NS84" s="285"/>
      <c r="NT84" s="285"/>
      <c r="NU84" s="285"/>
      <c r="NV84" s="285"/>
      <c r="NW84" s="285"/>
      <c r="NX84" s="285"/>
      <c r="NY84" s="285"/>
      <c r="NZ84" s="285"/>
      <c r="OA84" s="285"/>
      <c r="OB84" s="285"/>
      <c r="OC84" s="285"/>
      <c r="OD84" s="285"/>
      <c r="OE84" s="285"/>
      <c r="OF84" s="285"/>
      <c r="OG84" s="285"/>
      <c r="OH84" s="285"/>
      <c r="OI84" s="285"/>
      <c r="OJ84" s="285"/>
      <c r="OK84" s="285"/>
      <c r="OL84" s="285"/>
      <c r="OM84" s="285"/>
      <c r="ON84" s="285"/>
      <c r="OO84" s="285"/>
      <c r="OP84" s="285"/>
      <c r="OQ84" s="285"/>
      <c r="OR84" s="285"/>
      <c r="OS84" s="285"/>
      <c r="OT84" s="285"/>
      <c r="OU84" s="285"/>
      <c r="OV84" s="285"/>
      <c r="OW84" s="285"/>
      <c r="OX84" s="285"/>
      <c r="OY84" s="285"/>
      <c r="OZ84" s="285"/>
      <c r="PA84" s="285"/>
      <c r="PB84" s="285"/>
      <c r="PC84" s="285"/>
      <c r="PD84" s="285"/>
      <c r="PE84" s="285"/>
      <c r="PF84" s="285"/>
      <c r="PG84" s="285"/>
      <c r="PH84" s="285"/>
      <c r="PI84" s="285"/>
      <c r="PJ84" s="285"/>
      <c r="PK84" s="285"/>
      <c r="PL84" s="285"/>
      <c r="PM84" s="285"/>
      <c r="PN84" s="285"/>
      <c r="PO84" s="285"/>
      <c r="PP84" s="285"/>
      <c r="PQ84" s="285"/>
      <c r="PR84" s="285"/>
      <c r="PS84" s="285"/>
      <c r="PT84" s="285"/>
      <c r="PU84" s="285"/>
      <c r="PV84" s="285"/>
      <c r="PW84" s="285"/>
      <c r="PX84" s="285"/>
      <c r="PY84" s="285"/>
      <c r="PZ84" s="285"/>
      <c r="QA84" s="285"/>
      <c r="QB84" s="285"/>
      <c r="QC84" s="285"/>
      <c r="QD84" s="285"/>
      <c r="QE84" s="285"/>
      <c r="QF84" s="285"/>
      <c r="QG84" s="285"/>
      <c r="QH84" s="285"/>
      <c r="QI84" s="285"/>
      <c r="QJ84" s="285"/>
      <c r="QK84" s="285"/>
      <c r="QL84" s="285"/>
      <c r="QM84" s="285"/>
      <c r="QN84" s="285"/>
      <c r="QO84" s="285"/>
      <c r="QP84" s="285"/>
      <c r="QQ84" s="285"/>
      <c r="QR84" s="285"/>
      <c r="QS84" s="285"/>
      <c r="QT84" s="285"/>
      <c r="QU84" s="285"/>
      <c r="QV84" s="285"/>
      <c r="QW84" s="285"/>
      <c r="QX84" s="285"/>
      <c r="QY84" s="285"/>
      <c r="QZ84" s="285"/>
      <c r="RA84" s="285"/>
      <c r="RB84" s="285"/>
      <c r="RC84" s="285"/>
      <c r="RD84" s="285"/>
      <c r="RE84" s="285"/>
      <c r="RF84" s="285"/>
      <c r="RG84" s="285"/>
      <c r="RH84" s="285"/>
      <c r="RI84" s="285"/>
      <c r="RJ84" s="285"/>
      <c r="RK84" s="285"/>
      <c r="RL84" s="285"/>
      <c r="RM84" s="285"/>
      <c r="RN84" s="285"/>
      <c r="RO84" s="285"/>
      <c r="RP84" s="285"/>
      <c r="RQ84" s="285"/>
      <c r="RR84" s="285"/>
      <c r="RS84" s="285"/>
      <c r="RT84" s="285"/>
      <c r="RU84" s="285"/>
      <c r="RV84" s="285"/>
      <c r="RW84" s="285"/>
      <c r="RX84" s="285"/>
      <c r="RY84" s="285"/>
      <c r="RZ84" s="285"/>
      <c r="SA84" s="285"/>
      <c r="SB84" s="285"/>
      <c r="SC84" s="285"/>
      <c r="SD84" s="285"/>
      <c r="SE84" s="285"/>
      <c r="SF84" s="285"/>
      <c r="SG84" s="285"/>
      <c r="SH84" s="285"/>
      <c r="SI84" s="285"/>
      <c r="SJ84" s="285"/>
      <c r="SK84" s="285"/>
      <c r="SL84" s="285"/>
      <c r="SM84" s="285"/>
      <c r="SN84" s="285"/>
      <c r="SO84" s="285"/>
      <c r="SP84" s="285"/>
      <c r="SQ84" s="285"/>
      <c r="SR84" s="285"/>
      <c r="SS84" s="285"/>
      <c r="ST84" s="285"/>
      <c r="SU84" s="285"/>
      <c r="SV84" s="285"/>
      <c r="SW84" s="285"/>
      <c r="SX84" s="285"/>
      <c r="SY84" s="285"/>
      <c r="SZ84" s="285"/>
      <c r="TA84" s="285"/>
      <c r="TB84" s="285"/>
      <c r="TC84" s="285"/>
      <c r="TD84" s="285"/>
      <c r="TE84" s="285"/>
      <c r="TF84" s="285"/>
      <c r="TG84" s="285"/>
      <c r="TH84" s="285"/>
      <c r="TI84" s="285"/>
      <c r="TJ84" s="285"/>
      <c r="TK84" s="285"/>
      <c r="TL84" s="285"/>
      <c r="TM84" s="285"/>
      <c r="TN84" s="285"/>
      <c r="TO84" s="285"/>
      <c r="TP84" s="285"/>
      <c r="TQ84" s="285"/>
      <c r="TR84" s="285"/>
      <c r="TS84" s="285"/>
      <c r="TT84" s="285"/>
      <c r="TU84" s="285"/>
      <c r="TV84" s="285"/>
      <c r="TW84" s="285"/>
      <c r="TX84" s="285"/>
      <c r="TY84" s="285"/>
      <c r="TZ84" s="285"/>
      <c r="UA84" s="285"/>
      <c r="UB84" s="285"/>
      <c r="UC84" s="285"/>
      <c r="UD84" s="285"/>
      <c r="UE84" s="285"/>
      <c r="UF84" s="285"/>
      <c r="UG84" s="285"/>
      <c r="UH84" s="285"/>
      <c r="UI84" s="285"/>
      <c r="UJ84" s="285"/>
      <c r="UK84" s="285"/>
      <c r="UL84" s="285"/>
      <c r="UM84" s="285"/>
      <c r="UN84" s="285"/>
      <c r="UO84" s="285"/>
      <c r="UP84" s="285"/>
      <c r="UQ84" s="285"/>
      <c r="UR84" s="285"/>
      <c r="US84" s="285"/>
      <c r="UT84" s="285"/>
      <c r="UU84" s="285"/>
      <c r="UV84" s="285"/>
      <c r="UW84" s="285"/>
      <c r="UX84" s="285"/>
      <c r="UY84" s="285"/>
      <c r="UZ84" s="285"/>
      <c r="VA84" s="285"/>
      <c r="VB84" s="285"/>
      <c r="VC84" s="285"/>
      <c r="VD84" s="285"/>
      <c r="VE84" s="285"/>
      <c r="VF84" s="285"/>
      <c r="VG84" s="285"/>
      <c r="VH84" s="285"/>
      <c r="VI84" s="285"/>
      <c r="VJ84" s="285"/>
      <c r="VK84" s="285"/>
      <c r="VL84" s="285"/>
      <c r="VM84" s="285"/>
      <c r="VN84" s="285"/>
      <c r="VO84" s="285"/>
      <c r="VP84" s="285"/>
      <c r="VQ84" s="285"/>
      <c r="VR84" s="285"/>
      <c r="VS84" s="285"/>
      <c r="VT84" s="285"/>
      <c r="VU84" s="285"/>
      <c r="VV84" s="285"/>
      <c r="VW84" s="285"/>
      <c r="VX84" s="285"/>
      <c r="VY84" s="285"/>
      <c r="VZ84" s="285"/>
      <c r="WA84" s="285"/>
      <c r="WB84" s="285"/>
      <c r="WC84" s="285"/>
      <c r="WD84" s="285"/>
      <c r="WE84" s="285"/>
      <c r="WF84" s="285"/>
      <c r="WG84" s="285"/>
      <c r="WH84" s="285"/>
      <c r="WI84" s="285"/>
      <c r="WJ84" s="285"/>
      <c r="WK84" s="285"/>
      <c r="WL84" s="285"/>
      <c r="WM84" s="285"/>
      <c r="WN84" s="285"/>
      <c r="WO84" s="285"/>
      <c r="WP84" s="285"/>
      <c r="WQ84" s="285"/>
      <c r="WR84" s="285"/>
      <c r="WS84" s="285"/>
      <c r="WT84" s="285"/>
      <c r="WU84" s="285"/>
      <c r="WV84" s="285"/>
      <c r="WW84" s="285"/>
      <c r="WX84" s="285"/>
      <c r="WY84" s="285"/>
      <c r="WZ84" s="285"/>
      <c r="XA84" s="285"/>
      <c r="XB84" s="285"/>
      <c r="XC84" s="285"/>
      <c r="XD84" s="285"/>
      <c r="XE84" s="285"/>
      <c r="XF84" s="285"/>
      <c r="XG84" s="285"/>
      <c r="XH84" s="285"/>
      <c r="XI84" s="285"/>
      <c r="XJ84" s="285"/>
      <c r="XK84" s="285"/>
      <c r="XL84" s="285"/>
      <c r="XM84" s="285"/>
      <c r="XN84" s="285"/>
      <c r="XO84" s="285"/>
      <c r="XP84" s="285"/>
      <c r="XQ84" s="285"/>
      <c r="XR84" s="285"/>
      <c r="XS84" s="285"/>
      <c r="XT84" s="285"/>
      <c r="XU84" s="285"/>
      <c r="XV84" s="285"/>
      <c r="XW84" s="285"/>
      <c r="XX84" s="285"/>
      <c r="XY84" s="285"/>
      <c r="XZ84" s="285"/>
      <c r="YA84" s="285"/>
      <c r="YB84" s="285"/>
      <c r="YC84" s="285"/>
      <c r="YD84" s="285"/>
      <c r="YE84" s="285"/>
      <c r="YF84" s="285"/>
      <c r="YG84" s="285"/>
      <c r="YH84" s="285"/>
      <c r="YI84" s="285"/>
      <c r="YJ84" s="285"/>
      <c r="YK84" s="285"/>
      <c r="YL84" s="285"/>
      <c r="YM84" s="285"/>
      <c r="YN84" s="285"/>
      <c r="YO84" s="285"/>
      <c r="YP84" s="285"/>
      <c r="YQ84" s="285"/>
      <c r="YR84" s="285"/>
      <c r="YS84" s="285"/>
      <c r="YT84" s="285"/>
      <c r="YU84" s="285"/>
      <c r="YV84" s="285"/>
      <c r="YW84" s="285"/>
      <c r="YX84" s="285"/>
      <c r="YY84" s="285"/>
      <c r="YZ84" s="285"/>
      <c r="ZA84" s="285"/>
      <c r="ZB84" s="285"/>
      <c r="ZC84" s="285"/>
      <c r="ZD84" s="285"/>
      <c r="ZE84" s="285"/>
      <c r="ZF84" s="285"/>
      <c r="ZG84" s="285"/>
      <c r="ZH84" s="285"/>
      <c r="ZI84" s="285"/>
      <c r="ZJ84" s="285"/>
      <c r="ZK84" s="285"/>
      <c r="ZL84" s="285"/>
      <c r="ZM84" s="285"/>
      <c r="ZN84" s="285"/>
      <c r="ZO84" s="285"/>
      <c r="ZP84" s="285"/>
      <c r="ZQ84" s="285"/>
      <c r="ZR84" s="285"/>
      <c r="ZS84" s="285"/>
      <c r="ZT84" s="285"/>
      <c r="ZU84" s="285"/>
      <c r="ZV84" s="285"/>
      <c r="ZW84" s="285"/>
      <c r="ZX84" s="285"/>
      <c r="ZY84" s="285"/>
      <c r="ZZ84" s="285"/>
      <c r="AAA84" s="285"/>
      <c r="AAB84" s="285"/>
      <c r="AAC84" s="285"/>
      <c r="AAD84" s="285"/>
      <c r="AAE84" s="285"/>
      <c r="AAF84" s="285"/>
      <c r="AAG84" s="285"/>
      <c r="AAH84" s="285"/>
      <c r="AAI84" s="285"/>
      <c r="AAJ84" s="285"/>
      <c r="AAK84" s="285"/>
      <c r="AAL84" s="285"/>
      <c r="AAM84" s="285"/>
      <c r="AAN84" s="285"/>
      <c r="AAO84" s="285"/>
      <c r="AAP84" s="285"/>
      <c r="AAQ84" s="285"/>
      <c r="AAR84" s="285"/>
      <c r="AAS84" s="285"/>
      <c r="AAT84" s="285"/>
      <c r="AAU84" s="285"/>
      <c r="AAV84" s="285"/>
      <c r="AAW84" s="285"/>
      <c r="AAX84" s="285"/>
      <c r="AAY84" s="285"/>
      <c r="AAZ84" s="285"/>
      <c r="ABA84" s="285"/>
      <c r="ABB84" s="285"/>
      <c r="ABC84" s="285"/>
      <c r="ABD84" s="285"/>
      <c r="ABE84" s="285"/>
      <c r="ABF84" s="285"/>
      <c r="ABG84" s="285"/>
      <c r="ABH84" s="285"/>
      <c r="ABI84" s="285"/>
      <c r="ABJ84" s="285"/>
      <c r="ABK84" s="285"/>
      <c r="ABL84" s="285"/>
      <c r="ABM84" s="285"/>
      <c r="ABN84" s="285"/>
      <c r="ABO84" s="285"/>
      <c r="ABP84" s="285"/>
      <c r="ABQ84" s="285"/>
      <c r="ABR84" s="285"/>
      <c r="ABS84" s="285"/>
      <c r="ABT84" s="285"/>
      <c r="ABU84" s="285"/>
      <c r="ABV84" s="285"/>
      <c r="ABW84" s="285"/>
      <c r="ABX84" s="285"/>
      <c r="ABY84" s="285"/>
      <c r="ABZ84" s="285"/>
      <c r="ACA84" s="285"/>
      <c r="ACB84" s="285"/>
      <c r="ACC84" s="285"/>
      <c r="ACD84" s="285"/>
      <c r="ACE84" s="285"/>
      <c r="ACF84" s="285"/>
      <c r="ACG84" s="285"/>
      <c r="ACH84" s="285"/>
      <c r="ACI84" s="285"/>
      <c r="ACJ84" s="285"/>
      <c r="ACK84" s="285"/>
      <c r="ACL84" s="285"/>
      <c r="ACM84" s="285"/>
      <c r="ACN84" s="285"/>
      <c r="ACO84" s="285"/>
      <c r="ACP84" s="285"/>
      <c r="ACQ84" s="285"/>
      <c r="ACR84" s="285"/>
      <c r="ACS84" s="285"/>
      <c r="ACT84" s="285"/>
      <c r="ACU84" s="285"/>
      <c r="ACV84" s="285"/>
      <c r="ACW84" s="285"/>
      <c r="ACX84" s="285"/>
      <c r="ACY84" s="285"/>
      <c r="ACZ84" s="285"/>
      <c r="ADA84" s="285"/>
      <c r="ADB84" s="285"/>
      <c r="ADC84" s="285"/>
      <c r="ADD84" s="285"/>
      <c r="ADE84" s="285"/>
      <c r="ADF84" s="285"/>
      <c r="ADG84" s="285"/>
      <c r="ADH84" s="285"/>
      <c r="ADI84" s="285"/>
      <c r="ADJ84" s="285"/>
      <c r="ADK84" s="285"/>
      <c r="ADL84" s="285"/>
      <c r="ADM84" s="285"/>
      <c r="ADN84" s="285"/>
      <c r="ADO84" s="285"/>
      <c r="ADP84" s="285"/>
      <c r="ADQ84" s="285"/>
      <c r="ADR84" s="285"/>
      <c r="ADS84" s="285"/>
      <c r="ADT84" s="285"/>
      <c r="ADU84" s="285"/>
      <c r="ADV84" s="285"/>
      <c r="ADW84" s="285"/>
      <c r="ADX84" s="285"/>
      <c r="ADY84" s="285"/>
      <c r="ADZ84" s="285"/>
      <c r="AEA84" s="285"/>
      <c r="AEB84" s="285"/>
      <c r="AEC84" s="285"/>
      <c r="AED84" s="285"/>
      <c r="AEE84" s="285"/>
      <c r="AEF84" s="285"/>
      <c r="AEG84" s="285"/>
      <c r="AEH84" s="285"/>
      <c r="AEI84" s="285"/>
      <c r="AEJ84" s="285"/>
      <c r="AEK84" s="285"/>
      <c r="AEL84" s="285"/>
      <c r="AEM84" s="285"/>
      <c r="AEN84" s="285"/>
      <c r="AEO84" s="285"/>
      <c r="AEP84" s="285"/>
      <c r="AEQ84" s="285"/>
      <c r="AER84" s="285"/>
      <c r="AES84" s="285"/>
      <c r="AET84" s="285"/>
      <c r="AEU84" s="285"/>
      <c r="AEV84" s="285"/>
      <c r="AEW84" s="285"/>
      <c r="AEX84" s="285"/>
      <c r="AEY84" s="285"/>
      <c r="AEZ84" s="285"/>
      <c r="AFA84" s="285"/>
      <c r="AFB84" s="285"/>
      <c r="AFC84" s="285"/>
      <c r="AFD84" s="285"/>
      <c r="AFE84" s="285"/>
      <c r="AFF84" s="285"/>
      <c r="AFG84" s="285"/>
      <c r="AFH84" s="285"/>
      <c r="AFI84" s="285"/>
      <c r="AFJ84" s="285"/>
      <c r="AFK84" s="285"/>
      <c r="AFL84" s="285"/>
      <c r="AFM84" s="285"/>
      <c r="AFN84" s="285"/>
      <c r="AFO84" s="285"/>
      <c r="AFP84" s="285"/>
      <c r="AFQ84" s="285"/>
      <c r="AFR84" s="285"/>
      <c r="AFS84" s="285"/>
      <c r="AFT84" s="285"/>
      <c r="AFU84" s="285"/>
      <c r="AFV84" s="285"/>
      <c r="AFW84" s="285"/>
      <c r="AFX84" s="285"/>
      <c r="AFY84" s="285"/>
      <c r="AFZ84" s="285"/>
      <c r="AGA84" s="285"/>
      <c r="AGB84" s="285"/>
      <c r="AGC84" s="285"/>
      <c r="AGD84" s="285"/>
      <c r="AGE84" s="285"/>
      <c r="AGF84" s="285"/>
      <c r="AGG84" s="285"/>
      <c r="AGH84" s="285"/>
      <c r="AGI84" s="285"/>
      <c r="AGJ84" s="285"/>
      <c r="AGK84" s="285"/>
      <c r="AGL84" s="285"/>
      <c r="AGM84" s="285"/>
      <c r="AGN84" s="285"/>
      <c r="AGO84" s="285"/>
      <c r="AGP84" s="285"/>
      <c r="AGQ84" s="285"/>
      <c r="AGR84" s="285"/>
      <c r="AGS84" s="285"/>
      <c r="AGT84" s="285"/>
      <c r="AGU84" s="285"/>
      <c r="AGV84" s="285"/>
      <c r="AGW84" s="285"/>
      <c r="AGX84" s="285"/>
      <c r="AGY84" s="285"/>
      <c r="AGZ84" s="285"/>
      <c r="AHA84" s="285"/>
      <c r="AHB84" s="285"/>
      <c r="AHC84" s="285"/>
      <c r="AHD84" s="285"/>
      <c r="AHE84" s="285"/>
      <c r="AHF84" s="285"/>
      <c r="AHG84" s="285"/>
      <c r="AHH84" s="285"/>
      <c r="AHI84" s="285"/>
      <c r="AHJ84" s="285"/>
      <c r="AHK84" s="285"/>
      <c r="AHL84" s="285"/>
      <c r="AHM84" s="285"/>
      <c r="AHN84" s="285"/>
      <c r="AHO84" s="285"/>
      <c r="AHP84" s="285"/>
      <c r="AHQ84" s="285"/>
      <c r="AHR84" s="285"/>
      <c r="AHS84" s="285"/>
      <c r="AHT84" s="285"/>
      <c r="AHU84" s="285"/>
      <c r="AHV84" s="285"/>
      <c r="AHW84" s="285"/>
      <c r="AHX84" s="285"/>
      <c r="AHY84" s="285"/>
      <c r="AHZ84" s="285"/>
      <c r="AIA84" s="285"/>
      <c r="AIB84" s="285"/>
      <c r="AIC84" s="285"/>
      <c r="AID84" s="285"/>
      <c r="AIE84" s="285"/>
      <c r="AIF84" s="285"/>
      <c r="AIG84" s="285"/>
      <c r="AIH84" s="285"/>
      <c r="AII84" s="285"/>
      <c r="AIJ84" s="285"/>
      <c r="AIK84" s="285"/>
      <c r="AIL84" s="285"/>
      <c r="AIM84" s="285"/>
      <c r="AIN84" s="285"/>
      <c r="AIO84" s="285"/>
      <c r="AIP84" s="285"/>
      <c r="AIQ84" s="285"/>
      <c r="AIR84" s="285"/>
      <c r="AIS84" s="285"/>
      <c r="AIT84" s="285"/>
      <c r="AIU84" s="285"/>
      <c r="AIV84" s="285"/>
      <c r="AIW84" s="285"/>
      <c r="AIX84" s="285"/>
      <c r="AIY84" s="285"/>
      <c r="AIZ84" s="285"/>
      <c r="AJA84" s="285"/>
      <c r="AJB84" s="285"/>
      <c r="AJC84" s="285"/>
      <c r="AJD84" s="285"/>
      <c r="AJE84" s="285"/>
      <c r="AJF84" s="285"/>
      <c r="AJG84" s="285"/>
      <c r="AJH84" s="285"/>
      <c r="AJI84" s="285"/>
      <c r="AJJ84" s="285"/>
      <c r="AJK84" s="285"/>
      <c r="AJL84" s="285"/>
      <c r="AJM84" s="285"/>
      <c r="AJN84" s="285"/>
      <c r="AJO84" s="285"/>
      <c r="AJP84" s="285"/>
      <c r="AJQ84" s="285"/>
      <c r="AJR84" s="285"/>
      <c r="AJS84" s="285"/>
      <c r="AJT84" s="285"/>
      <c r="AJU84" s="285"/>
      <c r="AJV84" s="285"/>
      <c r="AJW84" s="285"/>
      <c r="AJX84" s="285"/>
      <c r="AJY84" s="285"/>
      <c r="AJZ84" s="285"/>
      <c r="AKA84" s="285"/>
      <c r="AKB84" s="285"/>
      <c r="AKC84" s="285"/>
      <c r="AKD84" s="285"/>
      <c r="AKE84" s="285"/>
      <c r="AKF84" s="285"/>
      <c r="AKG84" s="285"/>
      <c r="AKH84" s="285"/>
      <c r="AKI84" s="285"/>
      <c r="AKJ84" s="285"/>
      <c r="AKK84" s="285"/>
      <c r="AKL84" s="285"/>
      <c r="AKM84" s="285"/>
      <c r="AKN84" s="285"/>
      <c r="AKO84" s="285"/>
      <c r="AKP84" s="285"/>
      <c r="AKQ84" s="285"/>
      <c r="AKR84" s="285"/>
      <c r="AKS84" s="285"/>
      <c r="AKT84" s="285"/>
      <c r="AKU84" s="285"/>
      <c r="AKV84" s="285"/>
      <c r="AKW84" s="285"/>
      <c r="AKX84" s="285"/>
      <c r="AKY84" s="285"/>
      <c r="AKZ84" s="285"/>
      <c r="ALA84" s="285"/>
      <c r="ALB84" s="285"/>
      <c r="ALC84" s="285"/>
      <c r="ALD84" s="285"/>
      <c r="ALE84" s="285"/>
      <c r="ALF84" s="285"/>
      <c r="ALG84" s="285"/>
      <c r="ALH84" s="285"/>
      <c r="ALI84" s="285"/>
      <c r="ALJ84" s="285"/>
      <c r="ALK84" s="285"/>
      <c r="ALL84" s="285"/>
      <c r="ALM84" s="285"/>
      <c r="ALN84" s="285"/>
      <c r="ALO84" s="285"/>
      <c r="ALP84" s="285"/>
      <c r="ALQ84" s="285"/>
      <c r="ALR84" s="285"/>
      <c r="ALS84" s="285"/>
      <c r="ALT84" s="285"/>
      <c r="ALU84" s="285"/>
      <c r="ALV84" s="285"/>
      <c r="ALW84" s="285"/>
      <c r="ALX84" s="285"/>
      <c r="ALY84" s="285"/>
      <c r="ALZ84" s="285"/>
      <c r="AMA84" s="285"/>
      <c r="AMB84" s="285"/>
      <c r="AMC84" s="285"/>
      <c r="AMD84" s="285"/>
      <c r="AME84" s="285"/>
      <c r="AMF84" s="285"/>
      <c r="AMG84" s="285"/>
      <c r="AMH84" s="285"/>
      <c r="AMI84" s="285"/>
      <c r="AMJ84" s="285"/>
      <c r="AMK84" s="285"/>
      <c r="AML84" s="285"/>
      <c r="AMM84" s="285"/>
      <c r="AMN84" s="285"/>
      <c r="AMO84" s="285"/>
      <c r="AMP84" s="285"/>
      <c r="AMQ84" s="285"/>
      <c r="AMR84" s="285"/>
      <c r="AMS84" s="285"/>
      <c r="AMT84" s="285"/>
      <c r="AMU84" s="285"/>
      <c r="AMV84" s="285"/>
      <c r="AMW84" s="285"/>
      <c r="AMX84" s="285"/>
      <c r="AMY84" s="285"/>
      <c r="AMZ84" s="285"/>
      <c r="ANA84" s="285"/>
      <c r="ANB84" s="285"/>
      <c r="ANC84" s="285"/>
      <c r="AND84" s="285"/>
      <c r="ANE84" s="285"/>
      <c r="ANF84" s="285"/>
      <c r="ANG84" s="285"/>
      <c r="ANH84" s="285"/>
      <c r="ANI84" s="285"/>
      <c r="ANJ84" s="285"/>
      <c r="ANK84" s="285"/>
      <c r="ANL84" s="285"/>
      <c r="ANM84" s="285"/>
      <c r="ANN84" s="285"/>
      <c r="ANO84" s="285"/>
      <c r="ANP84" s="285"/>
      <c r="ANQ84" s="285"/>
      <c r="ANR84" s="285"/>
      <c r="ANS84" s="285"/>
      <c r="ANT84" s="285"/>
      <c r="ANU84" s="285"/>
      <c r="ANV84" s="285"/>
      <c r="ANW84" s="285"/>
      <c r="ANX84" s="285"/>
      <c r="ANY84" s="285"/>
      <c r="ANZ84" s="285"/>
      <c r="AOA84" s="285"/>
      <c r="AOB84" s="285"/>
      <c r="AOC84" s="285"/>
      <c r="AOD84" s="285"/>
      <c r="AOE84" s="285"/>
      <c r="AOF84" s="285"/>
      <c r="AOG84" s="285"/>
      <c r="AOH84" s="285"/>
      <c r="AOI84" s="285"/>
      <c r="AOJ84" s="285"/>
      <c r="AOK84" s="285"/>
      <c r="AOL84" s="285"/>
      <c r="AOM84" s="285"/>
      <c r="AON84" s="285"/>
      <c r="AOO84" s="285"/>
      <c r="AOP84" s="285"/>
      <c r="AOQ84" s="285"/>
      <c r="AOR84" s="285"/>
      <c r="AOS84" s="285"/>
      <c r="AOT84" s="285"/>
      <c r="AOU84" s="285"/>
      <c r="AOV84" s="285"/>
      <c r="AOW84" s="285"/>
      <c r="AOX84" s="285"/>
      <c r="AOY84" s="285"/>
      <c r="AOZ84" s="285"/>
      <c r="APA84" s="285"/>
      <c r="APB84" s="285"/>
      <c r="APC84" s="285"/>
      <c r="APD84" s="285"/>
      <c r="APE84" s="285"/>
      <c r="APF84" s="285"/>
      <c r="APG84" s="285"/>
      <c r="APH84" s="285"/>
      <c r="API84" s="285"/>
      <c r="APJ84" s="285"/>
      <c r="APK84" s="285"/>
      <c r="APL84" s="285"/>
      <c r="APM84" s="285"/>
      <c r="APN84" s="285"/>
      <c r="APO84" s="285"/>
      <c r="APP84" s="285"/>
      <c r="APQ84" s="285"/>
      <c r="APR84" s="285"/>
      <c r="APS84" s="285"/>
      <c r="APT84" s="285"/>
      <c r="APU84" s="285"/>
      <c r="APV84" s="285"/>
      <c r="APW84" s="285"/>
      <c r="APX84" s="285"/>
      <c r="APY84" s="285"/>
      <c r="APZ84" s="285"/>
      <c r="AQA84" s="285"/>
      <c r="AQB84" s="285"/>
      <c r="AQC84" s="285"/>
      <c r="AQD84" s="285"/>
      <c r="AQE84" s="285"/>
      <c r="AQF84" s="285"/>
      <c r="AQG84" s="285"/>
      <c r="AQH84" s="285"/>
      <c r="AQI84" s="285"/>
      <c r="AQJ84" s="285"/>
      <c r="AQK84" s="285"/>
      <c r="AQL84" s="285"/>
      <c r="AQM84" s="285"/>
      <c r="AQN84" s="285"/>
      <c r="AQO84" s="285"/>
      <c r="AQP84" s="285"/>
      <c r="AQQ84" s="285"/>
      <c r="AQR84" s="285"/>
      <c r="AQS84" s="285"/>
      <c r="AQT84" s="285"/>
      <c r="AQU84" s="285"/>
      <c r="AQV84" s="285"/>
      <c r="AQW84" s="285"/>
      <c r="AQX84" s="285"/>
      <c r="AQY84" s="285"/>
      <c r="AQZ84" s="285"/>
      <c r="ARA84" s="285"/>
      <c r="ARB84" s="285"/>
      <c r="ARC84" s="285"/>
      <c r="ARD84" s="285"/>
      <c r="ARE84" s="285"/>
      <c r="ARF84" s="285"/>
      <c r="ARG84" s="285"/>
      <c r="ARH84" s="285"/>
      <c r="ARI84" s="285"/>
      <c r="ARJ84" s="285"/>
      <c r="ARK84" s="285"/>
      <c r="ARL84" s="285"/>
      <c r="ARM84" s="285"/>
      <c r="ARN84" s="285"/>
      <c r="ARO84" s="285"/>
      <c r="ARP84" s="285"/>
      <c r="ARQ84" s="285"/>
      <c r="ARR84" s="285"/>
      <c r="ARS84" s="285"/>
      <c r="ART84" s="285"/>
      <c r="ARU84" s="285"/>
      <c r="ARV84" s="285"/>
      <c r="ARW84" s="285"/>
      <c r="ARX84" s="285"/>
      <c r="ARY84" s="285"/>
      <c r="ARZ84" s="285"/>
      <c r="ASA84" s="285"/>
      <c r="ASB84" s="285"/>
      <c r="ASC84" s="285"/>
      <c r="ASD84" s="285"/>
      <c r="ASE84" s="285"/>
      <c r="ASF84" s="285"/>
      <c r="ASG84" s="285"/>
      <c r="ASH84" s="285"/>
      <c r="ASI84" s="285"/>
      <c r="ASJ84" s="285"/>
      <c r="ASK84" s="285"/>
      <c r="ASL84" s="285"/>
      <c r="ASM84" s="285"/>
      <c r="ASN84" s="285"/>
      <c r="ASO84" s="285"/>
      <c r="ASP84" s="285"/>
      <c r="ASQ84" s="285"/>
      <c r="ASR84" s="285"/>
      <c r="ASS84" s="285"/>
      <c r="AST84" s="285"/>
      <c r="ASU84" s="285"/>
      <c r="ASV84" s="285"/>
      <c r="ASW84" s="285"/>
      <c r="ASX84" s="285"/>
      <c r="ASY84" s="285"/>
      <c r="ASZ84" s="285"/>
      <c r="ATA84" s="285"/>
      <c r="ATB84" s="285"/>
      <c r="ATC84" s="285"/>
      <c r="ATD84" s="285"/>
      <c r="ATE84" s="285"/>
      <c r="ATF84" s="285"/>
      <c r="ATG84" s="285"/>
      <c r="ATH84" s="285"/>
      <c r="ATI84" s="285"/>
      <c r="ATJ84" s="285"/>
      <c r="ATK84" s="285"/>
      <c r="ATL84" s="285"/>
      <c r="ATM84" s="285"/>
      <c r="ATN84" s="285"/>
      <c r="ATO84" s="285"/>
      <c r="ATP84" s="285"/>
      <c r="ATQ84" s="285"/>
      <c r="ATR84" s="285"/>
      <c r="ATS84" s="285"/>
      <c r="ATT84" s="285"/>
      <c r="ATU84" s="285"/>
      <c r="ATV84" s="285"/>
      <c r="ATW84" s="285"/>
      <c r="ATX84" s="285"/>
      <c r="ATY84" s="285"/>
      <c r="ATZ84" s="285"/>
      <c r="AUA84" s="285"/>
      <c r="AUB84" s="285"/>
      <c r="AUC84" s="285"/>
      <c r="AUD84" s="285"/>
      <c r="AUE84" s="285"/>
      <c r="AUF84" s="285"/>
      <c r="AUG84" s="285"/>
      <c r="AUH84" s="285"/>
      <c r="AUI84" s="285"/>
      <c r="AUJ84" s="285"/>
      <c r="AUK84" s="285"/>
      <c r="AUL84" s="285"/>
      <c r="AUM84" s="285"/>
      <c r="AUN84" s="285"/>
      <c r="AUO84" s="285"/>
      <c r="AUP84" s="285"/>
      <c r="AUQ84" s="285"/>
      <c r="AUR84" s="285"/>
      <c r="AUS84" s="285"/>
      <c r="AUT84" s="285"/>
      <c r="AUU84" s="285"/>
      <c r="AUV84" s="285"/>
      <c r="AUW84" s="285"/>
      <c r="AUX84" s="285"/>
      <c r="AUY84" s="285"/>
      <c r="AUZ84" s="285"/>
      <c r="AVA84" s="285"/>
      <c r="AVB84" s="285"/>
      <c r="AVC84" s="285"/>
      <c r="AVD84" s="285"/>
      <c r="AVE84" s="285"/>
      <c r="AVF84" s="285"/>
      <c r="AVG84" s="285"/>
      <c r="AVH84" s="285"/>
      <c r="AVI84" s="285"/>
      <c r="AVJ84" s="285"/>
      <c r="AVK84" s="285"/>
      <c r="AVL84" s="285"/>
      <c r="AVM84" s="285"/>
      <c r="AVN84" s="285"/>
      <c r="AVO84" s="285"/>
      <c r="AVP84" s="285"/>
      <c r="AVQ84" s="285"/>
      <c r="AVR84" s="285"/>
      <c r="AVS84" s="285"/>
      <c r="AVT84" s="285"/>
      <c r="AVU84" s="285"/>
      <c r="AVV84" s="285"/>
      <c r="AVW84" s="285"/>
      <c r="AVX84" s="285"/>
      <c r="AVY84" s="285"/>
      <c r="AVZ84" s="285"/>
      <c r="AWA84" s="285"/>
      <c r="AWB84" s="285"/>
      <c r="AWC84" s="285"/>
      <c r="AWD84" s="285"/>
      <c r="AWE84" s="285"/>
      <c r="AWF84" s="285"/>
      <c r="AWG84" s="285"/>
      <c r="AWH84" s="285"/>
      <c r="AWI84" s="285"/>
      <c r="AWJ84" s="285"/>
      <c r="AWK84" s="285"/>
      <c r="AWL84" s="285"/>
      <c r="AWM84" s="285"/>
      <c r="AWN84" s="285"/>
      <c r="AWO84" s="285"/>
      <c r="AWP84" s="285"/>
      <c r="AWQ84" s="285"/>
      <c r="AWR84" s="285"/>
      <c r="AWS84" s="285"/>
      <c r="AWT84" s="285"/>
      <c r="AWU84" s="285"/>
      <c r="AWV84" s="285"/>
      <c r="AWW84" s="285"/>
      <c r="AWX84" s="285"/>
      <c r="AWY84" s="285"/>
      <c r="AWZ84" s="285"/>
      <c r="AXA84" s="285"/>
      <c r="AXB84" s="285"/>
      <c r="AXC84" s="285"/>
      <c r="AXD84" s="285"/>
      <c r="AXE84" s="285"/>
      <c r="AXF84" s="285"/>
      <c r="AXG84" s="285"/>
      <c r="AXH84" s="285"/>
      <c r="AXI84" s="285"/>
      <c r="AXJ84" s="285"/>
      <c r="AXK84" s="285"/>
      <c r="AXL84" s="285"/>
      <c r="AXM84" s="285"/>
      <c r="AXN84" s="285"/>
      <c r="AXO84" s="285"/>
      <c r="AXP84" s="285"/>
      <c r="AXQ84" s="285"/>
      <c r="AXR84" s="285"/>
      <c r="AXS84" s="285"/>
      <c r="AXT84" s="285"/>
      <c r="AXU84" s="285"/>
      <c r="AXV84" s="285"/>
      <c r="AXW84" s="285"/>
      <c r="AXX84" s="285"/>
      <c r="AXY84" s="285"/>
      <c r="AXZ84" s="285"/>
      <c r="AYA84" s="285"/>
      <c r="AYB84" s="285"/>
      <c r="AYC84" s="285"/>
      <c r="AYD84" s="285"/>
      <c r="AYE84" s="285"/>
      <c r="AYF84" s="285"/>
      <c r="AYG84" s="285"/>
      <c r="AYH84" s="285"/>
      <c r="AYI84" s="285"/>
      <c r="AYJ84" s="285"/>
      <c r="AYK84" s="285"/>
      <c r="AYL84" s="285"/>
      <c r="AYM84" s="285"/>
      <c r="AYN84" s="285"/>
      <c r="AYO84" s="285"/>
      <c r="AYP84" s="285"/>
      <c r="AYQ84" s="285"/>
      <c r="AYR84" s="285"/>
      <c r="AYS84" s="285"/>
      <c r="AYT84" s="285"/>
      <c r="AYU84" s="285"/>
      <c r="AYV84" s="285"/>
      <c r="AYW84" s="285"/>
      <c r="AYX84" s="285"/>
      <c r="AYY84" s="285"/>
      <c r="AYZ84" s="285"/>
      <c r="AZA84" s="285"/>
      <c r="AZB84" s="285"/>
      <c r="AZC84" s="285"/>
      <c r="AZD84" s="285"/>
      <c r="AZE84" s="285"/>
      <c r="AZF84" s="285"/>
      <c r="AZG84" s="285"/>
      <c r="AZH84" s="285"/>
      <c r="AZI84" s="285"/>
      <c r="AZJ84" s="285"/>
      <c r="AZK84" s="285"/>
      <c r="AZL84" s="285"/>
      <c r="AZM84" s="285"/>
      <c r="AZN84" s="285"/>
      <c r="AZO84" s="285"/>
      <c r="AZP84" s="285"/>
      <c r="AZQ84" s="285"/>
      <c r="AZR84" s="285"/>
      <c r="AZS84" s="285"/>
      <c r="AZT84" s="285"/>
      <c r="AZU84" s="285"/>
      <c r="AZV84" s="285"/>
      <c r="AZW84" s="285"/>
      <c r="AZX84" s="285"/>
      <c r="AZY84" s="285"/>
      <c r="AZZ84" s="285"/>
      <c r="BAA84" s="285"/>
      <c r="BAB84" s="285"/>
      <c r="BAC84" s="285"/>
      <c r="BAD84" s="285"/>
      <c r="BAE84" s="285"/>
      <c r="BAF84" s="285"/>
      <c r="BAG84" s="285"/>
      <c r="BAH84" s="285"/>
      <c r="BAI84" s="285"/>
      <c r="BAJ84" s="285"/>
      <c r="BAK84" s="285"/>
      <c r="BAL84" s="285"/>
      <c r="BAM84" s="285"/>
      <c r="BAN84" s="285"/>
      <c r="BAO84" s="285"/>
      <c r="BAP84" s="285"/>
      <c r="BAQ84" s="285"/>
      <c r="BAR84" s="285"/>
      <c r="BAS84" s="285"/>
      <c r="BAT84" s="285"/>
      <c r="BAU84" s="285"/>
      <c r="BAV84" s="285"/>
      <c r="BAW84" s="285"/>
      <c r="BAX84" s="285"/>
      <c r="BAY84" s="285"/>
      <c r="BAZ84" s="285"/>
      <c r="BBA84" s="285"/>
      <c r="BBB84" s="285"/>
      <c r="BBC84" s="285"/>
      <c r="BBD84" s="285"/>
      <c r="BBE84" s="285"/>
      <c r="BBF84" s="285"/>
      <c r="BBG84" s="285"/>
      <c r="BBH84" s="285"/>
      <c r="BBI84" s="285"/>
      <c r="BBJ84" s="285"/>
      <c r="BBK84" s="285"/>
      <c r="BBL84" s="285"/>
      <c r="BBM84" s="285"/>
      <c r="BBN84" s="285"/>
      <c r="BBO84" s="285"/>
      <c r="BBP84" s="285"/>
      <c r="BBQ84" s="285"/>
      <c r="BBR84" s="285"/>
      <c r="BBS84" s="285"/>
      <c r="BBT84" s="285"/>
      <c r="BBU84" s="285"/>
      <c r="BBV84" s="285"/>
      <c r="BBW84" s="285"/>
      <c r="BBX84" s="285"/>
      <c r="BBY84" s="285"/>
      <c r="BBZ84" s="285"/>
      <c r="BCA84" s="285"/>
      <c r="BCB84" s="285"/>
      <c r="BCC84" s="285"/>
      <c r="BCD84" s="285"/>
      <c r="BCE84" s="285"/>
      <c r="BCF84" s="285"/>
      <c r="BCG84" s="285"/>
      <c r="BCH84" s="285"/>
      <c r="BCI84" s="285"/>
      <c r="BCJ84" s="285"/>
      <c r="BCK84" s="285"/>
      <c r="BCL84" s="285"/>
      <c r="BCM84" s="285"/>
      <c r="BCN84" s="285"/>
      <c r="BCO84" s="285"/>
      <c r="BCP84" s="285"/>
      <c r="BCQ84" s="285"/>
      <c r="BCR84" s="285"/>
      <c r="BCS84" s="285"/>
      <c r="BCT84" s="285"/>
      <c r="BCU84" s="285"/>
      <c r="BCV84" s="285"/>
      <c r="BCW84" s="285"/>
      <c r="BCX84" s="285"/>
      <c r="BCY84" s="285"/>
      <c r="BCZ84" s="285"/>
      <c r="BDA84" s="285"/>
      <c r="BDB84" s="285"/>
      <c r="BDC84" s="285"/>
      <c r="BDD84" s="285"/>
      <c r="BDE84" s="285"/>
      <c r="BDF84" s="285"/>
      <c r="BDG84" s="285"/>
      <c r="BDH84" s="285"/>
      <c r="BDI84" s="285"/>
      <c r="BDJ84" s="285"/>
      <c r="BDK84" s="285"/>
      <c r="BDL84" s="285"/>
      <c r="BDM84" s="285"/>
      <c r="BDN84" s="285"/>
      <c r="BDO84" s="285"/>
      <c r="BDP84" s="285"/>
      <c r="BDQ84" s="285"/>
      <c r="BDR84" s="285"/>
      <c r="BDS84" s="285"/>
      <c r="BDT84" s="285"/>
      <c r="BDU84" s="285"/>
      <c r="BDV84" s="285"/>
      <c r="BDW84" s="285"/>
      <c r="BDX84" s="285"/>
      <c r="BDY84" s="285"/>
      <c r="BDZ84" s="285"/>
      <c r="BEA84" s="285"/>
      <c r="BEB84" s="285"/>
      <c r="BEC84" s="285"/>
      <c r="BED84" s="285"/>
      <c r="BEE84" s="285"/>
      <c r="BEF84" s="285"/>
      <c r="BEG84" s="285"/>
      <c r="BEH84" s="285"/>
      <c r="BEI84" s="285"/>
      <c r="BEJ84" s="285"/>
      <c r="BEK84" s="285"/>
      <c r="BEL84" s="285"/>
      <c r="BEM84" s="285"/>
      <c r="BEN84" s="285"/>
      <c r="BEO84" s="285"/>
      <c r="BEP84" s="285"/>
      <c r="BEQ84" s="285"/>
      <c r="BER84" s="285"/>
      <c r="BES84" s="285"/>
      <c r="BET84" s="285"/>
      <c r="BEU84" s="285"/>
      <c r="BEV84" s="285"/>
      <c r="BEW84" s="285"/>
      <c r="BEX84" s="285"/>
      <c r="BEY84" s="285"/>
      <c r="BEZ84" s="285"/>
      <c r="BFA84" s="285"/>
      <c r="BFB84" s="285"/>
      <c r="BFC84" s="285"/>
      <c r="BFD84" s="285"/>
      <c r="BFE84" s="285"/>
      <c r="BFF84" s="285"/>
      <c r="BFG84" s="285"/>
      <c r="BFH84" s="285"/>
      <c r="BFI84" s="285"/>
      <c r="BFJ84" s="285"/>
      <c r="BFK84" s="285"/>
      <c r="BFL84" s="285"/>
      <c r="BFM84" s="285"/>
      <c r="BFN84" s="285"/>
      <c r="BFO84" s="285"/>
      <c r="BFP84" s="285"/>
      <c r="BFQ84" s="285"/>
      <c r="BFR84" s="285"/>
      <c r="BFS84" s="285"/>
      <c r="BFT84" s="285"/>
      <c r="BFU84" s="285"/>
      <c r="BFV84" s="285"/>
      <c r="BFW84" s="285"/>
      <c r="BFX84" s="285"/>
      <c r="BFY84" s="285"/>
      <c r="BFZ84" s="285"/>
      <c r="BGA84" s="285"/>
      <c r="BGB84" s="285"/>
      <c r="BGC84" s="285"/>
      <c r="BGD84" s="285"/>
      <c r="BGE84" s="285"/>
      <c r="BGF84" s="285"/>
      <c r="BGG84" s="285"/>
      <c r="BGH84" s="285"/>
      <c r="BGI84" s="285"/>
      <c r="BGJ84" s="285"/>
      <c r="BGK84" s="285"/>
      <c r="BGL84" s="285"/>
      <c r="BGM84" s="285"/>
      <c r="BGN84" s="285"/>
      <c r="BGO84" s="285"/>
      <c r="BGP84" s="285"/>
      <c r="BGQ84" s="285"/>
      <c r="BGR84" s="285"/>
      <c r="BGS84" s="285"/>
      <c r="BGT84" s="285"/>
      <c r="BGU84" s="285"/>
      <c r="BGV84" s="285"/>
      <c r="BGW84" s="285"/>
      <c r="BGX84" s="285"/>
      <c r="BGY84" s="285"/>
      <c r="BGZ84" s="285"/>
      <c r="BHA84" s="285"/>
      <c r="BHB84" s="285"/>
      <c r="BHC84" s="285"/>
      <c r="BHD84" s="285"/>
      <c r="BHE84" s="285"/>
      <c r="BHF84" s="285"/>
      <c r="BHG84" s="285"/>
      <c r="BHH84" s="285"/>
      <c r="BHI84" s="285"/>
      <c r="BHJ84" s="285"/>
      <c r="BHK84" s="285"/>
      <c r="BHL84" s="285"/>
      <c r="BHM84" s="285"/>
      <c r="BHN84" s="285"/>
      <c r="BHO84" s="285"/>
      <c r="BHP84" s="285"/>
      <c r="BHQ84" s="285"/>
      <c r="BHR84" s="285"/>
      <c r="BHS84" s="285"/>
      <c r="BHT84" s="285"/>
      <c r="BHU84" s="285"/>
      <c r="BHV84" s="285"/>
      <c r="BHW84" s="285"/>
      <c r="BHX84" s="285"/>
      <c r="BHY84" s="285"/>
      <c r="BHZ84" s="285"/>
      <c r="BIA84" s="285"/>
      <c r="BIB84" s="285"/>
      <c r="BIC84" s="285"/>
      <c r="BID84" s="285"/>
      <c r="BIE84" s="285"/>
      <c r="BIF84" s="285"/>
      <c r="BIG84" s="285"/>
      <c r="BIH84" s="285"/>
      <c r="BII84" s="285"/>
      <c r="BIJ84" s="285"/>
      <c r="BIK84" s="285"/>
      <c r="BIL84" s="285"/>
      <c r="BIM84" s="285"/>
      <c r="BIN84" s="285"/>
      <c r="BIO84" s="285"/>
      <c r="BIP84" s="285"/>
      <c r="BIQ84" s="285"/>
      <c r="BIR84" s="285"/>
      <c r="BIS84" s="285"/>
      <c r="BIT84" s="285"/>
      <c r="BIU84" s="285"/>
      <c r="BIV84" s="285"/>
      <c r="BIW84" s="285"/>
      <c r="BIX84" s="285"/>
      <c r="BIY84" s="285"/>
      <c r="BIZ84" s="285"/>
      <c r="BJA84" s="285"/>
      <c r="BJB84" s="285"/>
      <c r="BJC84" s="285"/>
      <c r="BJD84" s="285"/>
      <c r="BJE84" s="285"/>
      <c r="BJF84" s="285"/>
      <c r="BJG84" s="285"/>
      <c r="BJH84" s="285"/>
      <c r="BJI84" s="285"/>
      <c r="BJJ84" s="285"/>
      <c r="BJK84" s="285"/>
      <c r="BJL84" s="285"/>
      <c r="BJM84" s="285"/>
      <c r="BJN84" s="285"/>
      <c r="BJO84" s="285"/>
      <c r="BJP84" s="285"/>
      <c r="BJQ84" s="285"/>
      <c r="BJR84" s="285"/>
      <c r="BJS84" s="285"/>
      <c r="BJT84" s="285"/>
      <c r="BJU84" s="285"/>
      <c r="BJV84" s="285"/>
      <c r="BJW84" s="285"/>
      <c r="BJX84" s="285"/>
      <c r="BJY84" s="285"/>
      <c r="BJZ84" s="285"/>
      <c r="BKA84" s="285"/>
      <c r="BKB84" s="285"/>
      <c r="BKC84" s="285"/>
      <c r="BKD84" s="285"/>
      <c r="BKE84" s="285"/>
      <c r="BKF84" s="285"/>
      <c r="BKG84" s="285"/>
      <c r="BKH84" s="285"/>
      <c r="BKI84" s="285"/>
      <c r="BKJ84" s="285"/>
      <c r="BKK84" s="285"/>
      <c r="BKL84" s="285"/>
      <c r="BKM84" s="285"/>
      <c r="BKN84" s="285"/>
      <c r="BKO84" s="285"/>
      <c r="BKP84" s="285"/>
      <c r="BKQ84" s="285"/>
      <c r="BKR84" s="285"/>
      <c r="BKS84" s="285"/>
      <c r="BKT84" s="285"/>
      <c r="BKU84" s="285"/>
      <c r="BKV84" s="285"/>
      <c r="BKW84" s="285"/>
      <c r="BKX84" s="285"/>
      <c r="BKY84" s="285"/>
      <c r="BKZ84" s="285"/>
      <c r="BLA84" s="285"/>
      <c r="BLB84" s="285"/>
      <c r="BLC84" s="285"/>
      <c r="BLD84" s="285"/>
      <c r="BLE84" s="285"/>
      <c r="BLF84" s="285"/>
      <c r="BLG84" s="285"/>
      <c r="BLH84" s="285"/>
      <c r="BLI84" s="285"/>
      <c r="BLJ84" s="285"/>
      <c r="BLK84" s="285"/>
      <c r="BLL84" s="285"/>
      <c r="BLM84" s="285"/>
      <c r="BLN84" s="285"/>
      <c r="BLO84" s="285"/>
      <c r="BLP84" s="285"/>
      <c r="BLQ84" s="285"/>
      <c r="BLR84" s="285"/>
      <c r="BLS84" s="285"/>
      <c r="BLT84" s="285"/>
      <c r="BLU84" s="285"/>
      <c r="BLV84" s="285"/>
      <c r="BLW84" s="285"/>
      <c r="BLX84" s="285"/>
      <c r="BLY84" s="285"/>
      <c r="BLZ84" s="285"/>
      <c r="BMA84" s="285"/>
      <c r="BMB84" s="285"/>
      <c r="BMC84" s="285"/>
      <c r="BMD84" s="285"/>
      <c r="BME84" s="285"/>
      <c r="BMF84" s="285"/>
      <c r="BMG84" s="285"/>
      <c r="BMH84" s="285"/>
      <c r="BMI84" s="285"/>
      <c r="BMJ84" s="285"/>
      <c r="BMK84" s="285"/>
      <c r="BML84" s="285"/>
      <c r="BMM84" s="285"/>
      <c r="BMN84" s="285"/>
      <c r="BMO84" s="285"/>
      <c r="BMP84" s="285"/>
      <c r="BMQ84" s="285"/>
      <c r="BMR84" s="285"/>
      <c r="BMS84" s="285"/>
      <c r="BMT84" s="285"/>
      <c r="BMU84" s="285"/>
      <c r="BMV84" s="285"/>
      <c r="BMW84" s="285"/>
      <c r="BMX84" s="285"/>
      <c r="BMY84" s="285"/>
      <c r="BMZ84" s="285"/>
      <c r="BNA84" s="285"/>
      <c r="BNB84" s="285"/>
      <c r="BNC84" s="285"/>
      <c r="BND84" s="285"/>
      <c r="BNE84" s="285"/>
      <c r="BNF84" s="285"/>
      <c r="BNG84" s="285"/>
      <c r="BNH84" s="285"/>
      <c r="BNI84" s="285"/>
      <c r="BNJ84" s="285"/>
      <c r="BNK84" s="285"/>
      <c r="BNL84" s="285"/>
      <c r="BNM84" s="285"/>
      <c r="BNN84" s="285"/>
      <c r="BNO84" s="285"/>
      <c r="BNP84" s="285"/>
      <c r="BNQ84" s="285"/>
      <c r="BNR84" s="285"/>
      <c r="BNS84" s="285"/>
      <c r="BNT84" s="285"/>
      <c r="BNU84" s="285"/>
      <c r="BNV84" s="285"/>
      <c r="BNW84" s="285"/>
      <c r="BNX84" s="285"/>
      <c r="BNY84" s="285"/>
      <c r="BNZ84" s="285"/>
      <c r="BOA84" s="285"/>
      <c r="BOB84" s="285"/>
      <c r="BOC84" s="285"/>
      <c r="BOD84" s="285"/>
      <c r="BOE84" s="285"/>
      <c r="BOF84" s="285"/>
      <c r="BOG84" s="285"/>
      <c r="BOH84" s="285"/>
      <c r="BOI84" s="285"/>
      <c r="BOJ84" s="285"/>
      <c r="BOK84" s="285"/>
      <c r="BOL84" s="285"/>
      <c r="BOM84" s="285"/>
      <c r="BON84" s="285"/>
      <c r="BOO84" s="285"/>
      <c r="BOP84" s="285"/>
      <c r="BOQ84" s="285"/>
      <c r="BOR84" s="285"/>
      <c r="BOS84" s="285"/>
      <c r="BOT84" s="285"/>
      <c r="BOU84" s="285"/>
      <c r="BOV84" s="285"/>
      <c r="BOW84" s="285"/>
      <c r="BOX84" s="285"/>
      <c r="BOY84" s="285"/>
      <c r="BOZ84" s="285"/>
      <c r="BPA84" s="285"/>
      <c r="BPB84" s="285"/>
      <c r="BPC84" s="285"/>
      <c r="BPD84" s="285"/>
      <c r="BPE84" s="285"/>
      <c r="BPF84" s="285"/>
      <c r="BPG84" s="285"/>
      <c r="BPH84" s="285"/>
      <c r="BPI84" s="285"/>
      <c r="BPJ84" s="285"/>
      <c r="BPK84" s="285"/>
      <c r="BPL84" s="285"/>
      <c r="BPM84" s="285"/>
      <c r="BPN84" s="285"/>
      <c r="BPO84" s="285"/>
      <c r="BPP84" s="285"/>
      <c r="BPQ84" s="285"/>
      <c r="BPR84" s="285"/>
      <c r="BPS84" s="285"/>
      <c r="BPT84" s="285"/>
      <c r="BPU84" s="285"/>
      <c r="BPV84" s="285"/>
      <c r="BPW84" s="285"/>
      <c r="BPX84" s="285"/>
      <c r="BPY84" s="285"/>
      <c r="BPZ84" s="285"/>
      <c r="BQA84" s="285"/>
      <c r="BQB84" s="285"/>
      <c r="BQC84" s="285"/>
      <c r="BQD84" s="285"/>
      <c r="BQE84" s="285"/>
      <c r="BQF84" s="285"/>
      <c r="BQG84" s="285"/>
      <c r="BQH84" s="285"/>
      <c r="BQI84" s="285"/>
      <c r="BQJ84" s="285"/>
      <c r="BQK84" s="285"/>
      <c r="BQL84" s="285"/>
      <c r="BQM84" s="285"/>
      <c r="BQN84" s="285"/>
      <c r="BQO84" s="285"/>
      <c r="BQP84" s="285"/>
      <c r="BQQ84" s="285"/>
      <c r="BQR84" s="285"/>
      <c r="BQS84" s="285"/>
      <c r="BQT84" s="285"/>
      <c r="BQU84" s="285"/>
      <c r="BQV84" s="285"/>
      <c r="BQW84" s="285"/>
      <c r="BQX84" s="285"/>
      <c r="BQY84" s="285"/>
      <c r="BQZ84" s="285"/>
      <c r="BRA84" s="285"/>
      <c r="BRB84" s="285"/>
      <c r="BRC84" s="285"/>
      <c r="BRD84" s="285"/>
      <c r="BRE84" s="285"/>
      <c r="BRF84" s="285"/>
      <c r="BRG84" s="285"/>
      <c r="BRH84" s="285"/>
      <c r="BRI84" s="285"/>
      <c r="BRJ84" s="285"/>
      <c r="BRK84" s="285"/>
      <c r="BRL84" s="285"/>
      <c r="BRM84" s="285"/>
      <c r="BRN84" s="285"/>
      <c r="BRO84" s="285"/>
      <c r="BRP84" s="285"/>
      <c r="BRQ84" s="285"/>
      <c r="BRR84" s="285"/>
      <c r="BRS84" s="285"/>
      <c r="BRT84" s="285"/>
      <c r="BRU84" s="285"/>
      <c r="BRV84" s="285"/>
      <c r="BRW84" s="285"/>
      <c r="BRX84" s="285"/>
      <c r="BRY84" s="285"/>
      <c r="BRZ84" s="285"/>
      <c r="BSA84" s="285"/>
      <c r="BSB84" s="285"/>
      <c r="BSC84" s="285"/>
      <c r="BSD84" s="285"/>
      <c r="BSE84" s="285"/>
      <c r="BSF84" s="285"/>
      <c r="BSG84" s="285"/>
      <c r="BSH84" s="285"/>
      <c r="BSI84" s="285"/>
      <c r="BSJ84" s="285"/>
      <c r="BSK84" s="285"/>
      <c r="BSL84" s="285"/>
      <c r="BSM84" s="285"/>
      <c r="BSN84" s="285"/>
      <c r="BSO84" s="285"/>
      <c r="BSP84" s="285"/>
      <c r="BSQ84" s="285"/>
      <c r="BSR84" s="285"/>
      <c r="BSS84" s="285"/>
      <c r="BST84" s="285"/>
      <c r="BSU84" s="285"/>
      <c r="BSV84" s="285"/>
      <c r="BSW84" s="285"/>
      <c r="BSX84" s="285"/>
      <c r="BSY84" s="285"/>
      <c r="BSZ84" s="285"/>
      <c r="BTA84" s="285"/>
      <c r="BTB84" s="285"/>
      <c r="BTC84" s="285"/>
      <c r="BTD84" s="285"/>
      <c r="BTE84" s="285"/>
      <c r="BTF84" s="285"/>
      <c r="BTG84" s="285"/>
      <c r="BTH84" s="285"/>
      <c r="BTI84" s="285"/>
      <c r="BTJ84" s="285"/>
      <c r="BTK84" s="285"/>
      <c r="BTL84" s="285"/>
      <c r="BTM84" s="285"/>
      <c r="BTN84" s="285"/>
      <c r="BTO84" s="285"/>
      <c r="BTP84" s="285"/>
      <c r="BTQ84" s="285"/>
      <c r="BTR84" s="285"/>
      <c r="BTS84" s="285"/>
      <c r="BTT84" s="285"/>
      <c r="BTU84" s="285"/>
      <c r="BTV84" s="285"/>
      <c r="BTW84" s="285"/>
      <c r="BTX84" s="285"/>
      <c r="BTY84" s="285"/>
      <c r="BTZ84" s="285"/>
      <c r="BUA84" s="285"/>
      <c r="BUB84" s="285"/>
      <c r="BUC84" s="285"/>
      <c r="BUD84" s="285"/>
      <c r="BUE84" s="285"/>
      <c r="BUF84" s="285"/>
      <c r="BUG84" s="285"/>
      <c r="BUH84" s="285"/>
      <c r="BUI84" s="285"/>
      <c r="BUJ84" s="285"/>
      <c r="BUK84" s="285"/>
      <c r="BUL84" s="285"/>
      <c r="BUM84" s="285"/>
      <c r="BUN84" s="285"/>
      <c r="BUO84" s="285"/>
      <c r="BUP84" s="285"/>
      <c r="BUQ84" s="285"/>
      <c r="BUR84" s="285"/>
      <c r="BUS84" s="285"/>
      <c r="BUT84" s="285"/>
      <c r="BUU84" s="285"/>
      <c r="BUV84" s="285"/>
      <c r="BUW84" s="285"/>
      <c r="BUX84" s="285"/>
      <c r="BUY84" s="285"/>
      <c r="BUZ84" s="285"/>
      <c r="BVA84" s="285"/>
      <c r="BVB84" s="285"/>
      <c r="BVC84" s="285"/>
      <c r="BVD84" s="285"/>
      <c r="BVE84" s="285"/>
      <c r="BVF84" s="285"/>
      <c r="BVG84" s="285"/>
      <c r="BVH84" s="285"/>
      <c r="BVI84" s="285"/>
      <c r="BVJ84" s="285"/>
      <c r="BVK84" s="285"/>
      <c r="BVL84" s="285"/>
      <c r="BVM84" s="285"/>
      <c r="BVN84" s="285"/>
      <c r="BVO84" s="285"/>
      <c r="BVP84" s="285"/>
      <c r="BVQ84" s="285"/>
      <c r="BVR84" s="285"/>
      <c r="BVS84" s="285"/>
      <c r="BVT84" s="285"/>
      <c r="BVU84" s="285"/>
      <c r="BVV84" s="285"/>
      <c r="BVW84" s="285"/>
      <c r="BVX84" s="285"/>
      <c r="BVY84" s="285"/>
      <c r="BVZ84" s="285"/>
      <c r="BWA84" s="285"/>
      <c r="BWB84" s="285"/>
      <c r="BWC84" s="285"/>
      <c r="BWD84" s="285"/>
      <c r="BWE84" s="285"/>
      <c r="BWF84" s="285"/>
      <c r="BWG84" s="285"/>
      <c r="BWH84" s="285"/>
      <c r="BWI84" s="285"/>
      <c r="BWJ84" s="285"/>
      <c r="BWK84" s="285"/>
      <c r="BWL84" s="285"/>
      <c r="BWM84" s="285"/>
      <c r="BWN84" s="285"/>
      <c r="BWO84" s="285"/>
      <c r="BWP84" s="285"/>
      <c r="BWQ84" s="285"/>
      <c r="BWR84" s="285"/>
      <c r="BWS84" s="285"/>
      <c r="BWT84" s="285"/>
      <c r="BWU84" s="285"/>
      <c r="BWV84" s="285"/>
      <c r="BWW84" s="285"/>
      <c r="BWX84" s="285"/>
      <c r="BWY84" s="285"/>
      <c r="BWZ84" s="285"/>
      <c r="BXA84" s="285"/>
      <c r="BXB84" s="285"/>
      <c r="BXC84" s="285"/>
      <c r="BXD84" s="285"/>
      <c r="BXE84" s="285"/>
      <c r="BXF84" s="285"/>
      <c r="BXG84" s="285"/>
      <c r="BXH84" s="285"/>
      <c r="BXI84" s="285"/>
      <c r="BXJ84" s="285"/>
      <c r="BXK84" s="285"/>
      <c r="BXL84" s="285"/>
      <c r="BXM84" s="285"/>
      <c r="BXN84" s="285"/>
      <c r="BXO84" s="285"/>
      <c r="BXP84" s="285"/>
      <c r="BXQ84" s="285"/>
      <c r="BXR84" s="285"/>
      <c r="BXS84" s="285"/>
      <c r="BXT84" s="285"/>
      <c r="BXU84" s="285"/>
      <c r="BXV84" s="285"/>
      <c r="BXW84" s="285"/>
      <c r="BXX84" s="285"/>
      <c r="BXY84" s="285"/>
      <c r="BXZ84" s="285"/>
      <c r="BYA84" s="285"/>
      <c r="BYB84" s="285"/>
      <c r="BYC84" s="285"/>
      <c r="BYD84" s="285"/>
      <c r="BYE84" s="285"/>
      <c r="BYF84" s="285"/>
      <c r="BYG84" s="285"/>
      <c r="BYH84" s="285"/>
      <c r="BYI84" s="285"/>
      <c r="BYJ84" s="285"/>
      <c r="BYK84" s="285"/>
      <c r="BYL84" s="285"/>
      <c r="BYM84" s="285"/>
      <c r="BYN84" s="285"/>
      <c r="BYO84" s="285"/>
      <c r="BYP84" s="285"/>
      <c r="BYQ84" s="285"/>
      <c r="BYR84" s="285"/>
      <c r="BYS84" s="285"/>
      <c r="BYT84" s="285"/>
      <c r="BYU84" s="285"/>
      <c r="BYV84" s="285"/>
      <c r="BYW84" s="285"/>
      <c r="BYX84" s="285"/>
      <c r="BYY84" s="285"/>
      <c r="BYZ84" s="285"/>
      <c r="BZA84" s="285"/>
      <c r="BZB84" s="285"/>
      <c r="BZC84" s="285"/>
      <c r="BZD84" s="285"/>
      <c r="BZE84" s="285"/>
      <c r="BZF84" s="285"/>
      <c r="BZG84" s="285"/>
      <c r="BZH84" s="285"/>
      <c r="BZI84" s="285"/>
      <c r="BZJ84" s="285"/>
      <c r="BZK84" s="285"/>
      <c r="BZL84" s="285"/>
      <c r="BZM84" s="285"/>
      <c r="BZN84" s="285"/>
      <c r="BZO84" s="285"/>
      <c r="BZP84" s="285"/>
      <c r="BZQ84" s="285"/>
      <c r="BZR84" s="285"/>
      <c r="BZS84" s="285"/>
      <c r="BZT84" s="285"/>
      <c r="BZU84" s="285"/>
      <c r="BZV84" s="285"/>
      <c r="BZW84" s="285"/>
      <c r="BZX84" s="285"/>
      <c r="BZY84" s="285"/>
      <c r="BZZ84" s="285"/>
      <c r="CAA84" s="285"/>
      <c r="CAB84" s="285"/>
      <c r="CAC84" s="285"/>
      <c r="CAD84" s="285"/>
      <c r="CAE84" s="285"/>
      <c r="CAF84" s="285"/>
      <c r="CAG84" s="285"/>
      <c r="CAH84" s="285"/>
      <c r="CAI84" s="285"/>
      <c r="CAJ84" s="285"/>
      <c r="CAK84" s="285"/>
      <c r="CAL84" s="285"/>
      <c r="CAM84" s="285"/>
      <c r="CAN84" s="285"/>
      <c r="CAO84" s="285"/>
      <c r="CAP84" s="285"/>
      <c r="CAQ84" s="285"/>
      <c r="CAR84" s="285"/>
      <c r="CAS84" s="285"/>
      <c r="CAT84" s="285"/>
      <c r="CAU84" s="285"/>
      <c r="CAV84" s="285"/>
      <c r="CAW84" s="285"/>
      <c r="CAX84" s="285"/>
      <c r="CAY84" s="285"/>
      <c r="CAZ84" s="285"/>
      <c r="CBA84" s="285"/>
      <c r="CBB84" s="285"/>
      <c r="CBC84" s="285"/>
      <c r="CBD84" s="285"/>
      <c r="CBE84" s="285"/>
      <c r="CBF84" s="285"/>
      <c r="CBG84" s="285"/>
      <c r="CBH84" s="285"/>
      <c r="CBI84" s="285"/>
      <c r="CBJ84" s="285"/>
      <c r="CBK84" s="285"/>
      <c r="CBL84" s="285"/>
      <c r="CBM84" s="285"/>
      <c r="CBN84" s="285"/>
      <c r="CBO84" s="285"/>
      <c r="CBP84" s="285"/>
      <c r="CBQ84" s="285"/>
      <c r="CBR84" s="285"/>
      <c r="CBS84" s="285"/>
      <c r="CBT84" s="285"/>
      <c r="CBU84" s="285"/>
      <c r="CBV84" s="285"/>
      <c r="CBW84" s="285"/>
      <c r="CBX84" s="285"/>
      <c r="CBY84" s="285"/>
      <c r="CBZ84" s="285"/>
      <c r="CCA84" s="285"/>
      <c r="CCB84" s="285"/>
      <c r="CCC84" s="285"/>
      <c r="CCD84" s="285"/>
      <c r="CCE84" s="285"/>
      <c r="CCF84" s="285"/>
      <c r="CCG84" s="285"/>
      <c r="CCH84" s="285"/>
      <c r="CCI84" s="285"/>
      <c r="CCJ84" s="285"/>
      <c r="CCK84" s="285"/>
      <c r="CCL84" s="285"/>
      <c r="CCM84" s="285"/>
      <c r="CCN84" s="285"/>
      <c r="CCO84" s="285"/>
      <c r="CCP84" s="285"/>
      <c r="CCQ84" s="285"/>
      <c r="CCR84" s="285"/>
      <c r="CCS84" s="285"/>
      <c r="CCT84" s="285"/>
      <c r="CCU84" s="285"/>
      <c r="CCV84" s="285"/>
      <c r="CCW84" s="285"/>
      <c r="CCX84" s="285"/>
      <c r="CCY84" s="285"/>
      <c r="CCZ84" s="285"/>
      <c r="CDA84" s="285"/>
      <c r="CDB84" s="285"/>
      <c r="CDC84" s="285"/>
      <c r="CDD84" s="285"/>
      <c r="CDE84" s="285"/>
      <c r="CDF84" s="285"/>
      <c r="CDG84" s="285"/>
      <c r="CDH84" s="285"/>
      <c r="CDI84" s="285"/>
      <c r="CDJ84" s="285"/>
      <c r="CDK84" s="285"/>
      <c r="CDL84" s="285"/>
      <c r="CDM84" s="285"/>
      <c r="CDN84" s="285"/>
      <c r="CDO84" s="285"/>
      <c r="CDP84" s="285"/>
      <c r="CDQ84" s="285"/>
      <c r="CDR84" s="285"/>
      <c r="CDS84" s="285"/>
      <c r="CDT84" s="285"/>
      <c r="CDU84" s="285"/>
      <c r="CDV84" s="285"/>
      <c r="CDW84" s="285"/>
      <c r="CDX84" s="285"/>
      <c r="CDY84" s="285"/>
      <c r="CDZ84" s="285"/>
      <c r="CEA84" s="285"/>
      <c r="CEB84" s="285"/>
      <c r="CEC84" s="285"/>
      <c r="CED84" s="285"/>
      <c r="CEE84" s="285"/>
      <c r="CEF84" s="285"/>
      <c r="CEG84" s="285"/>
      <c r="CEH84" s="285"/>
      <c r="CEI84" s="285"/>
      <c r="CEJ84" s="285"/>
      <c r="CEK84" s="285"/>
      <c r="CEL84" s="285"/>
      <c r="CEM84" s="285"/>
      <c r="CEN84" s="285"/>
      <c r="CEO84" s="285"/>
      <c r="CEP84" s="285"/>
      <c r="CEQ84" s="285"/>
      <c r="CER84" s="285"/>
      <c r="CES84" s="285"/>
      <c r="CET84" s="285"/>
      <c r="CEU84" s="285"/>
      <c r="CEV84" s="285"/>
      <c r="CEW84" s="285"/>
      <c r="CEX84" s="285"/>
      <c r="CEY84" s="285"/>
      <c r="CEZ84" s="285"/>
      <c r="CFA84" s="285"/>
      <c r="CFB84" s="285"/>
      <c r="CFC84" s="285"/>
      <c r="CFD84" s="285"/>
      <c r="CFE84" s="285"/>
      <c r="CFF84" s="285"/>
      <c r="CFG84" s="285"/>
      <c r="CFH84" s="285"/>
      <c r="CFI84" s="285"/>
      <c r="CFJ84" s="285"/>
      <c r="CFK84" s="285"/>
      <c r="CFL84" s="285"/>
      <c r="CFM84" s="285"/>
      <c r="CFN84" s="285"/>
      <c r="CFO84" s="285"/>
      <c r="CFP84" s="285"/>
      <c r="CFQ84" s="285"/>
      <c r="CFR84" s="285"/>
      <c r="CFS84" s="285"/>
      <c r="CFT84" s="285"/>
      <c r="CFU84" s="285"/>
      <c r="CFV84" s="285"/>
      <c r="CFW84" s="285"/>
      <c r="CFX84" s="285"/>
      <c r="CFY84" s="285"/>
      <c r="CFZ84" s="285"/>
      <c r="CGA84" s="285"/>
      <c r="CGB84" s="285"/>
      <c r="CGC84" s="285"/>
      <c r="CGD84" s="285"/>
      <c r="CGE84" s="285"/>
      <c r="CGF84" s="285"/>
      <c r="CGG84" s="285"/>
      <c r="CGH84" s="285"/>
      <c r="CGI84" s="285"/>
      <c r="CGJ84" s="285"/>
      <c r="CGK84" s="285"/>
      <c r="CGL84" s="285"/>
      <c r="CGM84" s="285"/>
      <c r="CGN84" s="285"/>
      <c r="CGO84" s="285"/>
      <c r="CGP84" s="285"/>
      <c r="CGQ84" s="285"/>
      <c r="CGR84" s="285"/>
      <c r="CGS84" s="285"/>
      <c r="CGT84" s="285"/>
      <c r="CGU84" s="285"/>
      <c r="CGV84" s="285"/>
      <c r="CGW84" s="285"/>
      <c r="CGX84" s="285"/>
      <c r="CGY84" s="285"/>
      <c r="CGZ84" s="285"/>
      <c r="CHA84" s="285"/>
      <c r="CHB84" s="285"/>
      <c r="CHC84" s="285"/>
      <c r="CHD84" s="285"/>
      <c r="CHE84" s="285"/>
      <c r="CHF84" s="285"/>
      <c r="CHG84" s="285"/>
      <c r="CHH84" s="285"/>
      <c r="CHI84" s="285"/>
      <c r="CHJ84" s="285"/>
      <c r="CHK84" s="285"/>
      <c r="CHL84" s="285"/>
      <c r="CHM84" s="285"/>
      <c r="CHN84" s="285"/>
      <c r="CHO84" s="285"/>
      <c r="CHP84" s="285"/>
      <c r="CHQ84" s="285"/>
      <c r="CHR84" s="285"/>
      <c r="CHS84" s="285"/>
      <c r="CHT84" s="285"/>
      <c r="CHU84" s="285"/>
      <c r="CHV84" s="285"/>
      <c r="CHW84" s="285"/>
      <c r="CHX84" s="285"/>
      <c r="CHY84" s="285"/>
      <c r="CHZ84" s="285"/>
      <c r="CIA84" s="285"/>
      <c r="CIB84" s="285"/>
      <c r="CIC84" s="285"/>
      <c r="CID84" s="285"/>
      <c r="CIE84" s="285"/>
      <c r="CIF84" s="285"/>
      <c r="CIG84" s="285"/>
      <c r="CIH84" s="285"/>
      <c r="CII84" s="285"/>
      <c r="CIJ84" s="285"/>
      <c r="CIK84" s="285"/>
      <c r="CIL84" s="285"/>
      <c r="CIM84" s="285"/>
      <c r="CIN84" s="285"/>
      <c r="CIO84" s="285"/>
      <c r="CIP84" s="285"/>
      <c r="CIQ84" s="285"/>
      <c r="CIR84" s="285"/>
      <c r="CIS84" s="285"/>
      <c r="CIT84" s="285"/>
      <c r="CIU84" s="285"/>
      <c r="CIV84" s="285"/>
      <c r="CIW84" s="285"/>
      <c r="CIX84" s="285"/>
      <c r="CIY84" s="285"/>
      <c r="CIZ84" s="285"/>
      <c r="CJA84" s="285"/>
      <c r="CJB84" s="285"/>
      <c r="CJC84" s="285"/>
      <c r="CJD84" s="285"/>
      <c r="CJE84" s="285"/>
      <c r="CJF84" s="285"/>
      <c r="CJG84" s="285"/>
      <c r="CJH84" s="285"/>
      <c r="CJI84" s="285"/>
      <c r="CJJ84" s="285"/>
      <c r="CJK84" s="285"/>
      <c r="CJL84" s="285"/>
      <c r="CJM84" s="285"/>
      <c r="CJN84" s="285"/>
      <c r="CJO84" s="285"/>
      <c r="CJP84" s="285"/>
      <c r="CJQ84" s="285"/>
      <c r="CJR84" s="285"/>
      <c r="CJS84" s="285"/>
      <c r="CJT84" s="285"/>
      <c r="CJU84" s="285"/>
      <c r="CJV84" s="285"/>
      <c r="CJW84" s="285"/>
      <c r="CJX84" s="285"/>
      <c r="CJY84" s="285"/>
      <c r="CJZ84" s="285"/>
      <c r="CKA84" s="285"/>
      <c r="CKB84" s="285"/>
      <c r="CKC84" s="285"/>
      <c r="CKD84" s="285"/>
      <c r="CKE84" s="285"/>
      <c r="CKF84" s="285"/>
      <c r="CKG84" s="285"/>
      <c r="CKH84" s="285"/>
      <c r="CKI84" s="285"/>
      <c r="CKJ84" s="285"/>
      <c r="CKK84" s="285"/>
      <c r="CKL84" s="285"/>
      <c r="CKM84" s="285"/>
      <c r="CKN84" s="285"/>
      <c r="CKO84" s="285"/>
      <c r="CKP84" s="285"/>
      <c r="CKQ84" s="285"/>
      <c r="CKR84" s="285"/>
      <c r="CKS84" s="285"/>
      <c r="CKT84" s="285"/>
      <c r="CKU84" s="285"/>
      <c r="CKV84" s="285"/>
      <c r="CKW84" s="285"/>
      <c r="CKX84" s="285"/>
      <c r="CKY84" s="285"/>
      <c r="CKZ84" s="285"/>
      <c r="CLA84" s="285"/>
      <c r="CLB84" s="285"/>
      <c r="CLC84" s="285"/>
      <c r="CLD84" s="285"/>
      <c r="CLE84" s="285"/>
      <c r="CLF84" s="285"/>
      <c r="CLG84" s="285"/>
      <c r="CLH84" s="285"/>
      <c r="CLI84" s="285"/>
      <c r="CLJ84" s="285"/>
      <c r="CLK84" s="285"/>
      <c r="CLL84" s="285"/>
      <c r="CLM84" s="285"/>
      <c r="CLN84" s="285"/>
      <c r="CLO84" s="285"/>
      <c r="CLP84" s="285"/>
      <c r="CLQ84" s="285"/>
      <c r="CLR84" s="285"/>
      <c r="CLS84" s="285"/>
      <c r="CLT84" s="285"/>
      <c r="CLU84" s="285"/>
      <c r="CLV84" s="285"/>
      <c r="CLW84" s="285"/>
      <c r="CLX84" s="285"/>
      <c r="CLY84" s="285"/>
      <c r="CLZ84" s="285"/>
      <c r="CMA84" s="285"/>
      <c r="CMB84" s="285"/>
      <c r="CMC84" s="285"/>
      <c r="CMD84" s="285"/>
      <c r="CME84" s="285"/>
      <c r="CMF84" s="285"/>
      <c r="CMG84" s="285"/>
      <c r="CMH84" s="285"/>
      <c r="CMI84" s="285"/>
      <c r="CMJ84" s="285"/>
      <c r="CMK84" s="285"/>
      <c r="CML84" s="285"/>
      <c r="CMM84" s="285"/>
      <c r="CMN84" s="285"/>
      <c r="CMO84" s="285"/>
      <c r="CMP84" s="285"/>
      <c r="CMQ84" s="285"/>
      <c r="CMR84" s="285"/>
      <c r="CMS84" s="285"/>
      <c r="CMT84" s="285"/>
      <c r="CMU84" s="285"/>
      <c r="CMV84" s="285"/>
      <c r="CMW84" s="285"/>
      <c r="CMX84" s="285"/>
      <c r="CMY84" s="285"/>
      <c r="CMZ84" s="285"/>
      <c r="CNA84" s="285"/>
      <c r="CNB84" s="285"/>
      <c r="CNC84" s="285"/>
      <c r="CND84" s="285"/>
      <c r="CNE84" s="285"/>
      <c r="CNF84" s="285"/>
      <c r="CNG84" s="285"/>
      <c r="CNH84" s="285"/>
      <c r="CNI84" s="285"/>
      <c r="CNJ84" s="285"/>
      <c r="CNK84" s="285"/>
      <c r="CNL84" s="285"/>
      <c r="CNM84" s="285"/>
      <c r="CNN84" s="285"/>
      <c r="CNO84" s="285"/>
      <c r="CNP84" s="285"/>
      <c r="CNQ84" s="285"/>
      <c r="CNR84" s="285"/>
      <c r="CNS84" s="285"/>
      <c r="CNT84" s="285"/>
      <c r="CNU84" s="285"/>
      <c r="CNV84" s="285"/>
      <c r="CNW84" s="285"/>
      <c r="CNX84" s="285"/>
      <c r="CNY84" s="285"/>
      <c r="CNZ84" s="285"/>
      <c r="COA84" s="285"/>
      <c r="COB84" s="285"/>
      <c r="COC84" s="285"/>
      <c r="COD84" s="285"/>
      <c r="COE84" s="285"/>
      <c r="COF84" s="285"/>
      <c r="COG84" s="285"/>
      <c r="COH84" s="285"/>
      <c r="COI84" s="285"/>
      <c r="COJ84" s="285"/>
      <c r="COK84" s="285"/>
      <c r="COL84" s="285"/>
      <c r="COM84" s="285"/>
      <c r="CON84" s="285"/>
      <c r="COO84" s="285"/>
      <c r="COP84" s="285"/>
      <c r="COQ84" s="285"/>
      <c r="COR84" s="285"/>
      <c r="COS84" s="285"/>
      <c r="COT84" s="285"/>
      <c r="COU84" s="285"/>
      <c r="COV84" s="285"/>
      <c r="COW84" s="285"/>
      <c r="COX84" s="285"/>
      <c r="COY84" s="285"/>
      <c r="COZ84" s="285"/>
      <c r="CPA84" s="285"/>
      <c r="CPB84" s="285"/>
      <c r="CPC84" s="285"/>
      <c r="CPD84" s="285"/>
      <c r="CPE84" s="285"/>
      <c r="CPF84" s="285"/>
      <c r="CPG84" s="285"/>
      <c r="CPH84" s="285"/>
      <c r="CPI84" s="285"/>
      <c r="CPJ84" s="285"/>
      <c r="CPK84" s="285"/>
      <c r="CPL84" s="285"/>
      <c r="CPM84" s="285"/>
      <c r="CPN84" s="285"/>
      <c r="CPO84" s="285"/>
      <c r="CPP84" s="285"/>
      <c r="CPQ84" s="285"/>
      <c r="CPR84" s="285"/>
      <c r="CPS84" s="285"/>
      <c r="CPT84" s="285"/>
      <c r="CPU84" s="285"/>
      <c r="CPV84" s="285"/>
      <c r="CPW84" s="285"/>
      <c r="CPX84" s="285"/>
      <c r="CPY84" s="285"/>
      <c r="CPZ84" s="285"/>
      <c r="CQA84" s="285"/>
      <c r="CQB84" s="285"/>
      <c r="CQC84" s="285"/>
      <c r="CQD84" s="285"/>
      <c r="CQE84" s="285"/>
      <c r="CQF84" s="285"/>
      <c r="CQG84" s="285"/>
      <c r="CQH84" s="285"/>
      <c r="CQI84" s="285"/>
      <c r="CQJ84" s="285"/>
      <c r="CQK84" s="285"/>
      <c r="CQL84" s="285"/>
      <c r="CQM84" s="285"/>
      <c r="CQN84" s="285"/>
      <c r="CQO84" s="285"/>
      <c r="CQP84" s="285"/>
      <c r="CQQ84" s="285"/>
      <c r="CQR84" s="285"/>
      <c r="CQS84" s="285"/>
      <c r="CQT84" s="285"/>
      <c r="CQU84" s="285"/>
      <c r="CQV84" s="285"/>
      <c r="CQW84" s="285"/>
      <c r="CQX84" s="285"/>
      <c r="CQY84" s="285"/>
      <c r="CQZ84" s="285"/>
      <c r="CRA84" s="285"/>
      <c r="CRB84" s="285"/>
      <c r="CRC84" s="285"/>
      <c r="CRD84" s="285"/>
      <c r="CRE84" s="285"/>
      <c r="CRF84" s="285"/>
      <c r="CRG84" s="285"/>
      <c r="CRH84" s="285"/>
      <c r="CRI84" s="285"/>
      <c r="CRJ84" s="285"/>
      <c r="CRK84" s="285"/>
      <c r="CRL84" s="285"/>
      <c r="CRM84" s="285"/>
      <c r="CRN84" s="285"/>
      <c r="CRO84" s="285"/>
      <c r="CRP84" s="285"/>
      <c r="CRQ84" s="285"/>
      <c r="CRR84" s="285"/>
      <c r="CRS84" s="285"/>
      <c r="CRT84" s="285"/>
      <c r="CRU84" s="285"/>
      <c r="CRV84" s="285"/>
      <c r="CRW84" s="285"/>
      <c r="CRX84" s="285"/>
      <c r="CRY84" s="285"/>
      <c r="CRZ84" s="285"/>
      <c r="CSA84" s="285"/>
      <c r="CSB84" s="285"/>
      <c r="CSC84" s="285"/>
      <c r="CSD84" s="285"/>
      <c r="CSE84" s="285"/>
      <c r="CSF84" s="285"/>
      <c r="CSG84" s="285"/>
      <c r="CSH84" s="285"/>
      <c r="CSI84" s="285"/>
      <c r="CSJ84" s="285"/>
      <c r="CSK84" s="285"/>
      <c r="CSL84" s="285"/>
      <c r="CSM84" s="285"/>
      <c r="CSN84" s="285"/>
      <c r="CSO84" s="285"/>
      <c r="CSP84" s="285"/>
      <c r="CSQ84" s="285"/>
      <c r="CSR84" s="285"/>
      <c r="CSS84" s="285"/>
      <c r="CST84" s="285"/>
      <c r="CSU84" s="285"/>
      <c r="CSV84" s="285"/>
      <c r="CSW84" s="285"/>
      <c r="CSX84" s="285"/>
      <c r="CSY84" s="285"/>
      <c r="CSZ84" s="285"/>
      <c r="CTA84" s="285"/>
      <c r="CTB84" s="285"/>
      <c r="CTC84" s="285"/>
      <c r="CTD84" s="285"/>
      <c r="CTE84" s="285"/>
      <c r="CTF84" s="285"/>
      <c r="CTG84" s="285"/>
      <c r="CTH84" s="285"/>
      <c r="CTI84" s="285"/>
      <c r="CTJ84" s="285"/>
      <c r="CTK84" s="285"/>
      <c r="CTL84" s="285"/>
      <c r="CTM84" s="285"/>
      <c r="CTN84" s="285"/>
      <c r="CTO84" s="285"/>
      <c r="CTP84" s="285"/>
      <c r="CTQ84" s="285"/>
      <c r="CTR84" s="285"/>
      <c r="CTS84" s="285"/>
      <c r="CTT84" s="285"/>
      <c r="CTU84" s="285"/>
      <c r="CTV84" s="285"/>
      <c r="CTW84" s="285"/>
      <c r="CTX84" s="285"/>
      <c r="CTY84" s="285"/>
      <c r="CTZ84" s="285"/>
      <c r="CUA84" s="285"/>
      <c r="CUB84" s="285"/>
      <c r="CUC84" s="285"/>
      <c r="CUD84" s="285"/>
      <c r="CUE84" s="285"/>
      <c r="CUF84" s="285"/>
      <c r="CUG84" s="285"/>
      <c r="CUH84" s="285"/>
      <c r="CUI84" s="285"/>
      <c r="CUJ84" s="285"/>
      <c r="CUK84" s="285"/>
      <c r="CUL84" s="285"/>
      <c r="CUM84" s="285"/>
      <c r="CUN84" s="285"/>
      <c r="CUO84" s="285"/>
      <c r="CUP84" s="285"/>
      <c r="CUQ84" s="285"/>
      <c r="CUR84" s="285"/>
      <c r="CUS84" s="285"/>
      <c r="CUT84" s="285"/>
      <c r="CUU84" s="285"/>
      <c r="CUV84" s="285"/>
      <c r="CUW84" s="285"/>
      <c r="CUX84" s="285"/>
      <c r="CUY84" s="285"/>
      <c r="CUZ84" s="285"/>
      <c r="CVA84" s="285"/>
      <c r="CVB84" s="285"/>
      <c r="CVC84" s="285"/>
      <c r="CVD84" s="285"/>
      <c r="CVE84" s="285"/>
      <c r="CVF84" s="285"/>
      <c r="CVG84" s="285"/>
      <c r="CVH84" s="285"/>
      <c r="CVI84" s="285"/>
      <c r="CVJ84" s="285"/>
      <c r="CVK84" s="285"/>
      <c r="CVL84" s="285"/>
      <c r="CVM84" s="285"/>
      <c r="CVN84" s="285"/>
      <c r="CVO84" s="285"/>
      <c r="CVP84" s="285"/>
      <c r="CVQ84" s="285"/>
      <c r="CVR84" s="285"/>
      <c r="CVS84" s="285"/>
      <c r="CVT84" s="285"/>
      <c r="CVU84" s="285"/>
      <c r="CVV84" s="285"/>
      <c r="CVW84" s="285"/>
      <c r="CVX84" s="285"/>
      <c r="CVY84" s="285"/>
      <c r="CVZ84" s="285"/>
      <c r="CWA84" s="285"/>
      <c r="CWB84" s="285"/>
      <c r="CWC84" s="285"/>
      <c r="CWD84" s="285"/>
      <c r="CWE84" s="285"/>
      <c r="CWF84" s="285"/>
      <c r="CWG84" s="285"/>
      <c r="CWH84" s="285"/>
      <c r="CWI84" s="285"/>
      <c r="CWJ84" s="285"/>
      <c r="CWK84" s="285"/>
      <c r="CWL84" s="285"/>
      <c r="CWM84" s="285"/>
      <c r="CWN84" s="285"/>
      <c r="CWO84" s="285"/>
      <c r="CWP84" s="285"/>
      <c r="CWQ84" s="285"/>
      <c r="CWR84" s="285"/>
      <c r="CWS84" s="285"/>
      <c r="CWT84" s="285"/>
      <c r="CWU84" s="285"/>
      <c r="CWV84" s="285"/>
      <c r="CWW84" s="285"/>
      <c r="CWX84" s="285"/>
      <c r="CWY84" s="285"/>
      <c r="CWZ84" s="285"/>
      <c r="CXA84" s="285"/>
      <c r="CXB84" s="285"/>
      <c r="CXC84" s="285"/>
      <c r="CXD84" s="285"/>
      <c r="CXE84" s="285"/>
      <c r="CXF84" s="285"/>
      <c r="CXG84" s="285"/>
      <c r="CXH84" s="285"/>
      <c r="CXI84" s="285"/>
      <c r="CXJ84" s="285"/>
      <c r="CXK84" s="285"/>
      <c r="CXL84" s="285"/>
      <c r="CXM84" s="285"/>
      <c r="CXN84" s="285"/>
      <c r="CXO84" s="285"/>
      <c r="CXP84" s="285"/>
      <c r="CXQ84" s="285"/>
      <c r="CXR84" s="285"/>
      <c r="CXS84" s="285"/>
      <c r="CXT84" s="285"/>
      <c r="CXU84" s="285"/>
      <c r="CXV84" s="285"/>
      <c r="CXW84" s="285"/>
      <c r="CXX84" s="285"/>
      <c r="CXY84" s="285"/>
      <c r="CXZ84" s="285"/>
      <c r="CYA84" s="285"/>
      <c r="CYB84" s="285"/>
      <c r="CYC84" s="285"/>
      <c r="CYD84" s="285"/>
      <c r="CYE84" s="285"/>
      <c r="CYF84" s="285"/>
      <c r="CYG84" s="285"/>
      <c r="CYH84" s="285"/>
      <c r="CYI84" s="285"/>
      <c r="CYJ84" s="285"/>
      <c r="CYK84" s="285"/>
      <c r="CYL84" s="285"/>
      <c r="CYM84" s="285"/>
      <c r="CYN84" s="285"/>
      <c r="CYO84" s="285"/>
      <c r="CYP84" s="285"/>
      <c r="CYQ84" s="285"/>
      <c r="CYR84" s="285"/>
      <c r="CYS84" s="285"/>
      <c r="CYT84" s="285"/>
      <c r="CYU84" s="285"/>
      <c r="CYV84" s="285"/>
      <c r="CYW84" s="285"/>
      <c r="CYX84" s="285"/>
      <c r="CYY84" s="285"/>
      <c r="CYZ84" s="285"/>
      <c r="CZA84" s="285"/>
      <c r="CZB84" s="285"/>
      <c r="CZC84" s="285"/>
      <c r="CZD84" s="285"/>
      <c r="CZE84" s="285"/>
      <c r="CZF84" s="285"/>
      <c r="CZG84" s="285"/>
      <c r="CZH84" s="285"/>
      <c r="CZI84" s="285"/>
      <c r="CZJ84" s="285"/>
      <c r="CZK84" s="285"/>
      <c r="CZL84" s="285"/>
      <c r="CZM84" s="285"/>
      <c r="CZN84" s="285"/>
      <c r="CZO84" s="285"/>
      <c r="CZP84" s="285"/>
      <c r="CZQ84" s="285"/>
      <c r="CZR84" s="285"/>
      <c r="CZS84" s="285"/>
      <c r="CZT84" s="285"/>
      <c r="CZU84" s="285"/>
      <c r="CZV84" s="285"/>
      <c r="CZW84" s="285"/>
      <c r="CZX84" s="285"/>
      <c r="CZY84" s="285"/>
      <c r="CZZ84" s="285"/>
      <c r="DAA84" s="285"/>
      <c r="DAB84" s="285"/>
      <c r="DAC84" s="285"/>
      <c r="DAD84" s="285"/>
      <c r="DAE84" s="285"/>
      <c r="DAF84" s="285"/>
      <c r="DAG84" s="285"/>
      <c r="DAH84" s="285"/>
      <c r="DAI84" s="285"/>
      <c r="DAJ84" s="285"/>
      <c r="DAK84" s="285"/>
      <c r="DAL84" s="285"/>
      <c r="DAM84" s="285"/>
      <c r="DAN84" s="285"/>
      <c r="DAO84" s="285"/>
      <c r="DAP84" s="285"/>
      <c r="DAQ84" s="285"/>
      <c r="DAR84" s="285"/>
      <c r="DAS84" s="285"/>
      <c r="DAT84" s="285"/>
      <c r="DAU84" s="285"/>
      <c r="DAV84" s="285"/>
      <c r="DAW84" s="285"/>
      <c r="DAX84" s="285"/>
      <c r="DAY84" s="285"/>
      <c r="DAZ84" s="285"/>
      <c r="DBA84" s="285"/>
      <c r="DBB84" s="285"/>
      <c r="DBC84" s="285"/>
      <c r="DBD84" s="285"/>
      <c r="DBE84" s="285"/>
      <c r="DBF84" s="285"/>
      <c r="DBG84" s="285"/>
      <c r="DBH84" s="285"/>
      <c r="DBI84" s="285"/>
      <c r="DBJ84" s="285"/>
      <c r="DBK84" s="285"/>
      <c r="DBL84" s="285"/>
      <c r="DBM84" s="285"/>
      <c r="DBN84" s="285"/>
      <c r="DBO84" s="285"/>
      <c r="DBP84" s="285"/>
      <c r="DBQ84" s="285"/>
      <c r="DBR84" s="285"/>
      <c r="DBS84" s="285"/>
      <c r="DBT84" s="285"/>
      <c r="DBU84" s="285"/>
      <c r="DBV84" s="285"/>
      <c r="DBW84" s="285"/>
      <c r="DBX84" s="285"/>
      <c r="DBY84" s="285"/>
      <c r="DBZ84" s="285"/>
      <c r="DCA84" s="285"/>
      <c r="DCB84" s="285"/>
      <c r="DCC84" s="285"/>
      <c r="DCD84" s="285"/>
      <c r="DCE84" s="285"/>
      <c r="DCF84" s="285"/>
      <c r="DCG84" s="285"/>
      <c r="DCH84" s="285"/>
      <c r="DCI84" s="285"/>
      <c r="DCJ84" s="285"/>
      <c r="DCK84" s="285"/>
      <c r="DCL84" s="285"/>
      <c r="DCM84" s="285"/>
      <c r="DCN84" s="285"/>
      <c r="DCO84" s="285"/>
      <c r="DCP84" s="285"/>
      <c r="DCQ84" s="285"/>
      <c r="DCR84" s="285"/>
      <c r="DCS84" s="285"/>
      <c r="DCT84" s="285"/>
      <c r="DCU84" s="285"/>
      <c r="DCV84" s="285"/>
      <c r="DCW84" s="285"/>
      <c r="DCX84" s="285"/>
      <c r="DCY84" s="285"/>
      <c r="DCZ84" s="285"/>
      <c r="DDA84" s="285"/>
      <c r="DDB84" s="285"/>
      <c r="DDC84" s="285"/>
      <c r="DDD84" s="285"/>
      <c r="DDE84" s="285"/>
      <c r="DDF84" s="285"/>
      <c r="DDG84" s="285"/>
      <c r="DDH84" s="285"/>
      <c r="DDI84" s="285"/>
      <c r="DDJ84" s="285"/>
      <c r="DDK84" s="285"/>
      <c r="DDL84" s="285"/>
      <c r="DDM84" s="285"/>
      <c r="DDN84" s="285"/>
      <c r="DDO84" s="285"/>
      <c r="DDP84" s="285"/>
      <c r="DDQ84" s="285"/>
      <c r="DDR84" s="285"/>
      <c r="DDS84" s="285"/>
      <c r="DDT84" s="285"/>
      <c r="DDU84" s="285"/>
      <c r="DDV84" s="285"/>
      <c r="DDW84" s="285"/>
      <c r="DDX84" s="285"/>
      <c r="DDY84" s="285"/>
      <c r="DDZ84" s="285"/>
      <c r="DEA84" s="285"/>
      <c r="DEB84" s="285"/>
      <c r="DEC84" s="285"/>
      <c r="DED84" s="285"/>
      <c r="DEE84" s="285"/>
      <c r="DEF84" s="285"/>
      <c r="DEG84" s="285"/>
      <c r="DEH84" s="285"/>
      <c r="DEI84" s="285"/>
      <c r="DEJ84" s="285"/>
      <c r="DEK84" s="285"/>
      <c r="DEL84" s="285"/>
      <c r="DEM84" s="285"/>
      <c r="DEN84" s="285"/>
      <c r="DEO84" s="285"/>
      <c r="DEP84" s="285"/>
      <c r="DEQ84" s="285"/>
      <c r="DER84" s="285"/>
      <c r="DES84" s="285"/>
      <c r="DET84" s="285"/>
      <c r="DEU84" s="285"/>
      <c r="DEV84" s="285"/>
      <c r="DEW84" s="285"/>
      <c r="DEX84" s="285"/>
      <c r="DEY84" s="285"/>
      <c r="DEZ84" s="285"/>
      <c r="DFA84" s="285"/>
      <c r="DFB84" s="285"/>
      <c r="DFC84" s="285"/>
      <c r="DFD84" s="285"/>
      <c r="DFE84" s="285"/>
      <c r="DFF84" s="285"/>
      <c r="DFG84" s="285"/>
      <c r="DFH84" s="285"/>
      <c r="DFI84" s="285"/>
      <c r="DFJ84" s="285"/>
      <c r="DFK84" s="285"/>
      <c r="DFL84" s="285"/>
      <c r="DFM84" s="285"/>
      <c r="DFN84" s="285"/>
      <c r="DFO84" s="285"/>
      <c r="DFP84" s="285"/>
      <c r="DFQ84" s="285"/>
      <c r="DFR84" s="285"/>
      <c r="DFS84" s="285"/>
      <c r="DFT84" s="285"/>
      <c r="DFU84" s="285"/>
      <c r="DFV84" s="285"/>
      <c r="DFW84" s="285"/>
      <c r="DFX84" s="285"/>
      <c r="DFY84" s="285"/>
      <c r="DFZ84" s="285"/>
      <c r="DGA84" s="285"/>
      <c r="DGB84" s="285"/>
      <c r="DGC84" s="285"/>
      <c r="DGD84" s="285"/>
      <c r="DGE84" s="285"/>
      <c r="DGF84" s="285"/>
      <c r="DGG84" s="285"/>
      <c r="DGH84" s="285"/>
      <c r="DGI84" s="285"/>
      <c r="DGJ84" s="285"/>
      <c r="DGK84" s="285"/>
      <c r="DGL84" s="285"/>
      <c r="DGM84" s="285"/>
      <c r="DGN84" s="285"/>
      <c r="DGO84" s="285"/>
      <c r="DGP84" s="285"/>
      <c r="DGQ84" s="285"/>
      <c r="DGR84" s="285"/>
      <c r="DGS84" s="285"/>
      <c r="DGT84" s="285"/>
      <c r="DGU84" s="285"/>
      <c r="DGV84" s="285"/>
      <c r="DGW84" s="285"/>
      <c r="DGX84" s="285"/>
      <c r="DGY84" s="285"/>
      <c r="DGZ84" s="285"/>
      <c r="DHA84" s="285"/>
      <c r="DHB84" s="285"/>
      <c r="DHC84" s="285"/>
      <c r="DHD84" s="285"/>
      <c r="DHE84" s="285"/>
      <c r="DHF84" s="285"/>
      <c r="DHG84" s="285"/>
      <c r="DHH84" s="285"/>
      <c r="DHI84" s="285"/>
      <c r="DHJ84" s="285"/>
      <c r="DHK84" s="285"/>
      <c r="DHL84" s="285"/>
      <c r="DHM84" s="285"/>
      <c r="DHN84" s="285"/>
      <c r="DHO84" s="285"/>
      <c r="DHP84" s="285"/>
      <c r="DHQ84" s="285"/>
      <c r="DHR84" s="285"/>
      <c r="DHS84" s="285"/>
      <c r="DHT84" s="285"/>
      <c r="DHU84" s="285"/>
      <c r="DHV84" s="285"/>
      <c r="DHW84" s="285"/>
      <c r="DHX84" s="285"/>
      <c r="DHY84" s="285"/>
      <c r="DHZ84" s="285"/>
      <c r="DIA84" s="285"/>
      <c r="DIB84" s="285"/>
      <c r="DIC84" s="285"/>
      <c r="DID84" s="285"/>
      <c r="DIE84" s="285"/>
      <c r="DIF84" s="285"/>
      <c r="DIG84" s="285"/>
      <c r="DIH84" s="285"/>
      <c r="DII84" s="285"/>
      <c r="DIJ84" s="285"/>
      <c r="DIK84" s="285"/>
      <c r="DIL84" s="285"/>
      <c r="DIM84" s="285"/>
      <c r="DIN84" s="285"/>
      <c r="DIO84" s="285"/>
      <c r="DIP84" s="285"/>
      <c r="DIQ84" s="285"/>
      <c r="DIR84" s="285"/>
      <c r="DIS84" s="285"/>
      <c r="DIT84" s="285"/>
      <c r="DIU84" s="285"/>
      <c r="DIV84" s="285"/>
      <c r="DIW84" s="285"/>
      <c r="DIX84" s="285"/>
      <c r="DIY84" s="285"/>
      <c r="DIZ84" s="285"/>
      <c r="DJA84" s="285"/>
      <c r="DJB84" s="285"/>
      <c r="DJC84" s="285"/>
      <c r="DJD84" s="285"/>
      <c r="DJE84" s="285"/>
      <c r="DJF84" s="285"/>
      <c r="DJG84" s="285"/>
      <c r="DJH84" s="285"/>
      <c r="DJI84" s="285"/>
      <c r="DJJ84" s="285"/>
      <c r="DJK84" s="285"/>
      <c r="DJL84" s="285"/>
      <c r="DJM84" s="285"/>
      <c r="DJN84" s="285"/>
      <c r="DJO84" s="285"/>
      <c r="DJP84" s="285"/>
      <c r="DJQ84" s="285"/>
      <c r="DJR84" s="285"/>
      <c r="DJS84" s="285"/>
      <c r="DJT84" s="285"/>
      <c r="DJU84" s="285"/>
      <c r="DJV84" s="285"/>
      <c r="DJW84" s="285"/>
      <c r="DJX84" s="285"/>
      <c r="DJY84" s="285"/>
      <c r="DJZ84" s="285"/>
      <c r="DKA84" s="285"/>
      <c r="DKB84" s="285"/>
      <c r="DKC84" s="285"/>
      <c r="DKD84" s="285"/>
      <c r="DKE84" s="285"/>
      <c r="DKF84" s="285"/>
      <c r="DKG84" s="285"/>
      <c r="DKH84" s="285"/>
      <c r="DKI84" s="285"/>
      <c r="DKJ84" s="285"/>
      <c r="DKK84" s="285"/>
      <c r="DKL84" s="285"/>
      <c r="DKM84" s="285"/>
      <c r="DKN84" s="285"/>
      <c r="DKO84" s="285"/>
      <c r="DKP84" s="285"/>
      <c r="DKQ84" s="285"/>
      <c r="DKR84" s="285"/>
      <c r="DKS84" s="285"/>
      <c r="DKT84" s="285"/>
      <c r="DKU84" s="285"/>
      <c r="DKV84" s="285"/>
      <c r="DKW84" s="285"/>
      <c r="DKX84" s="285"/>
      <c r="DKY84" s="285"/>
      <c r="DKZ84" s="285"/>
      <c r="DLA84" s="285"/>
      <c r="DLB84" s="285"/>
      <c r="DLC84" s="285"/>
      <c r="DLD84" s="285"/>
      <c r="DLE84" s="285"/>
      <c r="DLF84" s="285"/>
      <c r="DLG84" s="285"/>
      <c r="DLH84" s="285"/>
      <c r="DLI84" s="285"/>
      <c r="DLJ84" s="285"/>
      <c r="DLK84" s="285"/>
      <c r="DLL84" s="285"/>
      <c r="DLM84" s="285"/>
      <c r="DLN84" s="285"/>
      <c r="DLO84" s="285"/>
      <c r="DLP84" s="285"/>
      <c r="DLQ84" s="285"/>
      <c r="DLR84" s="285"/>
      <c r="DLS84" s="285"/>
      <c r="DLT84" s="285"/>
      <c r="DLU84" s="285"/>
      <c r="DLV84" s="285"/>
      <c r="DLW84" s="285"/>
      <c r="DLX84" s="285"/>
      <c r="DLY84" s="285"/>
      <c r="DLZ84" s="285"/>
      <c r="DMA84" s="285"/>
      <c r="DMB84" s="285"/>
      <c r="DMC84" s="285"/>
      <c r="DMD84" s="285"/>
      <c r="DME84" s="285"/>
      <c r="DMF84" s="285"/>
      <c r="DMG84" s="285"/>
      <c r="DMH84" s="285"/>
      <c r="DMI84" s="285"/>
      <c r="DMJ84" s="285"/>
      <c r="DMK84" s="285"/>
      <c r="DML84" s="285"/>
      <c r="DMM84" s="285"/>
      <c r="DMN84" s="285"/>
      <c r="DMO84" s="285"/>
      <c r="DMP84" s="285"/>
      <c r="DMQ84" s="285"/>
      <c r="DMR84" s="285"/>
      <c r="DMS84" s="285"/>
      <c r="DMT84" s="285"/>
      <c r="DMU84" s="285"/>
      <c r="DMV84" s="285"/>
      <c r="DMW84" s="285"/>
      <c r="DMX84" s="285"/>
      <c r="DMY84" s="285"/>
      <c r="DMZ84" s="285"/>
      <c r="DNA84" s="285"/>
      <c r="DNB84" s="285"/>
      <c r="DNC84" s="285"/>
      <c r="DND84" s="285"/>
      <c r="DNE84" s="285"/>
      <c r="DNF84" s="285"/>
      <c r="DNG84" s="285"/>
      <c r="DNH84" s="285"/>
      <c r="DNI84" s="285"/>
      <c r="DNJ84" s="285"/>
      <c r="DNK84" s="285"/>
      <c r="DNL84" s="285"/>
      <c r="DNM84" s="285"/>
      <c r="DNN84" s="285"/>
      <c r="DNO84" s="285"/>
      <c r="DNP84" s="285"/>
      <c r="DNQ84" s="285"/>
      <c r="DNR84" s="285"/>
      <c r="DNS84" s="285"/>
      <c r="DNT84" s="285"/>
      <c r="DNU84" s="285"/>
      <c r="DNV84" s="285"/>
      <c r="DNW84" s="285"/>
      <c r="DNX84" s="285"/>
      <c r="DNY84" s="285"/>
      <c r="DNZ84" s="285"/>
      <c r="DOA84" s="285"/>
      <c r="DOB84" s="285"/>
      <c r="DOC84" s="285"/>
      <c r="DOD84" s="285"/>
      <c r="DOE84" s="285"/>
      <c r="DOF84" s="285"/>
      <c r="DOG84" s="285"/>
      <c r="DOH84" s="285"/>
      <c r="DOI84" s="285"/>
      <c r="DOJ84" s="285"/>
      <c r="DOK84" s="285"/>
      <c r="DOL84" s="285"/>
      <c r="DOM84" s="285"/>
      <c r="DON84" s="285"/>
      <c r="DOO84" s="285"/>
      <c r="DOP84" s="285"/>
      <c r="DOQ84" s="285"/>
      <c r="DOR84" s="285"/>
      <c r="DOS84" s="285"/>
      <c r="DOT84" s="285"/>
      <c r="DOU84" s="285"/>
      <c r="DOV84" s="285"/>
      <c r="DOW84" s="285"/>
      <c r="DOX84" s="285"/>
      <c r="DOY84" s="285"/>
      <c r="DOZ84" s="285"/>
      <c r="DPA84" s="285"/>
      <c r="DPB84" s="285"/>
      <c r="DPC84" s="285"/>
      <c r="DPD84" s="285"/>
      <c r="DPE84" s="285"/>
      <c r="DPF84" s="285"/>
      <c r="DPG84" s="285"/>
      <c r="DPH84" s="285"/>
      <c r="DPI84" s="285"/>
      <c r="DPJ84" s="285"/>
      <c r="DPK84" s="285"/>
      <c r="DPL84" s="285"/>
      <c r="DPM84" s="285"/>
      <c r="DPN84" s="285"/>
      <c r="DPO84" s="285"/>
      <c r="DPP84" s="285"/>
      <c r="DPQ84" s="285"/>
      <c r="DPR84" s="285"/>
      <c r="DPS84" s="285"/>
      <c r="DPT84" s="285"/>
      <c r="DPU84" s="285"/>
      <c r="DPV84" s="285"/>
      <c r="DPW84" s="285"/>
      <c r="DPX84" s="285"/>
      <c r="DPY84" s="285"/>
      <c r="DPZ84" s="285"/>
      <c r="DQA84" s="285"/>
      <c r="DQB84" s="285"/>
      <c r="DQC84" s="285"/>
      <c r="DQD84" s="285"/>
      <c r="DQE84" s="285"/>
      <c r="DQF84" s="285"/>
      <c r="DQG84" s="285"/>
      <c r="DQH84" s="285"/>
      <c r="DQI84" s="285"/>
      <c r="DQJ84" s="285"/>
      <c r="DQK84" s="285"/>
      <c r="DQL84" s="285"/>
      <c r="DQM84" s="285"/>
      <c r="DQN84" s="285"/>
      <c r="DQO84" s="285"/>
      <c r="DQP84" s="285"/>
      <c r="DQQ84" s="285"/>
      <c r="DQR84" s="285"/>
      <c r="DQS84" s="285"/>
      <c r="DQT84" s="285"/>
      <c r="DQU84" s="285"/>
      <c r="DQV84" s="285"/>
      <c r="DQW84" s="285"/>
      <c r="DQX84" s="285"/>
      <c r="DQY84" s="285"/>
      <c r="DQZ84" s="285"/>
      <c r="DRA84" s="285"/>
      <c r="DRB84" s="285"/>
      <c r="DRC84" s="285"/>
      <c r="DRD84" s="285"/>
      <c r="DRE84" s="285"/>
      <c r="DRF84" s="285"/>
      <c r="DRG84" s="285"/>
      <c r="DRH84" s="285"/>
      <c r="DRI84" s="285"/>
      <c r="DRJ84" s="285"/>
      <c r="DRK84" s="285"/>
      <c r="DRL84" s="285"/>
      <c r="DRM84" s="285"/>
      <c r="DRN84" s="285"/>
      <c r="DRO84" s="285"/>
      <c r="DRP84" s="285"/>
      <c r="DRQ84" s="285"/>
      <c r="DRR84" s="285"/>
      <c r="DRS84" s="285"/>
      <c r="DRT84" s="285"/>
      <c r="DRU84" s="285"/>
      <c r="DRV84" s="285"/>
      <c r="DRW84" s="285"/>
      <c r="DRX84" s="285"/>
      <c r="DRY84" s="285"/>
      <c r="DRZ84" s="285"/>
      <c r="DSA84" s="285"/>
      <c r="DSB84" s="285"/>
      <c r="DSC84" s="285"/>
      <c r="DSD84" s="285"/>
      <c r="DSE84" s="285"/>
      <c r="DSF84" s="285"/>
      <c r="DSG84" s="285"/>
      <c r="DSH84" s="285"/>
      <c r="DSI84" s="285"/>
      <c r="DSJ84" s="285"/>
      <c r="DSK84" s="285"/>
      <c r="DSL84" s="285"/>
      <c r="DSM84" s="285"/>
      <c r="DSN84" s="285"/>
      <c r="DSO84" s="285"/>
      <c r="DSP84" s="285"/>
      <c r="DSQ84" s="285"/>
      <c r="DSR84" s="285"/>
      <c r="DSS84" s="285"/>
      <c r="DST84" s="285"/>
      <c r="DSU84" s="285"/>
      <c r="DSV84" s="285"/>
      <c r="DSW84" s="285"/>
      <c r="DSX84" s="285"/>
      <c r="DSY84" s="285"/>
      <c r="DSZ84" s="285"/>
      <c r="DTA84" s="285"/>
      <c r="DTB84" s="285"/>
      <c r="DTC84" s="285"/>
      <c r="DTD84" s="285"/>
      <c r="DTE84" s="285"/>
      <c r="DTF84" s="285"/>
      <c r="DTG84" s="285"/>
      <c r="DTH84" s="285"/>
      <c r="DTI84" s="285"/>
      <c r="DTJ84" s="285"/>
      <c r="DTK84" s="285"/>
      <c r="DTL84" s="285"/>
      <c r="DTM84" s="285"/>
      <c r="DTN84" s="285"/>
      <c r="DTO84" s="285"/>
      <c r="DTP84" s="285"/>
      <c r="DTQ84" s="285"/>
      <c r="DTR84" s="285"/>
      <c r="DTS84" s="285"/>
      <c r="DTT84" s="285"/>
      <c r="DTU84" s="285"/>
      <c r="DTV84" s="285"/>
      <c r="DTW84" s="285"/>
      <c r="DTX84" s="285"/>
      <c r="DTY84" s="285"/>
      <c r="DTZ84" s="285"/>
      <c r="DUA84" s="285"/>
      <c r="DUB84" s="285"/>
      <c r="DUC84" s="285"/>
      <c r="DUD84" s="285"/>
      <c r="DUE84" s="285"/>
      <c r="DUF84" s="285"/>
      <c r="DUG84" s="285"/>
      <c r="DUH84" s="285"/>
      <c r="DUI84" s="285"/>
      <c r="DUJ84" s="285"/>
      <c r="DUK84" s="285"/>
      <c r="DUL84" s="285"/>
      <c r="DUM84" s="285"/>
      <c r="DUN84" s="285"/>
      <c r="DUO84" s="285"/>
      <c r="DUP84" s="285"/>
      <c r="DUQ84" s="285"/>
      <c r="DUR84" s="285"/>
      <c r="DUS84" s="285"/>
      <c r="DUT84" s="285"/>
      <c r="DUU84" s="285"/>
      <c r="DUV84" s="285"/>
      <c r="DUW84" s="285"/>
      <c r="DUX84" s="285"/>
      <c r="DUY84" s="285"/>
      <c r="DUZ84" s="285"/>
      <c r="DVA84" s="285"/>
      <c r="DVB84" s="285"/>
      <c r="DVC84" s="285"/>
      <c r="DVD84" s="285"/>
      <c r="DVE84" s="285"/>
      <c r="DVF84" s="285"/>
      <c r="DVG84" s="285"/>
      <c r="DVH84" s="285"/>
      <c r="DVI84" s="285"/>
      <c r="DVJ84" s="285"/>
      <c r="DVK84" s="285"/>
      <c r="DVL84" s="285"/>
      <c r="DVM84" s="285"/>
      <c r="DVN84" s="285"/>
      <c r="DVO84" s="285"/>
      <c r="DVP84" s="285"/>
      <c r="DVQ84" s="285"/>
      <c r="DVR84" s="285"/>
      <c r="DVS84" s="285"/>
      <c r="DVT84" s="285"/>
      <c r="DVU84" s="285"/>
      <c r="DVV84" s="285"/>
      <c r="DVW84" s="285"/>
      <c r="DVX84" s="285"/>
      <c r="DVY84" s="285"/>
      <c r="DVZ84" s="285"/>
      <c r="DWA84" s="285"/>
      <c r="DWB84" s="285"/>
      <c r="DWC84" s="285"/>
      <c r="DWD84" s="285"/>
      <c r="DWE84" s="285"/>
      <c r="DWF84" s="285"/>
      <c r="DWG84" s="285"/>
      <c r="DWH84" s="285"/>
      <c r="DWI84" s="285"/>
      <c r="DWJ84" s="285"/>
      <c r="DWK84" s="285"/>
      <c r="DWL84" s="285"/>
      <c r="DWM84" s="285"/>
      <c r="DWN84" s="285"/>
      <c r="DWO84" s="285"/>
      <c r="DWP84" s="285"/>
      <c r="DWQ84" s="285"/>
      <c r="DWR84" s="285"/>
      <c r="DWS84" s="285"/>
      <c r="DWT84" s="285"/>
      <c r="DWU84" s="285"/>
      <c r="DWV84" s="285"/>
      <c r="DWW84" s="285"/>
      <c r="DWX84" s="285"/>
      <c r="DWY84" s="285"/>
      <c r="DWZ84" s="285"/>
      <c r="DXA84" s="285"/>
      <c r="DXB84" s="285"/>
      <c r="DXC84" s="285"/>
      <c r="DXD84" s="285"/>
      <c r="DXE84" s="285"/>
      <c r="DXF84" s="285"/>
      <c r="DXG84" s="285"/>
      <c r="DXH84" s="285"/>
      <c r="DXI84" s="285"/>
      <c r="DXJ84" s="285"/>
      <c r="DXK84" s="285"/>
      <c r="DXL84" s="285"/>
      <c r="DXM84" s="285"/>
      <c r="DXN84" s="285"/>
      <c r="DXO84" s="285"/>
      <c r="DXP84" s="285"/>
      <c r="DXQ84" s="285"/>
      <c r="DXR84" s="285"/>
      <c r="DXS84" s="285"/>
      <c r="DXT84" s="285"/>
      <c r="DXU84" s="285"/>
      <c r="DXV84" s="285"/>
      <c r="DXW84" s="285"/>
      <c r="DXX84" s="285"/>
      <c r="DXY84" s="285"/>
      <c r="DXZ84" s="285"/>
      <c r="DYA84" s="285"/>
      <c r="DYB84" s="285"/>
      <c r="DYC84" s="285"/>
      <c r="DYD84" s="285"/>
      <c r="DYE84" s="285"/>
      <c r="DYF84" s="285"/>
      <c r="DYG84" s="285"/>
      <c r="DYH84" s="285"/>
      <c r="DYI84" s="285"/>
      <c r="DYJ84" s="285"/>
      <c r="DYK84" s="285"/>
      <c r="DYL84" s="285"/>
      <c r="DYM84" s="285"/>
      <c r="DYN84" s="285"/>
      <c r="DYO84" s="285"/>
      <c r="DYP84" s="285"/>
      <c r="DYQ84" s="285"/>
      <c r="DYR84" s="285"/>
      <c r="DYS84" s="285"/>
      <c r="DYT84" s="285"/>
      <c r="DYU84" s="285"/>
      <c r="DYV84" s="285"/>
      <c r="DYW84" s="285"/>
      <c r="DYX84" s="285"/>
      <c r="DYY84" s="285"/>
      <c r="DYZ84" s="285"/>
      <c r="DZA84" s="285"/>
      <c r="DZB84" s="285"/>
      <c r="DZC84" s="285"/>
      <c r="DZD84" s="285"/>
      <c r="DZE84" s="285"/>
      <c r="DZF84" s="285"/>
      <c r="DZG84" s="285"/>
      <c r="DZH84" s="285"/>
      <c r="DZI84" s="285"/>
      <c r="DZJ84" s="285"/>
      <c r="DZK84" s="285"/>
      <c r="DZL84" s="285"/>
      <c r="DZM84" s="285"/>
      <c r="DZN84" s="285"/>
      <c r="DZO84" s="285"/>
      <c r="DZP84" s="285"/>
      <c r="DZQ84" s="285"/>
      <c r="DZR84" s="285"/>
      <c r="DZS84" s="285"/>
      <c r="DZT84" s="285"/>
      <c r="DZU84" s="285"/>
      <c r="DZV84" s="285"/>
      <c r="DZW84" s="285"/>
      <c r="DZX84" s="285"/>
      <c r="DZY84" s="285"/>
      <c r="DZZ84" s="285"/>
      <c r="EAA84" s="285"/>
      <c r="EAB84" s="285"/>
      <c r="EAC84" s="285"/>
      <c r="EAD84" s="285"/>
      <c r="EAE84" s="285"/>
      <c r="EAF84" s="285"/>
      <c r="EAG84" s="285"/>
      <c r="EAH84" s="285"/>
      <c r="EAI84" s="285"/>
      <c r="EAJ84" s="285"/>
      <c r="EAK84" s="285"/>
      <c r="EAL84" s="285"/>
      <c r="EAM84" s="285"/>
      <c r="EAN84" s="285"/>
      <c r="EAO84" s="285"/>
      <c r="EAP84" s="285"/>
      <c r="EAQ84" s="285"/>
      <c r="EAR84" s="285"/>
      <c r="EAS84" s="285"/>
      <c r="EAT84" s="285"/>
      <c r="EAU84" s="285"/>
      <c r="EAV84" s="285"/>
      <c r="EAW84" s="285"/>
      <c r="EAX84" s="285"/>
      <c r="EAY84" s="285"/>
      <c r="EAZ84" s="285"/>
      <c r="EBA84" s="285"/>
      <c r="EBB84" s="285"/>
      <c r="EBC84" s="285"/>
      <c r="EBD84" s="285"/>
      <c r="EBE84" s="285"/>
      <c r="EBF84" s="285"/>
      <c r="EBG84" s="285"/>
      <c r="EBH84" s="285"/>
      <c r="EBI84" s="285"/>
      <c r="EBJ84" s="285"/>
      <c r="EBK84" s="285"/>
      <c r="EBL84" s="285"/>
      <c r="EBM84" s="285"/>
      <c r="EBN84" s="285"/>
      <c r="EBO84" s="285"/>
      <c r="EBP84" s="285"/>
      <c r="EBQ84" s="285"/>
      <c r="EBR84" s="285"/>
      <c r="EBS84" s="285"/>
      <c r="EBT84" s="285"/>
      <c r="EBU84" s="285"/>
      <c r="EBV84" s="285"/>
      <c r="EBW84" s="285"/>
      <c r="EBX84" s="285"/>
      <c r="EBY84" s="285"/>
      <c r="EBZ84" s="285"/>
      <c r="ECA84" s="285"/>
      <c r="ECB84" s="285"/>
      <c r="ECC84" s="285"/>
      <c r="ECD84" s="285"/>
      <c r="ECE84" s="285"/>
      <c r="ECF84" s="285"/>
      <c r="ECG84" s="285"/>
      <c r="ECH84" s="285"/>
      <c r="ECI84" s="285"/>
      <c r="ECJ84" s="285"/>
      <c r="ECK84" s="285"/>
      <c r="ECL84" s="285"/>
      <c r="ECM84" s="285"/>
      <c r="ECN84" s="285"/>
      <c r="ECO84" s="285"/>
      <c r="ECP84" s="285"/>
      <c r="ECQ84" s="285"/>
      <c r="ECR84" s="285"/>
      <c r="ECS84" s="285"/>
      <c r="ECT84" s="285"/>
      <c r="ECU84" s="285"/>
      <c r="ECV84" s="285"/>
      <c r="ECW84" s="285"/>
      <c r="ECX84" s="285"/>
      <c r="ECY84" s="285"/>
      <c r="ECZ84" s="285"/>
      <c r="EDA84" s="285"/>
      <c r="EDB84" s="285"/>
      <c r="EDC84" s="285"/>
      <c r="EDD84" s="285"/>
      <c r="EDE84" s="285"/>
      <c r="EDF84" s="285"/>
      <c r="EDG84" s="285"/>
      <c r="EDH84" s="285"/>
      <c r="EDI84" s="285"/>
      <c r="EDJ84" s="285"/>
      <c r="EDK84" s="285"/>
      <c r="EDL84" s="285"/>
      <c r="EDM84" s="285"/>
      <c r="EDN84" s="285"/>
      <c r="EDO84" s="285"/>
      <c r="EDP84" s="285"/>
      <c r="EDQ84" s="285"/>
      <c r="EDR84" s="285"/>
      <c r="EDS84" s="285"/>
      <c r="EDT84" s="285"/>
      <c r="EDU84" s="285"/>
      <c r="EDV84" s="285"/>
      <c r="EDW84" s="285"/>
      <c r="EDX84" s="285"/>
      <c r="EDY84" s="285"/>
      <c r="EDZ84" s="285"/>
      <c r="EEA84" s="285"/>
      <c r="EEB84" s="285"/>
      <c r="EEC84" s="285"/>
      <c r="EED84" s="285"/>
      <c r="EEE84" s="285"/>
      <c r="EEF84" s="285"/>
      <c r="EEG84" s="285"/>
      <c r="EEH84" s="285"/>
      <c r="EEI84" s="285"/>
      <c r="EEJ84" s="285"/>
      <c r="EEK84" s="285"/>
      <c r="EEL84" s="285"/>
      <c r="EEM84" s="285"/>
      <c r="EEN84" s="285"/>
      <c r="EEO84" s="285"/>
      <c r="EEP84" s="285"/>
      <c r="EEQ84" s="285"/>
      <c r="EER84" s="285"/>
      <c r="EES84" s="285"/>
      <c r="EET84" s="285"/>
      <c r="EEU84" s="285"/>
      <c r="EEV84" s="285"/>
      <c r="EEW84" s="285"/>
      <c r="EEX84" s="285"/>
      <c r="EEY84" s="285"/>
      <c r="EEZ84" s="285"/>
      <c r="EFA84" s="285"/>
      <c r="EFB84" s="285"/>
      <c r="EFC84" s="285"/>
      <c r="EFD84" s="285"/>
      <c r="EFE84" s="285"/>
      <c r="EFF84" s="285"/>
      <c r="EFG84" s="285"/>
      <c r="EFH84" s="285"/>
      <c r="EFI84" s="285"/>
      <c r="EFJ84" s="285"/>
      <c r="EFK84" s="285"/>
      <c r="EFL84" s="285"/>
      <c r="EFM84" s="285"/>
      <c r="EFN84" s="285"/>
      <c r="EFO84" s="285"/>
      <c r="EFP84" s="285"/>
      <c r="EFQ84" s="285"/>
      <c r="EFR84" s="285"/>
      <c r="EFS84" s="285"/>
      <c r="EFT84" s="285"/>
      <c r="EFU84" s="285"/>
      <c r="EFV84" s="285"/>
      <c r="EFW84" s="285"/>
      <c r="EFX84" s="285"/>
      <c r="EFY84" s="285"/>
      <c r="EFZ84" s="285"/>
      <c r="EGA84" s="285"/>
      <c r="EGB84" s="285"/>
      <c r="EGC84" s="285"/>
      <c r="EGD84" s="285"/>
      <c r="EGE84" s="285"/>
      <c r="EGF84" s="285"/>
      <c r="EGG84" s="285"/>
      <c r="EGH84" s="285"/>
      <c r="EGI84" s="285"/>
      <c r="EGJ84" s="285"/>
      <c r="EGK84" s="285"/>
      <c r="EGL84" s="285"/>
      <c r="EGM84" s="285"/>
      <c r="EGN84" s="285"/>
      <c r="EGO84" s="285"/>
      <c r="EGP84" s="285"/>
      <c r="EGQ84" s="285"/>
      <c r="EGR84" s="285"/>
      <c r="EGS84" s="285"/>
      <c r="EGT84" s="285"/>
      <c r="EGU84" s="285"/>
      <c r="EGV84" s="285"/>
      <c r="EGW84" s="285"/>
      <c r="EGX84" s="285"/>
      <c r="EGY84" s="285"/>
      <c r="EGZ84" s="285"/>
      <c r="EHA84" s="285"/>
      <c r="EHB84" s="285"/>
      <c r="EHC84" s="285"/>
      <c r="EHD84" s="285"/>
      <c r="EHE84" s="285"/>
      <c r="EHF84" s="285"/>
      <c r="EHG84" s="285"/>
      <c r="EHH84" s="285"/>
      <c r="EHI84" s="285"/>
      <c r="EHJ84" s="285"/>
      <c r="EHK84" s="285"/>
      <c r="EHL84" s="285"/>
      <c r="EHM84" s="285"/>
      <c r="EHN84" s="285"/>
      <c r="EHO84" s="285"/>
      <c r="EHP84" s="285"/>
      <c r="EHQ84" s="285"/>
      <c r="EHR84" s="285"/>
      <c r="EHS84" s="285"/>
      <c r="EHT84" s="285"/>
      <c r="EHU84" s="285"/>
      <c r="EHV84" s="285"/>
      <c r="EHW84" s="285"/>
      <c r="EHX84" s="285"/>
      <c r="EHY84" s="285"/>
      <c r="EHZ84" s="285"/>
      <c r="EIA84" s="285"/>
      <c r="EIB84" s="285"/>
      <c r="EIC84" s="285"/>
      <c r="EID84" s="285"/>
      <c r="EIE84" s="285"/>
      <c r="EIF84" s="285"/>
      <c r="EIG84" s="285"/>
      <c r="EIH84" s="285"/>
      <c r="EII84" s="285"/>
      <c r="EIJ84" s="285"/>
      <c r="EIK84" s="285"/>
      <c r="EIL84" s="285"/>
      <c r="EIM84" s="285"/>
      <c r="EIN84" s="285"/>
      <c r="EIO84" s="285"/>
      <c r="EIP84" s="285"/>
      <c r="EIQ84" s="285"/>
      <c r="EIR84" s="285"/>
      <c r="EIS84" s="285"/>
      <c r="EIT84" s="285"/>
      <c r="EIU84" s="285"/>
      <c r="EIV84" s="285"/>
      <c r="EIW84" s="285"/>
      <c r="EIX84" s="285"/>
      <c r="EIY84" s="285"/>
      <c r="EIZ84" s="285"/>
      <c r="EJA84" s="285"/>
      <c r="EJB84" s="285"/>
      <c r="EJC84" s="285"/>
      <c r="EJD84" s="285"/>
      <c r="EJE84" s="285"/>
      <c r="EJF84" s="285"/>
      <c r="EJG84" s="285"/>
      <c r="EJH84" s="285"/>
      <c r="EJI84" s="285"/>
      <c r="EJJ84" s="285"/>
      <c r="EJK84" s="285"/>
      <c r="EJL84" s="285"/>
      <c r="EJM84" s="285"/>
      <c r="EJN84" s="285"/>
      <c r="EJO84" s="285"/>
      <c r="EJP84" s="285"/>
      <c r="EJQ84" s="285"/>
      <c r="EJR84" s="285"/>
      <c r="EJS84" s="285"/>
      <c r="EJT84" s="285"/>
      <c r="EJU84" s="285"/>
      <c r="EJV84" s="285"/>
      <c r="EJW84" s="285"/>
      <c r="EJX84" s="285"/>
      <c r="EJY84" s="285"/>
      <c r="EJZ84" s="285"/>
      <c r="EKA84" s="285"/>
      <c r="EKB84" s="285"/>
      <c r="EKC84" s="285"/>
      <c r="EKD84" s="285"/>
      <c r="EKE84" s="285"/>
      <c r="EKF84" s="285"/>
      <c r="EKG84" s="285"/>
      <c r="EKH84" s="285"/>
      <c r="EKI84" s="285"/>
      <c r="EKJ84" s="285"/>
      <c r="EKK84" s="285"/>
      <c r="EKL84" s="285"/>
      <c r="EKM84" s="285"/>
      <c r="EKN84" s="285"/>
      <c r="EKO84" s="285"/>
      <c r="EKP84" s="285"/>
      <c r="EKQ84" s="285"/>
      <c r="EKR84" s="285"/>
      <c r="EKS84" s="285"/>
      <c r="EKT84" s="285"/>
      <c r="EKU84" s="285"/>
      <c r="EKV84" s="285"/>
      <c r="EKW84" s="285"/>
      <c r="EKX84" s="285"/>
      <c r="EKY84" s="285"/>
      <c r="EKZ84" s="285"/>
      <c r="ELA84" s="285"/>
      <c r="ELB84" s="285"/>
      <c r="ELC84" s="285"/>
      <c r="ELD84" s="285"/>
      <c r="ELE84" s="285"/>
      <c r="ELF84" s="285"/>
      <c r="ELG84" s="285"/>
      <c r="ELH84" s="285"/>
      <c r="ELI84" s="285"/>
      <c r="ELJ84" s="285"/>
      <c r="ELK84" s="285"/>
      <c r="ELL84" s="285"/>
      <c r="ELM84" s="285"/>
      <c r="ELN84" s="285"/>
      <c r="ELO84" s="285"/>
      <c r="ELP84" s="285"/>
      <c r="ELQ84" s="285"/>
      <c r="ELR84" s="285"/>
      <c r="ELS84" s="285"/>
      <c r="ELT84" s="285"/>
      <c r="ELU84" s="285"/>
      <c r="ELV84" s="285"/>
      <c r="ELW84" s="285"/>
      <c r="ELX84" s="285"/>
      <c r="ELY84" s="285"/>
      <c r="ELZ84" s="285"/>
      <c r="EMA84" s="285"/>
      <c r="EMB84" s="285"/>
      <c r="EMC84" s="285"/>
      <c r="EMD84" s="285"/>
      <c r="EME84" s="285"/>
      <c r="EMF84" s="285"/>
      <c r="EMG84" s="285"/>
      <c r="EMH84" s="285"/>
      <c r="EMI84" s="285"/>
      <c r="EMJ84" s="285"/>
      <c r="EMK84" s="285"/>
      <c r="EML84" s="285"/>
      <c r="EMM84" s="285"/>
      <c r="EMN84" s="285"/>
      <c r="EMO84" s="285"/>
      <c r="EMP84" s="285"/>
      <c r="EMQ84" s="285"/>
      <c r="EMR84" s="285"/>
      <c r="EMS84" s="285"/>
      <c r="EMT84" s="285"/>
      <c r="EMU84" s="285"/>
      <c r="EMV84" s="285"/>
      <c r="EMW84" s="285"/>
      <c r="EMX84" s="285"/>
      <c r="EMY84" s="285"/>
      <c r="EMZ84" s="285"/>
      <c r="ENA84" s="285"/>
      <c r="ENB84" s="285"/>
      <c r="ENC84" s="285"/>
      <c r="END84" s="285"/>
      <c r="ENE84" s="285"/>
      <c r="ENF84" s="285"/>
      <c r="ENG84" s="285"/>
      <c r="ENH84" s="285"/>
      <c r="ENI84" s="285"/>
      <c r="ENJ84" s="285"/>
      <c r="ENK84" s="285"/>
      <c r="ENL84" s="285"/>
      <c r="ENM84" s="285"/>
      <c r="ENN84" s="285"/>
      <c r="ENO84" s="285"/>
      <c r="ENP84" s="285"/>
      <c r="ENQ84" s="285"/>
      <c r="ENR84" s="285"/>
      <c r="ENS84" s="285"/>
      <c r="ENT84" s="285"/>
      <c r="ENU84" s="285"/>
      <c r="ENV84" s="285"/>
      <c r="ENW84" s="285"/>
      <c r="ENX84" s="285"/>
      <c r="ENY84" s="285"/>
      <c r="ENZ84" s="285"/>
      <c r="EOA84" s="285"/>
      <c r="EOB84" s="285"/>
      <c r="EOC84" s="285"/>
      <c r="EOD84" s="285"/>
      <c r="EOE84" s="285"/>
      <c r="EOF84" s="285"/>
      <c r="EOG84" s="285"/>
      <c r="EOH84" s="285"/>
      <c r="EOI84" s="285"/>
      <c r="EOJ84" s="285"/>
      <c r="EOK84" s="285"/>
      <c r="EOL84" s="285"/>
      <c r="EOM84" s="285"/>
      <c r="EON84" s="285"/>
      <c r="EOO84" s="285"/>
      <c r="EOP84" s="285"/>
      <c r="EOQ84" s="285"/>
      <c r="EOR84" s="285"/>
      <c r="EOS84" s="285"/>
      <c r="EOT84" s="285"/>
      <c r="EOU84" s="285"/>
      <c r="EOV84" s="285"/>
      <c r="EOW84" s="285"/>
      <c r="EOX84" s="285"/>
      <c r="EOY84" s="285"/>
      <c r="EOZ84" s="285"/>
      <c r="EPA84" s="285"/>
      <c r="EPB84" s="285"/>
      <c r="EPC84" s="285"/>
      <c r="EPD84" s="285"/>
      <c r="EPE84" s="285"/>
      <c r="EPF84" s="285"/>
      <c r="EPG84" s="285"/>
      <c r="EPH84" s="285"/>
      <c r="EPI84" s="285"/>
      <c r="EPJ84" s="285"/>
      <c r="EPK84" s="285"/>
      <c r="EPL84" s="285"/>
      <c r="EPM84" s="285"/>
      <c r="EPN84" s="285"/>
      <c r="EPO84" s="285"/>
      <c r="EPP84" s="285"/>
      <c r="EPQ84" s="285"/>
      <c r="EPR84" s="285"/>
      <c r="EPS84" s="285"/>
      <c r="EPT84" s="285"/>
      <c r="EPU84" s="285"/>
      <c r="EPV84" s="285"/>
      <c r="EPW84" s="285"/>
      <c r="EPX84" s="285"/>
      <c r="EPY84" s="285"/>
      <c r="EPZ84" s="285"/>
      <c r="EQA84" s="285"/>
      <c r="EQB84" s="285"/>
      <c r="EQC84" s="285"/>
      <c r="EQD84" s="285"/>
      <c r="EQE84" s="285"/>
      <c r="EQF84" s="285"/>
      <c r="EQG84" s="285"/>
      <c r="EQH84" s="285"/>
      <c r="EQI84" s="285"/>
      <c r="EQJ84" s="285"/>
      <c r="EQK84" s="285"/>
      <c r="EQL84" s="285"/>
      <c r="EQM84" s="285"/>
      <c r="EQN84" s="285"/>
      <c r="EQO84" s="285"/>
      <c r="EQP84" s="285"/>
      <c r="EQQ84" s="285"/>
      <c r="EQR84" s="285"/>
      <c r="EQS84" s="285"/>
      <c r="EQT84" s="285"/>
      <c r="EQU84" s="285"/>
      <c r="EQV84" s="285"/>
      <c r="EQW84" s="285"/>
      <c r="EQX84" s="285"/>
      <c r="EQY84" s="285"/>
      <c r="EQZ84" s="285"/>
      <c r="ERA84" s="285"/>
      <c r="ERB84" s="285"/>
      <c r="ERC84" s="285"/>
      <c r="ERD84" s="285"/>
      <c r="ERE84" s="285"/>
      <c r="ERF84" s="285"/>
      <c r="ERG84" s="285"/>
      <c r="ERH84" s="285"/>
      <c r="ERI84" s="285"/>
      <c r="ERJ84" s="285"/>
      <c r="ERK84" s="285"/>
      <c r="ERL84" s="285"/>
      <c r="ERM84" s="285"/>
      <c r="ERN84" s="285"/>
      <c r="ERO84" s="285"/>
      <c r="ERP84" s="285"/>
      <c r="ERQ84" s="285"/>
      <c r="ERR84" s="285"/>
      <c r="ERS84" s="285"/>
      <c r="ERT84" s="285"/>
      <c r="ERU84" s="285"/>
      <c r="ERV84" s="285"/>
      <c r="ERW84" s="285"/>
      <c r="ERX84" s="285"/>
      <c r="ERY84" s="285"/>
      <c r="ERZ84" s="285"/>
      <c r="ESA84" s="285"/>
      <c r="ESB84" s="285"/>
      <c r="ESC84" s="285"/>
      <c r="ESD84" s="285"/>
      <c r="ESE84" s="285"/>
      <c r="ESF84" s="285"/>
      <c r="ESG84" s="285"/>
      <c r="ESH84" s="285"/>
      <c r="ESI84" s="285"/>
      <c r="ESJ84" s="285"/>
      <c r="ESK84" s="285"/>
      <c r="ESL84" s="285"/>
      <c r="ESM84" s="285"/>
      <c r="ESN84" s="285"/>
      <c r="ESO84" s="285"/>
      <c r="ESP84" s="285"/>
      <c r="ESQ84" s="285"/>
      <c r="ESR84" s="285"/>
      <c r="ESS84" s="285"/>
      <c r="EST84" s="285"/>
      <c r="ESU84" s="285"/>
      <c r="ESV84" s="285"/>
      <c r="ESW84" s="285"/>
      <c r="ESX84" s="285"/>
      <c r="ESY84" s="285"/>
      <c r="ESZ84" s="285"/>
      <c r="ETA84" s="285"/>
      <c r="ETB84" s="285"/>
      <c r="ETC84" s="285"/>
      <c r="ETD84" s="285"/>
      <c r="ETE84" s="285"/>
      <c r="ETF84" s="285"/>
      <c r="ETG84" s="285"/>
      <c r="ETH84" s="285"/>
      <c r="ETI84" s="285"/>
      <c r="ETJ84" s="285"/>
      <c r="ETK84" s="285"/>
      <c r="ETL84" s="285"/>
      <c r="ETM84" s="285"/>
      <c r="ETN84" s="285"/>
      <c r="ETO84" s="285"/>
      <c r="ETP84" s="285"/>
      <c r="ETQ84" s="285"/>
      <c r="ETR84" s="285"/>
      <c r="ETS84" s="285"/>
      <c r="ETT84" s="285"/>
      <c r="ETU84" s="285"/>
      <c r="ETV84" s="285"/>
      <c r="ETW84" s="285"/>
      <c r="ETX84" s="285"/>
      <c r="ETY84" s="285"/>
      <c r="ETZ84" s="285"/>
      <c r="EUA84" s="285"/>
      <c r="EUB84" s="285"/>
      <c r="EUC84" s="285"/>
      <c r="EUD84" s="285"/>
      <c r="EUE84" s="285"/>
      <c r="EUF84" s="285"/>
      <c r="EUG84" s="285"/>
      <c r="EUH84" s="285"/>
      <c r="EUI84" s="285"/>
      <c r="EUJ84" s="285"/>
      <c r="EUK84" s="285"/>
      <c r="EUL84" s="285"/>
      <c r="EUM84" s="285"/>
      <c r="EUN84" s="285"/>
      <c r="EUO84" s="285"/>
      <c r="EUP84" s="285"/>
      <c r="EUQ84" s="285"/>
      <c r="EUR84" s="285"/>
      <c r="EUS84" s="285"/>
      <c r="EUT84" s="285"/>
      <c r="EUU84" s="285"/>
      <c r="EUV84" s="285"/>
      <c r="EUW84" s="285"/>
      <c r="EUX84" s="285"/>
      <c r="EUY84" s="285"/>
      <c r="EUZ84" s="285"/>
      <c r="EVA84" s="285"/>
      <c r="EVB84" s="285"/>
      <c r="EVC84" s="285"/>
      <c r="EVD84" s="285"/>
      <c r="EVE84" s="285"/>
      <c r="EVF84" s="285"/>
      <c r="EVG84" s="285"/>
      <c r="EVH84" s="285"/>
      <c r="EVI84" s="285"/>
      <c r="EVJ84" s="285"/>
      <c r="EVK84" s="285"/>
      <c r="EVL84" s="285"/>
      <c r="EVM84" s="285"/>
      <c r="EVN84" s="285"/>
      <c r="EVO84" s="285"/>
      <c r="EVP84" s="285"/>
      <c r="EVQ84" s="285"/>
      <c r="EVR84" s="285"/>
      <c r="EVS84" s="285"/>
      <c r="EVT84" s="285"/>
      <c r="EVU84" s="285"/>
      <c r="EVV84" s="285"/>
      <c r="EVW84" s="285"/>
      <c r="EVX84" s="285"/>
      <c r="EVY84" s="285"/>
      <c r="EVZ84" s="285"/>
      <c r="EWA84" s="285"/>
      <c r="EWB84" s="285"/>
      <c r="EWC84" s="285"/>
      <c r="EWD84" s="285"/>
      <c r="EWE84" s="285"/>
      <c r="EWF84" s="285"/>
      <c r="EWG84" s="285"/>
      <c r="EWH84" s="285"/>
      <c r="EWI84" s="285"/>
      <c r="EWJ84" s="285"/>
      <c r="EWK84" s="285"/>
      <c r="EWL84" s="285"/>
      <c r="EWM84" s="285"/>
      <c r="EWN84" s="285"/>
      <c r="EWO84" s="285"/>
      <c r="EWP84" s="285"/>
      <c r="EWQ84" s="285"/>
      <c r="EWR84" s="285"/>
      <c r="EWS84" s="285"/>
      <c r="EWT84" s="285"/>
      <c r="EWU84" s="285"/>
      <c r="EWV84" s="285"/>
      <c r="EWW84" s="285"/>
      <c r="EWX84" s="285"/>
      <c r="EWY84" s="285"/>
      <c r="EWZ84" s="285"/>
      <c r="EXA84" s="285"/>
      <c r="EXB84" s="285"/>
      <c r="EXC84" s="285"/>
      <c r="EXD84" s="285"/>
      <c r="EXE84" s="285"/>
      <c r="EXF84" s="285"/>
      <c r="EXG84" s="285"/>
      <c r="EXH84" s="285"/>
      <c r="EXI84" s="285"/>
      <c r="EXJ84" s="285"/>
      <c r="EXK84" s="285"/>
      <c r="EXL84" s="285"/>
      <c r="EXM84" s="285"/>
      <c r="EXN84" s="285"/>
      <c r="EXO84" s="285"/>
      <c r="EXP84" s="285"/>
      <c r="EXQ84" s="285"/>
      <c r="EXR84" s="285"/>
      <c r="EXS84" s="285"/>
      <c r="EXT84" s="285"/>
      <c r="EXU84" s="285"/>
      <c r="EXV84" s="285"/>
      <c r="EXW84" s="285"/>
      <c r="EXX84" s="285"/>
      <c r="EXY84" s="285"/>
      <c r="EXZ84" s="285"/>
      <c r="EYA84" s="285"/>
      <c r="EYB84" s="285"/>
      <c r="EYC84" s="285"/>
      <c r="EYD84" s="285"/>
      <c r="EYE84" s="285"/>
      <c r="EYF84" s="285"/>
      <c r="EYG84" s="285"/>
      <c r="EYH84" s="285"/>
      <c r="EYI84" s="285"/>
      <c r="EYJ84" s="285"/>
      <c r="EYK84" s="285"/>
      <c r="EYL84" s="285"/>
      <c r="EYM84" s="285"/>
      <c r="EYN84" s="285"/>
      <c r="EYO84" s="285"/>
      <c r="EYP84" s="285"/>
      <c r="EYQ84" s="285"/>
      <c r="EYR84" s="285"/>
      <c r="EYS84" s="285"/>
      <c r="EYT84" s="285"/>
      <c r="EYU84" s="285"/>
      <c r="EYV84" s="285"/>
      <c r="EYW84" s="285"/>
      <c r="EYX84" s="285"/>
      <c r="EYY84" s="285"/>
      <c r="EYZ84" s="285"/>
      <c r="EZA84" s="285"/>
      <c r="EZB84" s="285"/>
      <c r="EZC84" s="285"/>
      <c r="EZD84" s="285"/>
      <c r="EZE84" s="285"/>
      <c r="EZF84" s="285"/>
      <c r="EZG84" s="285"/>
      <c r="EZH84" s="285"/>
      <c r="EZI84" s="285"/>
      <c r="EZJ84" s="285"/>
      <c r="EZK84" s="285"/>
      <c r="EZL84" s="285"/>
      <c r="EZM84" s="285"/>
      <c r="EZN84" s="285"/>
      <c r="EZO84" s="285"/>
      <c r="EZP84" s="285"/>
      <c r="EZQ84" s="285"/>
      <c r="EZR84" s="285"/>
      <c r="EZS84" s="285"/>
      <c r="EZT84" s="285"/>
      <c r="EZU84" s="285"/>
      <c r="EZV84" s="285"/>
      <c r="EZW84" s="285"/>
      <c r="EZX84" s="285"/>
      <c r="EZY84" s="285"/>
      <c r="EZZ84" s="285"/>
      <c r="FAA84" s="285"/>
      <c r="FAB84" s="285"/>
      <c r="FAC84" s="285"/>
      <c r="FAD84" s="285"/>
      <c r="FAE84" s="285"/>
      <c r="FAF84" s="285"/>
      <c r="FAG84" s="285"/>
      <c r="FAH84" s="285"/>
      <c r="FAI84" s="285"/>
      <c r="FAJ84" s="285"/>
      <c r="FAK84" s="285"/>
      <c r="FAL84" s="285"/>
      <c r="FAM84" s="285"/>
      <c r="FAN84" s="285"/>
      <c r="FAO84" s="285"/>
      <c r="FAP84" s="285"/>
      <c r="FAQ84" s="285"/>
      <c r="FAR84" s="285"/>
      <c r="FAS84" s="285"/>
      <c r="FAT84" s="285"/>
      <c r="FAU84" s="285"/>
      <c r="FAV84" s="285"/>
      <c r="FAW84" s="285"/>
      <c r="FAX84" s="285"/>
      <c r="FAY84" s="285"/>
      <c r="FAZ84" s="285"/>
      <c r="FBA84" s="285"/>
      <c r="FBB84" s="285"/>
      <c r="FBC84" s="285"/>
      <c r="FBD84" s="285"/>
      <c r="FBE84" s="285"/>
      <c r="FBF84" s="285"/>
      <c r="FBG84" s="285"/>
      <c r="FBH84" s="285"/>
      <c r="FBI84" s="285"/>
      <c r="FBJ84" s="285"/>
      <c r="FBK84" s="285"/>
      <c r="FBL84" s="285"/>
      <c r="FBM84" s="285"/>
      <c r="FBN84" s="285"/>
      <c r="FBO84" s="285"/>
      <c r="FBP84" s="285"/>
      <c r="FBQ84" s="285"/>
      <c r="FBR84" s="285"/>
      <c r="FBS84" s="285"/>
      <c r="FBT84" s="285"/>
      <c r="FBU84" s="285"/>
      <c r="FBV84" s="285"/>
      <c r="FBW84" s="285"/>
      <c r="FBX84" s="285"/>
      <c r="FBY84" s="285"/>
      <c r="FBZ84" s="285"/>
      <c r="FCA84" s="285"/>
      <c r="FCB84" s="285"/>
      <c r="FCC84" s="285"/>
      <c r="FCD84" s="285"/>
      <c r="FCE84" s="285"/>
      <c r="FCF84" s="285"/>
      <c r="FCG84" s="285"/>
      <c r="FCH84" s="285"/>
      <c r="FCI84" s="285"/>
      <c r="FCJ84" s="285"/>
      <c r="FCK84" s="285"/>
      <c r="FCL84" s="285"/>
      <c r="FCM84" s="285"/>
      <c r="FCN84" s="285"/>
      <c r="FCO84" s="285"/>
      <c r="FCP84" s="285"/>
      <c r="FCQ84" s="285"/>
      <c r="FCR84" s="285"/>
      <c r="FCS84" s="285"/>
      <c r="FCT84" s="285"/>
      <c r="FCU84" s="285"/>
      <c r="FCV84" s="285"/>
      <c r="FCW84" s="285"/>
      <c r="FCX84" s="285"/>
      <c r="FCY84" s="285"/>
      <c r="FCZ84" s="285"/>
      <c r="FDA84" s="285"/>
      <c r="FDB84" s="285"/>
      <c r="FDC84" s="285"/>
      <c r="FDD84" s="285"/>
      <c r="FDE84" s="285"/>
      <c r="FDF84" s="285"/>
      <c r="FDG84" s="285"/>
      <c r="FDH84" s="285"/>
      <c r="FDI84" s="285"/>
      <c r="FDJ84" s="285"/>
      <c r="FDK84" s="285"/>
      <c r="FDL84" s="285"/>
      <c r="FDM84" s="285"/>
      <c r="FDN84" s="285"/>
      <c r="FDO84" s="285"/>
      <c r="FDP84" s="285"/>
      <c r="FDQ84" s="285"/>
      <c r="FDR84" s="285"/>
      <c r="FDS84" s="285"/>
      <c r="FDT84" s="285"/>
      <c r="FDU84" s="285"/>
      <c r="FDV84" s="285"/>
      <c r="FDW84" s="285"/>
      <c r="FDX84" s="285"/>
      <c r="FDY84" s="285"/>
      <c r="FDZ84" s="285"/>
      <c r="FEA84" s="285"/>
      <c r="FEB84" s="285"/>
      <c r="FEC84" s="285"/>
      <c r="FED84" s="285"/>
      <c r="FEE84" s="285"/>
      <c r="FEF84" s="285"/>
      <c r="FEG84" s="285"/>
      <c r="FEH84" s="285"/>
      <c r="FEI84" s="285"/>
      <c r="FEJ84" s="285"/>
      <c r="FEK84" s="285"/>
      <c r="FEL84" s="285"/>
      <c r="FEM84" s="285"/>
      <c r="FEN84" s="285"/>
      <c r="FEO84" s="285"/>
      <c r="FEP84" s="285"/>
      <c r="FEQ84" s="285"/>
      <c r="FER84" s="285"/>
      <c r="FES84" s="285"/>
      <c r="FET84" s="285"/>
      <c r="FEU84" s="285"/>
      <c r="FEV84" s="285"/>
      <c r="FEW84" s="285"/>
      <c r="FEX84" s="285"/>
      <c r="FEY84" s="285"/>
      <c r="FEZ84" s="285"/>
      <c r="FFA84" s="285"/>
      <c r="FFB84" s="285"/>
      <c r="FFC84" s="285"/>
      <c r="FFD84" s="285"/>
      <c r="FFE84" s="285"/>
      <c r="FFF84" s="285"/>
      <c r="FFG84" s="285"/>
      <c r="FFH84" s="285"/>
      <c r="FFI84" s="285"/>
      <c r="FFJ84" s="285"/>
      <c r="FFK84" s="285"/>
      <c r="FFL84" s="285"/>
      <c r="FFM84" s="285"/>
      <c r="FFN84" s="285"/>
      <c r="FFO84" s="285"/>
      <c r="FFP84" s="285"/>
      <c r="FFQ84" s="285"/>
      <c r="FFR84" s="285"/>
      <c r="FFS84" s="285"/>
      <c r="FFT84" s="285"/>
      <c r="FFU84" s="285"/>
      <c r="FFV84" s="285"/>
      <c r="FFW84" s="285"/>
      <c r="FFX84" s="285"/>
      <c r="FFY84" s="285"/>
      <c r="FFZ84" s="285"/>
      <c r="FGA84" s="285"/>
      <c r="FGB84" s="285"/>
      <c r="FGC84" s="285"/>
      <c r="FGD84" s="285"/>
      <c r="FGE84" s="285"/>
      <c r="FGF84" s="285"/>
      <c r="FGG84" s="285"/>
      <c r="FGH84" s="285"/>
      <c r="FGI84" s="285"/>
      <c r="FGJ84" s="285"/>
      <c r="FGK84" s="285"/>
      <c r="FGL84" s="285"/>
      <c r="FGM84" s="285"/>
      <c r="FGN84" s="285"/>
      <c r="FGO84" s="285"/>
      <c r="FGP84" s="285"/>
      <c r="FGQ84" s="285"/>
      <c r="FGR84" s="285"/>
      <c r="FGS84" s="285"/>
      <c r="FGT84" s="285"/>
      <c r="FGU84" s="285"/>
      <c r="FGV84" s="285"/>
      <c r="FGW84" s="285"/>
      <c r="FGX84" s="285"/>
      <c r="FGY84" s="285"/>
      <c r="FGZ84" s="285"/>
      <c r="FHA84" s="285"/>
      <c r="FHB84" s="285"/>
      <c r="FHC84" s="285"/>
      <c r="FHD84" s="285"/>
      <c r="FHE84" s="285"/>
      <c r="FHF84" s="285"/>
      <c r="FHG84" s="285"/>
      <c r="FHH84" s="285"/>
      <c r="FHI84" s="285"/>
      <c r="FHJ84" s="285"/>
      <c r="FHK84" s="285"/>
      <c r="FHL84" s="285"/>
      <c r="FHM84" s="285"/>
      <c r="FHN84" s="285"/>
      <c r="FHO84" s="285"/>
      <c r="FHP84" s="285"/>
      <c r="FHQ84" s="285"/>
      <c r="FHR84" s="285"/>
      <c r="FHS84" s="285"/>
      <c r="FHT84" s="285"/>
      <c r="FHU84" s="285"/>
      <c r="FHV84" s="285"/>
      <c r="FHW84" s="285"/>
      <c r="FHX84" s="285"/>
      <c r="FHY84" s="285"/>
      <c r="FHZ84" s="285"/>
      <c r="FIA84" s="285"/>
      <c r="FIB84" s="285"/>
      <c r="FIC84" s="285"/>
      <c r="FID84" s="285"/>
      <c r="FIE84" s="285"/>
      <c r="FIF84" s="285"/>
      <c r="FIG84" s="285"/>
      <c r="FIH84" s="285"/>
      <c r="FII84" s="285"/>
      <c r="FIJ84" s="285"/>
      <c r="FIK84" s="285"/>
      <c r="FIL84" s="285"/>
      <c r="FIM84" s="285"/>
      <c r="FIN84" s="285"/>
      <c r="FIO84" s="285"/>
      <c r="FIP84" s="285"/>
      <c r="FIQ84" s="285"/>
      <c r="FIR84" s="285"/>
      <c r="FIS84" s="285"/>
      <c r="FIT84" s="285"/>
      <c r="FIU84" s="285"/>
      <c r="FIV84" s="285"/>
      <c r="FIW84" s="285"/>
      <c r="FIX84" s="285"/>
      <c r="FIY84" s="285"/>
      <c r="FIZ84" s="285"/>
      <c r="FJA84" s="285"/>
      <c r="FJB84" s="285"/>
      <c r="FJC84" s="285"/>
      <c r="FJD84" s="285"/>
      <c r="FJE84" s="285"/>
      <c r="FJF84" s="285"/>
      <c r="FJG84" s="285"/>
      <c r="FJH84" s="285"/>
      <c r="FJI84" s="285"/>
      <c r="FJJ84" s="285"/>
      <c r="FJK84" s="285"/>
      <c r="FJL84" s="285"/>
      <c r="FJM84" s="285"/>
      <c r="FJN84" s="285"/>
      <c r="FJO84" s="285"/>
      <c r="FJP84" s="285"/>
      <c r="FJQ84" s="285"/>
      <c r="FJR84" s="285"/>
      <c r="FJS84" s="285"/>
      <c r="FJT84" s="285"/>
      <c r="FJU84" s="285"/>
      <c r="FJV84" s="285"/>
      <c r="FJW84" s="285"/>
      <c r="FJX84" s="285"/>
      <c r="FJY84" s="285"/>
      <c r="FJZ84" s="285"/>
      <c r="FKA84" s="285"/>
      <c r="FKB84" s="285"/>
      <c r="FKC84" s="285"/>
      <c r="FKD84" s="285"/>
      <c r="FKE84" s="285"/>
      <c r="FKF84" s="285"/>
      <c r="FKG84" s="285"/>
      <c r="FKH84" s="285"/>
      <c r="FKI84" s="285"/>
      <c r="FKJ84" s="285"/>
      <c r="FKK84" s="285"/>
      <c r="FKL84" s="285"/>
      <c r="FKM84" s="285"/>
      <c r="FKN84" s="285"/>
      <c r="FKO84" s="285"/>
      <c r="FKP84" s="285"/>
      <c r="FKQ84" s="285"/>
      <c r="FKR84" s="285"/>
      <c r="FKS84" s="285"/>
      <c r="FKT84" s="285"/>
      <c r="FKU84" s="285"/>
      <c r="FKV84" s="285"/>
      <c r="FKW84" s="285"/>
      <c r="FKX84" s="285"/>
      <c r="FKY84" s="285"/>
      <c r="FKZ84" s="285"/>
      <c r="FLA84" s="285"/>
      <c r="FLB84" s="285"/>
      <c r="FLC84" s="285"/>
      <c r="FLD84" s="285"/>
      <c r="FLE84" s="285"/>
      <c r="FLF84" s="285"/>
      <c r="FLG84" s="285"/>
      <c r="FLH84" s="285"/>
      <c r="FLI84" s="285"/>
      <c r="FLJ84" s="285"/>
      <c r="FLK84" s="285"/>
      <c r="FLL84" s="285"/>
      <c r="FLM84" s="285"/>
      <c r="FLN84" s="285"/>
      <c r="FLO84" s="285"/>
      <c r="FLP84" s="285"/>
      <c r="FLQ84" s="285"/>
      <c r="FLR84" s="285"/>
      <c r="FLS84" s="285"/>
      <c r="FLT84" s="285"/>
      <c r="FLU84" s="285"/>
      <c r="FLV84" s="285"/>
      <c r="FLW84" s="285"/>
      <c r="FLX84" s="285"/>
      <c r="FLY84" s="285"/>
      <c r="FLZ84" s="285"/>
      <c r="FMA84" s="285"/>
      <c r="FMB84" s="285"/>
      <c r="FMC84" s="285"/>
      <c r="FMD84" s="285"/>
      <c r="FME84" s="285"/>
      <c r="FMF84" s="285"/>
      <c r="FMG84" s="285"/>
      <c r="FMH84" s="285"/>
      <c r="FMI84" s="285"/>
      <c r="FMJ84" s="285"/>
      <c r="FMK84" s="285"/>
      <c r="FML84" s="285"/>
      <c r="FMM84" s="285"/>
      <c r="FMN84" s="285"/>
      <c r="FMO84" s="285"/>
      <c r="FMP84" s="285"/>
      <c r="FMQ84" s="285"/>
      <c r="FMR84" s="285"/>
      <c r="FMS84" s="285"/>
      <c r="FMT84" s="285"/>
      <c r="FMU84" s="285"/>
      <c r="FMV84" s="285"/>
      <c r="FMW84" s="285"/>
      <c r="FMX84" s="285"/>
      <c r="FMY84" s="285"/>
      <c r="FMZ84" s="285"/>
      <c r="FNA84" s="285"/>
      <c r="FNB84" s="285"/>
      <c r="FNC84" s="285"/>
      <c r="FND84" s="285"/>
      <c r="FNE84" s="285"/>
      <c r="FNF84" s="285"/>
      <c r="FNG84" s="285"/>
      <c r="FNH84" s="285"/>
      <c r="FNI84" s="285"/>
      <c r="FNJ84" s="285"/>
      <c r="FNK84" s="285"/>
      <c r="FNL84" s="285"/>
      <c r="FNM84" s="285"/>
      <c r="FNN84" s="285"/>
      <c r="FNO84" s="285"/>
      <c r="FNP84" s="285"/>
      <c r="FNQ84" s="285"/>
      <c r="FNR84" s="285"/>
      <c r="FNS84" s="285"/>
      <c r="FNT84" s="285"/>
      <c r="FNU84" s="285"/>
      <c r="FNV84" s="285"/>
      <c r="FNW84" s="285"/>
      <c r="FNX84" s="285"/>
      <c r="FNY84" s="285"/>
      <c r="FNZ84" s="285"/>
      <c r="FOA84" s="285"/>
      <c r="FOB84" s="285"/>
      <c r="FOC84" s="285"/>
      <c r="FOD84" s="285"/>
      <c r="FOE84" s="285"/>
      <c r="FOF84" s="285"/>
      <c r="FOG84" s="285"/>
      <c r="FOH84" s="285"/>
      <c r="FOI84" s="285"/>
      <c r="FOJ84" s="285"/>
      <c r="FOK84" s="285"/>
      <c r="FOL84" s="285"/>
      <c r="FOM84" s="285"/>
      <c r="FON84" s="285"/>
      <c r="FOO84" s="285"/>
      <c r="FOP84" s="285"/>
      <c r="FOQ84" s="285"/>
      <c r="FOR84" s="285"/>
      <c r="FOS84" s="285"/>
      <c r="FOT84" s="285"/>
      <c r="FOU84" s="285"/>
      <c r="FOV84" s="285"/>
      <c r="FOW84" s="285"/>
      <c r="FOX84" s="285"/>
      <c r="FOY84" s="285"/>
      <c r="FOZ84" s="285"/>
      <c r="FPA84" s="285"/>
      <c r="FPB84" s="285"/>
      <c r="FPC84" s="285"/>
      <c r="FPD84" s="285"/>
      <c r="FPE84" s="285"/>
      <c r="FPF84" s="285"/>
      <c r="FPG84" s="285"/>
      <c r="FPH84" s="285"/>
      <c r="FPI84" s="285"/>
      <c r="FPJ84" s="285"/>
      <c r="FPK84" s="285"/>
      <c r="FPL84" s="285"/>
      <c r="FPM84" s="285"/>
      <c r="FPN84" s="285"/>
      <c r="FPO84" s="285"/>
      <c r="FPP84" s="285"/>
      <c r="FPQ84" s="285"/>
      <c r="FPR84" s="285"/>
      <c r="FPS84" s="285"/>
      <c r="FPT84" s="285"/>
      <c r="FPU84" s="285"/>
      <c r="FPV84" s="285"/>
      <c r="FPW84" s="285"/>
      <c r="FPX84" s="285"/>
      <c r="FPY84" s="285"/>
      <c r="FPZ84" s="285"/>
      <c r="FQA84" s="285"/>
      <c r="FQB84" s="285"/>
      <c r="FQC84" s="285"/>
      <c r="FQD84" s="285"/>
      <c r="FQE84" s="285"/>
      <c r="FQF84" s="285"/>
      <c r="FQG84" s="285"/>
      <c r="FQH84" s="285"/>
      <c r="FQI84" s="285"/>
      <c r="FQJ84" s="285"/>
      <c r="FQK84" s="285"/>
      <c r="FQL84" s="285"/>
      <c r="FQM84" s="285"/>
      <c r="FQN84" s="285"/>
      <c r="FQO84" s="285"/>
      <c r="FQP84" s="285"/>
      <c r="FQQ84" s="285"/>
      <c r="FQR84" s="285"/>
      <c r="FQS84" s="285"/>
      <c r="FQT84" s="285"/>
      <c r="FQU84" s="285"/>
      <c r="FQV84" s="285"/>
      <c r="FQW84" s="285"/>
      <c r="FQX84" s="285"/>
      <c r="FQY84" s="285"/>
      <c r="FQZ84" s="285"/>
      <c r="FRA84" s="285"/>
      <c r="FRB84" s="285"/>
      <c r="FRC84" s="285"/>
      <c r="FRD84" s="285"/>
      <c r="FRE84" s="285"/>
      <c r="FRF84" s="285"/>
      <c r="FRG84" s="285"/>
      <c r="FRH84" s="285"/>
      <c r="FRI84" s="285"/>
      <c r="FRJ84" s="285"/>
      <c r="FRK84" s="285"/>
      <c r="FRL84" s="285"/>
      <c r="FRM84" s="285"/>
      <c r="FRN84" s="285"/>
      <c r="FRO84" s="285"/>
      <c r="FRP84" s="285"/>
      <c r="FRQ84" s="285"/>
      <c r="FRR84" s="285"/>
      <c r="FRS84" s="285"/>
      <c r="FRT84" s="285"/>
      <c r="FRU84" s="285"/>
      <c r="FRV84" s="285"/>
      <c r="FRW84" s="285"/>
      <c r="FRX84" s="285"/>
      <c r="FRY84" s="285"/>
      <c r="FRZ84" s="285"/>
      <c r="FSA84" s="285"/>
      <c r="FSB84" s="285"/>
      <c r="FSC84" s="285"/>
      <c r="FSD84" s="285"/>
      <c r="FSE84" s="285"/>
      <c r="FSF84" s="285"/>
      <c r="FSG84" s="285"/>
      <c r="FSH84" s="285"/>
      <c r="FSI84" s="285"/>
      <c r="FSJ84" s="285"/>
      <c r="FSK84" s="285"/>
      <c r="FSL84" s="285"/>
      <c r="FSM84" s="285"/>
      <c r="FSN84" s="285"/>
      <c r="FSO84" s="285"/>
      <c r="FSP84" s="285"/>
      <c r="FSQ84" s="285"/>
      <c r="FSR84" s="285"/>
      <c r="FSS84" s="285"/>
      <c r="FST84" s="285"/>
      <c r="FSU84" s="285"/>
      <c r="FSV84" s="285"/>
      <c r="FSW84" s="285"/>
      <c r="FSX84" s="285"/>
      <c r="FSY84" s="285"/>
      <c r="FSZ84" s="285"/>
      <c r="FTA84" s="285"/>
      <c r="FTB84" s="285"/>
      <c r="FTC84" s="285"/>
      <c r="FTD84" s="285"/>
      <c r="FTE84" s="285"/>
      <c r="FTF84" s="285"/>
      <c r="FTG84" s="285"/>
      <c r="FTH84" s="285"/>
      <c r="FTI84" s="285"/>
      <c r="FTJ84" s="285"/>
      <c r="FTK84" s="285"/>
      <c r="FTL84" s="285"/>
      <c r="FTM84" s="285"/>
      <c r="FTN84" s="285"/>
      <c r="FTO84" s="285"/>
      <c r="FTP84" s="285"/>
      <c r="FTQ84" s="285"/>
      <c r="FTR84" s="285"/>
      <c r="FTS84" s="285"/>
      <c r="FTT84" s="285"/>
      <c r="FTU84" s="285"/>
      <c r="FTV84" s="285"/>
      <c r="FTW84" s="285"/>
      <c r="FTX84" s="285"/>
      <c r="FTY84" s="285"/>
      <c r="FTZ84" s="285"/>
      <c r="FUA84" s="285"/>
      <c r="FUB84" s="285"/>
      <c r="FUC84" s="285"/>
      <c r="FUD84" s="285"/>
      <c r="FUE84" s="285"/>
      <c r="FUF84" s="285"/>
      <c r="FUG84" s="285"/>
      <c r="FUH84" s="285"/>
      <c r="FUI84" s="285"/>
      <c r="FUJ84" s="285"/>
      <c r="FUK84" s="285"/>
      <c r="FUL84" s="285"/>
      <c r="FUM84" s="285"/>
      <c r="FUN84" s="285"/>
      <c r="FUO84" s="285"/>
      <c r="FUP84" s="285"/>
      <c r="FUQ84" s="285"/>
      <c r="FUR84" s="285"/>
      <c r="FUS84" s="285"/>
      <c r="FUT84" s="285"/>
      <c r="FUU84" s="285"/>
      <c r="FUV84" s="285"/>
      <c r="FUW84" s="285"/>
      <c r="FUX84" s="285"/>
      <c r="FUY84" s="285"/>
      <c r="FUZ84" s="285"/>
      <c r="FVA84" s="285"/>
      <c r="FVB84" s="285"/>
      <c r="FVC84" s="285"/>
      <c r="FVD84" s="285"/>
      <c r="FVE84" s="285"/>
      <c r="FVF84" s="285"/>
      <c r="FVG84" s="285"/>
      <c r="FVH84" s="285"/>
      <c r="FVI84" s="285"/>
      <c r="FVJ84" s="285"/>
      <c r="FVK84" s="285"/>
      <c r="FVL84" s="285"/>
      <c r="FVM84" s="285"/>
      <c r="FVN84" s="285"/>
      <c r="FVO84" s="285"/>
      <c r="FVP84" s="285"/>
      <c r="FVQ84" s="285"/>
      <c r="FVR84" s="285"/>
      <c r="FVS84" s="285"/>
      <c r="FVT84" s="285"/>
      <c r="FVU84" s="285"/>
      <c r="FVV84" s="285"/>
      <c r="FVW84" s="285"/>
      <c r="FVX84" s="285"/>
      <c r="FVY84" s="285"/>
      <c r="FVZ84" s="285"/>
      <c r="FWA84" s="285"/>
      <c r="FWB84" s="285"/>
      <c r="FWC84" s="285"/>
      <c r="FWD84" s="285"/>
      <c r="FWE84" s="285"/>
      <c r="FWF84" s="285"/>
      <c r="FWG84" s="285"/>
      <c r="FWH84" s="285"/>
      <c r="FWI84" s="285"/>
      <c r="FWJ84" s="285"/>
      <c r="FWK84" s="285"/>
      <c r="FWL84" s="285"/>
      <c r="FWM84" s="285"/>
      <c r="FWN84" s="285"/>
      <c r="FWO84" s="285"/>
      <c r="FWP84" s="285"/>
      <c r="FWQ84" s="285"/>
      <c r="FWR84" s="285"/>
      <c r="FWS84" s="285"/>
      <c r="FWT84" s="285"/>
      <c r="FWU84" s="285"/>
      <c r="FWV84" s="285"/>
      <c r="FWW84" s="285"/>
      <c r="FWX84" s="285"/>
      <c r="FWY84" s="285"/>
      <c r="FWZ84" s="285"/>
      <c r="FXA84" s="285"/>
      <c r="FXB84" s="285"/>
      <c r="FXC84" s="285"/>
      <c r="FXD84" s="285"/>
      <c r="FXE84" s="285"/>
      <c r="FXF84" s="285"/>
      <c r="FXG84" s="285"/>
      <c r="FXH84" s="285"/>
      <c r="FXI84" s="285"/>
      <c r="FXJ84" s="285"/>
      <c r="FXK84" s="285"/>
      <c r="FXL84" s="285"/>
      <c r="FXM84" s="285"/>
      <c r="FXN84" s="285"/>
      <c r="FXO84" s="285"/>
      <c r="FXP84" s="285"/>
      <c r="FXQ84" s="285"/>
      <c r="FXR84" s="285"/>
      <c r="FXS84" s="285"/>
      <c r="FXT84" s="285"/>
      <c r="FXU84" s="285"/>
      <c r="FXV84" s="285"/>
      <c r="FXW84" s="285"/>
      <c r="FXX84" s="285"/>
      <c r="FXY84" s="285"/>
      <c r="FXZ84" s="285"/>
      <c r="FYA84" s="285"/>
      <c r="FYB84" s="285"/>
      <c r="FYC84" s="285"/>
      <c r="FYD84" s="285"/>
      <c r="FYE84" s="285"/>
      <c r="FYF84" s="285"/>
      <c r="FYG84" s="285"/>
      <c r="FYH84" s="285"/>
      <c r="FYI84" s="285"/>
      <c r="FYJ84" s="285"/>
      <c r="FYK84" s="285"/>
      <c r="FYL84" s="285"/>
      <c r="FYM84" s="285"/>
      <c r="FYN84" s="285"/>
      <c r="FYO84" s="285"/>
      <c r="FYP84" s="285"/>
      <c r="FYQ84" s="285"/>
      <c r="FYR84" s="285"/>
      <c r="FYS84" s="285"/>
      <c r="FYT84" s="285"/>
      <c r="FYU84" s="285"/>
      <c r="FYV84" s="285"/>
      <c r="FYW84" s="285"/>
      <c r="FYX84" s="285"/>
      <c r="FYY84" s="285"/>
      <c r="FYZ84" s="285"/>
      <c r="FZA84" s="285"/>
      <c r="FZB84" s="285"/>
      <c r="FZC84" s="285"/>
      <c r="FZD84" s="285"/>
      <c r="FZE84" s="285"/>
      <c r="FZF84" s="285"/>
      <c r="FZG84" s="285"/>
      <c r="FZH84" s="285"/>
      <c r="FZI84" s="285"/>
      <c r="FZJ84" s="285"/>
      <c r="FZK84" s="285"/>
      <c r="FZL84" s="285"/>
      <c r="FZM84" s="285"/>
      <c r="FZN84" s="285"/>
      <c r="FZO84" s="285"/>
      <c r="FZP84" s="285"/>
      <c r="FZQ84" s="285"/>
      <c r="FZR84" s="285"/>
      <c r="FZS84" s="285"/>
      <c r="FZT84" s="285"/>
      <c r="FZU84" s="285"/>
      <c r="FZV84" s="285"/>
      <c r="FZW84" s="285"/>
      <c r="FZX84" s="285"/>
      <c r="FZY84" s="285"/>
      <c r="FZZ84" s="285"/>
      <c r="GAA84" s="285"/>
      <c r="GAB84" s="285"/>
      <c r="GAC84" s="285"/>
      <c r="GAD84" s="285"/>
      <c r="GAE84" s="285"/>
      <c r="GAF84" s="285"/>
      <c r="GAG84" s="285"/>
      <c r="GAH84" s="285"/>
      <c r="GAI84" s="285"/>
      <c r="GAJ84" s="285"/>
      <c r="GAK84" s="285"/>
      <c r="GAL84" s="285"/>
      <c r="GAM84" s="285"/>
      <c r="GAN84" s="285"/>
      <c r="GAO84" s="285"/>
      <c r="GAP84" s="285"/>
      <c r="GAQ84" s="285"/>
      <c r="GAR84" s="285"/>
      <c r="GAS84" s="285"/>
      <c r="GAT84" s="285"/>
      <c r="GAU84" s="285"/>
      <c r="GAV84" s="285"/>
      <c r="GAW84" s="285"/>
      <c r="GAX84" s="285"/>
      <c r="GAY84" s="285"/>
      <c r="GAZ84" s="285"/>
      <c r="GBA84" s="285"/>
      <c r="GBB84" s="285"/>
      <c r="GBC84" s="285"/>
      <c r="GBD84" s="285"/>
      <c r="GBE84" s="285"/>
      <c r="GBF84" s="285"/>
      <c r="GBG84" s="285"/>
      <c r="GBH84" s="285"/>
      <c r="GBI84" s="285"/>
      <c r="GBJ84" s="285"/>
      <c r="GBK84" s="285"/>
      <c r="GBL84" s="285"/>
      <c r="GBM84" s="285"/>
      <c r="GBN84" s="285"/>
      <c r="GBO84" s="285"/>
      <c r="GBP84" s="285"/>
      <c r="GBQ84" s="285"/>
      <c r="GBR84" s="285"/>
      <c r="GBS84" s="285"/>
      <c r="GBT84" s="285"/>
      <c r="GBU84" s="285"/>
      <c r="GBV84" s="285"/>
      <c r="GBW84" s="285"/>
      <c r="GBX84" s="285"/>
      <c r="GBY84" s="285"/>
      <c r="GBZ84" s="285"/>
      <c r="GCA84" s="285"/>
      <c r="GCB84" s="285"/>
      <c r="GCC84" s="285"/>
      <c r="GCD84" s="285"/>
      <c r="GCE84" s="285"/>
      <c r="GCF84" s="285"/>
      <c r="GCG84" s="285"/>
      <c r="GCH84" s="285"/>
      <c r="GCI84" s="285"/>
      <c r="GCJ84" s="285"/>
      <c r="GCK84" s="285"/>
      <c r="GCL84" s="285"/>
      <c r="GCM84" s="285"/>
      <c r="GCN84" s="285"/>
      <c r="GCO84" s="285"/>
      <c r="GCP84" s="285"/>
      <c r="GCQ84" s="285"/>
      <c r="GCR84" s="285"/>
      <c r="GCS84" s="285"/>
      <c r="GCT84" s="285"/>
      <c r="GCU84" s="285"/>
      <c r="GCV84" s="285"/>
      <c r="GCW84" s="285"/>
      <c r="GCX84" s="285"/>
      <c r="GCY84" s="285"/>
      <c r="GCZ84" s="285"/>
      <c r="GDA84" s="285"/>
      <c r="GDB84" s="285"/>
      <c r="GDC84" s="285"/>
      <c r="GDD84" s="285"/>
      <c r="GDE84" s="285"/>
      <c r="GDF84" s="285"/>
      <c r="GDG84" s="285"/>
      <c r="GDH84" s="285"/>
      <c r="GDI84" s="285"/>
      <c r="GDJ84" s="285"/>
      <c r="GDK84" s="285"/>
      <c r="GDL84" s="285"/>
      <c r="GDM84" s="285"/>
      <c r="GDN84" s="285"/>
      <c r="GDO84" s="285"/>
      <c r="GDP84" s="285"/>
      <c r="GDQ84" s="285"/>
      <c r="GDR84" s="285"/>
      <c r="GDS84" s="285"/>
      <c r="GDT84" s="285"/>
      <c r="GDU84" s="285"/>
      <c r="GDV84" s="285"/>
      <c r="GDW84" s="285"/>
      <c r="GDX84" s="285"/>
      <c r="GDY84" s="285"/>
      <c r="GDZ84" s="285"/>
      <c r="GEA84" s="285"/>
      <c r="GEB84" s="285"/>
      <c r="GEC84" s="285"/>
      <c r="GED84" s="285"/>
      <c r="GEE84" s="285"/>
      <c r="GEF84" s="285"/>
      <c r="GEG84" s="285"/>
      <c r="GEH84" s="285"/>
      <c r="GEI84" s="285"/>
      <c r="GEJ84" s="285"/>
      <c r="GEK84" s="285"/>
      <c r="GEL84" s="285"/>
      <c r="GEM84" s="285"/>
      <c r="GEN84" s="285"/>
      <c r="GEO84" s="285"/>
      <c r="GEP84" s="285"/>
      <c r="GEQ84" s="285"/>
      <c r="GER84" s="285"/>
      <c r="GES84" s="285"/>
      <c r="GET84" s="285"/>
      <c r="GEU84" s="285"/>
      <c r="GEV84" s="285"/>
      <c r="GEW84" s="285"/>
      <c r="GEX84" s="285"/>
      <c r="GEY84" s="285"/>
      <c r="GEZ84" s="285"/>
      <c r="GFA84" s="285"/>
      <c r="GFB84" s="285"/>
      <c r="GFC84" s="285"/>
      <c r="GFD84" s="285"/>
      <c r="GFE84" s="285"/>
      <c r="GFF84" s="285"/>
      <c r="GFG84" s="285"/>
      <c r="GFH84" s="285"/>
      <c r="GFI84" s="285"/>
      <c r="GFJ84" s="285"/>
      <c r="GFK84" s="285"/>
      <c r="GFL84" s="285"/>
      <c r="GFM84" s="285"/>
      <c r="GFN84" s="285"/>
      <c r="GFO84" s="285"/>
      <c r="GFP84" s="285"/>
      <c r="GFQ84" s="285"/>
      <c r="GFR84" s="285"/>
      <c r="GFS84" s="285"/>
      <c r="GFT84" s="285"/>
      <c r="GFU84" s="285"/>
      <c r="GFV84" s="285"/>
      <c r="GFW84" s="285"/>
      <c r="GFX84" s="285"/>
      <c r="GFY84" s="285"/>
      <c r="GFZ84" s="285"/>
      <c r="GGA84" s="285"/>
      <c r="GGB84" s="285"/>
      <c r="GGC84" s="285"/>
      <c r="GGD84" s="285"/>
      <c r="GGE84" s="285"/>
      <c r="GGF84" s="285"/>
      <c r="GGG84" s="285"/>
      <c r="GGH84" s="285"/>
      <c r="GGI84" s="285"/>
      <c r="GGJ84" s="285"/>
      <c r="GGK84" s="285"/>
      <c r="GGL84" s="285"/>
      <c r="GGM84" s="285"/>
      <c r="GGN84" s="285"/>
      <c r="GGO84" s="285"/>
      <c r="GGP84" s="285"/>
      <c r="GGQ84" s="285"/>
      <c r="GGR84" s="285"/>
      <c r="GGS84" s="285"/>
      <c r="GGT84" s="285"/>
      <c r="GGU84" s="285"/>
      <c r="GGV84" s="285"/>
      <c r="GGW84" s="285"/>
      <c r="GGX84" s="285"/>
      <c r="GGY84" s="285"/>
      <c r="GGZ84" s="285"/>
      <c r="GHA84" s="285"/>
      <c r="GHB84" s="285"/>
      <c r="GHC84" s="285"/>
      <c r="GHD84" s="285"/>
      <c r="GHE84" s="285"/>
      <c r="GHF84" s="285"/>
      <c r="GHG84" s="285"/>
      <c r="GHH84" s="285"/>
      <c r="GHI84" s="285"/>
      <c r="GHJ84" s="285"/>
      <c r="GHK84" s="285"/>
      <c r="GHL84" s="285"/>
      <c r="GHM84" s="285"/>
      <c r="GHN84" s="285"/>
      <c r="GHO84" s="285"/>
      <c r="GHP84" s="285"/>
      <c r="GHQ84" s="285"/>
      <c r="GHR84" s="285"/>
      <c r="GHS84" s="285"/>
      <c r="GHT84" s="285"/>
      <c r="GHU84" s="285"/>
      <c r="GHV84" s="285"/>
      <c r="GHW84" s="285"/>
      <c r="GHX84" s="285"/>
      <c r="GHY84" s="285"/>
      <c r="GHZ84" s="285"/>
      <c r="GIA84" s="285"/>
      <c r="GIB84" s="285"/>
      <c r="GIC84" s="285"/>
      <c r="GID84" s="285"/>
      <c r="GIE84" s="285"/>
      <c r="GIF84" s="285"/>
      <c r="GIG84" s="285"/>
      <c r="GIH84" s="285"/>
      <c r="GII84" s="285"/>
      <c r="GIJ84" s="285"/>
      <c r="GIK84" s="285"/>
      <c r="GIL84" s="285"/>
      <c r="GIM84" s="285"/>
      <c r="GIN84" s="285"/>
      <c r="GIO84" s="285"/>
      <c r="GIP84" s="285"/>
      <c r="GIQ84" s="285"/>
      <c r="GIR84" s="285"/>
      <c r="GIS84" s="285"/>
      <c r="GIT84" s="285"/>
      <c r="GIU84" s="285"/>
      <c r="GIV84" s="285"/>
      <c r="GIW84" s="285"/>
      <c r="GIX84" s="285"/>
      <c r="GIY84" s="285"/>
      <c r="GIZ84" s="285"/>
      <c r="GJA84" s="285"/>
      <c r="GJB84" s="285"/>
      <c r="GJC84" s="285"/>
      <c r="GJD84" s="285"/>
      <c r="GJE84" s="285"/>
      <c r="GJF84" s="285"/>
      <c r="GJG84" s="285"/>
      <c r="GJH84" s="285"/>
      <c r="GJI84" s="285"/>
      <c r="GJJ84" s="285"/>
      <c r="GJK84" s="285"/>
      <c r="GJL84" s="285"/>
      <c r="GJM84" s="285"/>
      <c r="GJN84" s="285"/>
      <c r="GJO84" s="285"/>
      <c r="GJP84" s="285"/>
      <c r="GJQ84" s="285"/>
      <c r="GJR84" s="285"/>
      <c r="GJS84" s="285"/>
      <c r="GJT84" s="285"/>
      <c r="GJU84" s="285"/>
      <c r="GJV84" s="285"/>
      <c r="GJW84" s="285"/>
      <c r="GJX84" s="285"/>
      <c r="GJY84" s="285"/>
      <c r="GJZ84" s="285"/>
      <c r="GKA84" s="285"/>
      <c r="GKB84" s="285"/>
      <c r="GKC84" s="285"/>
      <c r="GKD84" s="285"/>
      <c r="GKE84" s="285"/>
      <c r="GKF84" s="285"/>
      <c r="GKG84" s="285"/>
      <c r="GKH84" s="285"/>
      <c r="GKI84" s="285"/>
      <c r="GKJ84" s="285"/>
      <c r="GKK84" s="285"/>
      <c r="GKL84" s="285"/>
      <c r="GKM84" s="285"/>
      <c r="GKN84" s="285"/>
      <c r="GKO84" s="285"/>
      <c r="GKP84" s="285"/>
      <c r="GKQ84" s="285"/>
      <c r="GKR84" s="285"/>
      <c r="GKS84" s="285"/>
      <c r="GKT84" s="285"/>
      <c r="GKU84" s="285"/>
      <c r="GKV84" s="285"/>
      <c r="GKW84" s="285"/>
      <c r="GKX84" s="285"/>
      <c r="GKY84" s="285"/>
      <c r="GKZ84" s="285"/>
      <c r="GLA84" s="285"/>
      <c r="GLB84" s="285"/>
      <c r="GLC84" s="285"/>
      <c r="GLD84" s="285"/>
      <c r="GLE84" s="285"/>
      <c r="GLF84" s="285"/>
      <c r="GLG84" s="285"/>
      <c r="GLH84" s="285"/>
      <c r="GLI84" s="285"/>
      <c r="GLJ84" s="285"/>
      <c r="GLK84" s="285"/>
      <c r="GLL84" s="285"/>
      <c r="GLM84" s="285"/>
      <c r="GLN84" s="285"/>
      <c r="GLO84" s="285"/>
      <c r="GLP84" s="285"/>
      <c r="GLQ84" s="285"/>
      <c r="GLR84" s="285"/>
      <c r="GLS84" s="285"/>
      <c r="GLT84" s="285"/>
      <c r="GLU84" s="285"/>
      <c r="GLV84" s="285"/>
      <c r="GLW84" s="285"/>
      <c r="GLX84" s="285"/>
      <c r="GLY84" s="285"/>
      <c r="GLZ84" s="285"/>
      <c r="GMA84" s="285"/>
      <c r="GMB84" s="285"/>
      <c r="GMC84" s="285"/>
      <c r="GMD84" s="285"/>
      <c r="GME84" s="285"/>
      <c r="GMF84" s="285"/>
      <c r="GMG84" s="285"/>
      <c r="GMH84" s="285"/>
      <c r="GMI84" s="285"/>
      <c r="GMJ84" s="285"/>
      <c r="GMK84" s="285"/>
      <c r="GML84" s="285"/>
      <c r="GMM84" s="285"/>
      <c r="GMN84" s="285"/>
      <c r="GMO84" s="285"/>
      <c r="GMP84" s="285"/>
      <c r="GMQ84" s="285"/>
      <c r="GMR84" s="285"/>
      <c r="GMS84" s="285"/>
      <c r="GMT84" s="285"/>
      <c r="GMU84" s="285"/>
      <c r="GMV84" s="285"/>
      <c r="GMW84" s="285"/>
      <c r="GMX84" s="285"/>
      <c r="GMY84" s="285"/>
      <c r="GMZ84" s="285"/>
      <c r="GNA84" s="285"/>
      <c r="GNB84" s="285"/>
      <c r="GNC84" s="285"/>
      <c r="GND84" s="285"/>
      <c r="GNE84" s="285"/>
      <c r="GNF84" s="285"/>
      <c r="GNG84" s="285"/>
      <c r="GNH84" s="285"/>
      <c r="GNI84" s="285"/>
      <c r="GNJ84" s="285"/>
      <c r="GNK84" s="285"/>
      <c r="GNL84" s="285"/>
      <c r="GNM84" s="285"/>
      <c r="GNN84" s="285"/>
      <c r="GNO84" s="285"/>
      <c r="GNP84" s="285"/>
      <c r="GNQ84" s="285"/>
      <c r="GNR84" s="285"/>
      <c r="GNS84" s="285"/>
      <c r="GNT84" s="285"/>
      <c r="GNU84" s="285"/>
      <c r="GNV84" s="285"/>
      <c r="GNW84" s="285"/>
      <c r="GNX84" s="285"/>
      <c r="GNY84" s="285"/>
      <c r="GNZ84" s="285"/>
      <c r="GOA84" s="285"/>
      <c r="GOB84" s="285"/>
      <c r="GOC84" s="285"/>
      <c r="GOD84" s="285"/>
      <c r="GOE84" s="285"/>
      <c r="GOF84" s="285"/>
      <c r="GOG84" s="285"/>
      <c r="GOH84" s="285"/>
      <c r="GOI84" s="285"/>
      <c r="GOJ84" s="285"/>
      <c r="GOK84" s="285"/>
      <c r="GOL84" s="285"/>
      <c r="GOM84" s="285"/>
      <c r="GON84" s="285"/>
      <c r="GOO84" s="285"/>
      <c r="GOP84" s="285"/>
      <c r="GOQ84" s="285"/>
      <c r="GOR84" s="285"/>
      <c r="GOS84" s="285"/>
      <c r="GOT84" s="285"/>
      <c r="GOU84" s="285"/>
      <c r="GOV84" s="285"/>
      <c r="GOW84" s="285"/>
      <c r="GOX84" s="285"/>
      <c r="GOY84" s="285"/>
      <c r="GOZ84" s="285"/>
      <c r="GPA84" s="285"/>
      <c r="GPB84" s="285"/>
      <c r="GPC84" s="285"/>
      <c r="GPD84" s="285"/>
      <c r="GPE84" s="285"/>
      <c r="GPF84" s="285"/>
      <c r="GPG84" s="285"/>
      <c r="GPH84" s="285"/>
      <c r="GPI84" s="285"/>
      <c r="GPJ84" s="285"/>
      <c r="GPK84" s="285"/>
      <c r="GPL84" s="285"/>
      <c r="GPM84" s="285"/>
      <c r="GPN84" s="285"/>
      <c r="GPO84" s="285"/>
      <c r="GPP84" s="285"/>
      <c r="GPQ84" s="285"/>
      <c r="GPR84" s="285"/>
      <c r="GPS84" s="285"/>
      <c r="GPT84" s="285"/>
      <c r="GPU84" s="285"/>
      <c r="GPV84" s="285"/>
      <c r="GPW84" s="285"/>
      <c r="GPX84" s="285"/>
      <c r="GPY84" s="285"/>
      <c r="GPZ84" s="285"/>
      <c r="GQA84" s="285"/>
      <c r="GQB84" s="285"/>
      <c r="GQC84" s="285"/>
      <c r="GQD84" s="285"/>
      <c r="GQE84" s="285"/>
      <c r="GQF84" s="285"/>
      <c r="GQG84" s="285"/>
      <c r="GQH84" s="285"/>
      <c r="GQI84" s="285"/>
      <c r="GQJ84" s="285"/>
      <c r="GQK84" s="285"/>
      <c r="GQL84" s="285"/>
      <c r="GQM84" s="285"/>
      <c r="GQN84" s="285"/>
      <c r="GQO84" s="285"/>
      <c r="GQP84" s="285"/>
      <c r="GQQ84" s="285"/>
      <c r="GQR84" s="285"/>
      <c r="GQS84" s="285"/>
      <c r="GQT84" s="285"/>
      <c r="GQU84" s="285"/>
      <c r="GQV84" s="285"/>
      <c r="GQW84" s="285"/>
      <c r="GQX84" s="285"/>
      <c r="GQY84" s="285"/>
      <c r="GQZ84" s="285"/>
      <c r="GRA84" s="285"/>
      <c r="GRB84" s="285"/>
      <c r="GRC84" s="285"/>
      <c r="GRD84" s="285"/>
      <c r="GRE84" s="285"/>
      <c r="GRF84" s="285"/>
      <c r="GRG84" s="285"/>
      <c r="GRH84" s="285"/>
      <c r="GRI84" s="285"/>
      <c r="GRJ84" s="285"/>
      <c r="GRK84" s="285"/>
      <c r="GRL84" s="285"/>
      <c r="GRM84" s="285"/>
      <c r="GRN84" s="285"/>
      <c r="GRO84" s="285"/>
      <c r="GRP84" s="285"/>
      <c r="GRQ84" s="285"/>
      <c r="GRR84" s="285"/>
      <c r="GRS84" s="285"/>
      <c r="GRT84" s="285"/>
      <c r="GRU84" s="285"/>
      <c r="GRV84" s="285"/>
      <c r="GRW84" s="285"/>
      <c r="GRX84" s="285"/>
      <c r="GRY84" s="285"/>
      <c r="GRZ84" s="285"/>
      <c r="GSA84" s="285"/>
      <c r="GSB84" s="285"/>
      <c r="GSC84" s="285"/>
      <c r="GSD84" s="285"/>
      <c r="GSE84" s="285"/>
      <c r="GSF84" s="285"/>
      <c r="GSG84" s="285"/>
      <c r="GSH84" s="285"/>
      <c r="GSI84" s="285"/>
      <c r="GSJ84" s="285"/>
      <c r="GSK84" s="285"/>
      <c r="GSL84" s="285"/>
      <c r="GSM84" s="285"/>
      <c r="GSN84" s="285"/>
      <c r="GSO84" s="285"/>
      <c r="GSP84" s="285"/>
      <c r="GSQ84" s="285"/>
      <c r="GSR84" s="285"/>
      <c r="GSS84" s="285"/>
      <c r="GST84" s="285"/>
      <c r="GSU84" s="285"/>
      <c r="GSV84" s="285"/>
      <c r="GSW84" s="285"/>
      <c r="GSX84" s="285"/>
      <c r="GSY84" s="285"/>
      <c r="GSZ84" s="285"/>
      <c r="GTA84" s="285"/>
      <c r="GTB84" s="285"/>
      <c r="GTC84" s="285"/>
      <c r="GTD84" s="285"/>
      <c r="GTE84" s="285"/>
      <c r="GTF84" s="285"/>
      <c r="GTG84" s="285"/>
      <c r="GTH84" s="285"/>
      <c r="GTI84" s="285"/>
      <c r="GTJ84" s="285"/>
      <c r="GTK84" s="285"/>
      <c r="GTL84" s="285"/>
      <c r="GTM84" s="285"/>
      <c r="GTN84" s="285"/>
      <c r="GTO84" s="285"/>
      <c r="GTP84" s="285"/>
      <c r="GTQ84" s="285"/>
      <c r="GTR84" s="285"/>
      <c r="GTS84" s="285"/>
      <c r="GTT84" s="285"/>
      <c r="GTU84" s="285"/>
      <c r="GTV84" s="285"/>
      <c r="GTW84" s="285"/>
      <c r="GTX84" s="285"/>
      <c r="GTY84" s="285"/>
      <c r="GTZ84" s="285"/>
      <c r="GUA84" s="285"/>
      <c r="GUB84" s="285"/>
      <c r="GUC84" s="285"/>
      <c r="GUD84" s="285"/>
      <c r="GUE84" s="285"/>
      <c r="GUF84" s="285"/>
      <c r="GUG84" s="285"/>
      <c r="GUH84" s="285"/>
      <c r="GUI84" s="285"/>
      <c r="GUJ84" s="285"/>
      <c r="GUK84" s="285"/>
      <c r="GUL84" s="285"/>
      <c r="GUM84" s="285"/>
      <c r="GUN84" s="285"/>
      <c r="GUO84" s="285"/>
      <c r="GUP84" s="285"/>
      <c r="GUQ84" s="285"/>
      <c r="GUR84" s="285"/>
      <c r="GUS84" s="285"/>
      <c r="GUT84" s="285"/>
      <c r="GUU84" s="285"/>
      <c r="GUV84" s="285"/>
      <c r="GUW84" s="285"/>
      <c r="GUX84" s="285"/>
      <c r="GUY84" s="285"/>
      <c r="GUZ84" s="285"/>
      <c r="GVA84" s="285"/>
      <c r="GVB84" s="285"/>
      <c r="GVC84" s="285"/>
      <c r="GVD84" s="285"/>
      <c r="GVE84" s="285"/>
      <c r="GVF84" s="285"/>
      <c r="GVG84" s="285"/>
      <c r="GVH84" s="285"/>
      <c r="GVI84" s="285"/>
      <c r="GVJ84" s="285"/>
      <c r="GVK84" s="285"/>
      <c r="GVL84" s="285"/>
      <c r="GVM84" s="285"/>
      <c r="GVN84" s="285"/>
      <c r="GVO84" s="285"/>
      <c r="GVP84" s="285"/>
      <c r="GVQ84" s="285"/>
      <c r="GVR84" s="285"/>
      <c r="GVS84" s="285"/>
      <c r="GVT84" s="285"/>
      <c r="GVU84" s="285"/>
      <c r="GVV84" s="285"/>
      <c r="GVW84" s="285"/>
      <c r="GVX84" s="285"/>
      <c r="GVY84" s="285"/>
      <c r="GVZ84" s="285"/>
      <c r="GWA84" s="285"/>
      <c r="GWB84" s="285"/>
      <c r="GWC84" s="285"/>
      <c r="GWD84" s="285"/>
      <c r="GWE84" s="285"/>
      <c r="GWF84" s="285"/>
      <c r="GWG84" s="285"/>
      <c r="GWH84" s="285"/>
      <c r="GWI84" s="285"/>
      <c r="GWJ84" s="285"/>
      <c r="GWK84" s="285"/>
      <c r="GWL84" s="285"/>
      <c r="GWM84" s="285"/>
      <c r="GWN84" s="285"/>
      <c r="GWO84" s="285"/>
      <c r="GWP84" s="285"/>
      <c r="GWQ84" s="285"/>
      <c r="GWR84" s="285"/>
      <c r="GWS84" s="285"/>
      <c r="GWT84" s="285"/>
      <c r="GWU84" s="285"/>
      <c r="GWV84" s="285"/>
      <c r="GWW84" s="285"/>
      <c r="GWX84" s="285"/>
      <c r="GWY84" s="285"/>
      <c r="GWZ84" s="285"/>
      <c r="GXA84" s="285"/>
      <c r="GXB84" s="285"/>
      <c r="GXC84" s="285"/>
      <c r="GXD84" s="285"/>
      <c r="GXE84" s="285"/>
      <c r="GXF84" s="285"/>
      <c r="GXG84" s="285"/>
      <c r="GXH84" s="285"/>
      <c r="GXI84" s="285"/>
      <c r="GXJ84" s="285"/>
      <c r="GXK84" s="285"/>
      <c r="GXL84" s="285"/>
      <c r="GXM84" s="285"/>
      <c r="GXN84" s="285"/>
      <c r="GXO84" s="285"/>
      <c r="GXP84" s="285"/>
      <c r="GXQ84" s="285"/>
      <c r="GXR84" s="285"/>
      <c r="GXS84" s="285"/>
      <c r="GXT84" s="285"/>
      <c r="GXU84" s="285"/>
      <c r="GXV84" s="285"/>
      <c r="GXW84" s="285"/>
      <c r="GXX84" s="285"/>
      <c r="GXY84" s="285"/>
      <c r="GXZ84" s="285"/>
      <c r="GYA84" s="285"/>
      <c r="GYB84" s="285"/>
      <c r="GYC84" s="285"/>
      <c r="GYD84" s="285"/>
      <c r="GYE84" s="285"/>
      <c r="GYF84" s="285"/>
      <c r="GYG84" s="285"/>
      <c r="GYH84" s="285"/>
      <c r="GYI84" s="285"/>
      <c r="GYJ84" s="285"/>
      <c r="GYK84" s="285"/>
      <c r="GYL84" s="285"/>
      <c r="GYM84" s="285"/>
      <c r="GYN84" s="285"/>
      <c r="GYO84" s="285"/>
      <c r="GYP84" s="285"/>
      <c r="GYQ84" s="285"/>
      <c r="GYR84" s="285"/>
      <c r="GYS84" s="285"/>
      <c r="GYT84" s="285"/>
      <c r="GYU84" s="285"/>
      <c r="GYV84" s="285"/>
      <c r="GYW84" s="285"/>
      <c r="GYX84" s="285"/>
      <c r="GYY84" s="285"/>
      <c r="GYZ84" s="285"/>
      <c r="GZA84" s="285"/>
      <c r="GZB84" s="285"/>
      <c r="GZC84" s="285"/>
      <c r="GZD84" s="285"/>
      <c r="GZE84" s="285"/>
      <c r="GZF84" s="285"/>
      <c r="GZG84" s="285"/>
      <c r="GZH84" s="285"/>
      <c r="GZI84" s="285"/>
      <c r="GZJ84" s="285"/>
      <c r="GZK84" s="285"/>
      <c r="GZL84" s="285"/>
      <c r="GZM84" s="285"/>
      <c r="GZN84" s="285"/>
      <c r="GZO84" s="285"/>
      <c r="GZP84" s="285"/>
      <c r="GZQ84" s="285"/>
      <c r="GZR84" s="285"/>
      <c r="GZS84" s="285"/>
      <c r="GZT84" s="285"/>
      <c r="GZU84" s="285"/>
      <c r="GZV84" s="285"/>
      <c r="GZW84" s="285"/>
      <c r="GZX84" s="285"/>
      <c r="GZY84" s="285"/>
      <c r="GZZ84" s="285"/>
      <c r="HAA84" s="285"/>
      <c r="HAB84" s="285"/>
      <c r="HAC84" s="285"/>
      <c r="HAD84" s="285"/>
      <c r="HAE84" s="285"/>
      <c r="HAF84" s="285"/>
      <c r="HAG84" s="285"/>
      <c r="HAH84" s="285"/>
      <c r="HAI84" s="285"/>
      <c r="HAJ84" s="285"/>
      <c r="HAK84" s="285"/>
      <c r="HAL84" s="285"/>
      <c r="HAM84" s="285"/>
      <c r="HAN84" s="285"/>
      <c r="HAO84" s="285"/>
      <c r="HAP84" s="285"/>
      <c r="HAQ84" s="285"/>
      <c r="HAR84" s="285"/>
      <c r="HAS84" s="285"/>
      <c r="HAT84" s="285"/>
      <c r="HAU84" s="285"/>
      <c r="HAV84" s="285"/>
      <c r="HAW84" s="285"/>
      <c r="HAX84" s="285"/>
      <c r="HAY84" s="285"/>
      <c r="HAZ84" s="285"/>
      <c r="HBA84" s="285"/>
      <c r="HBB84" s="285"/>
      <c r="HBC84" s="285"/>
      <c r="HBD84" s="285"/>
      <c r="HBE84" s="285"/>
      <c r="HBF84" s="285"/>
      <c r="HBG84" s="285"/>
      <c r="HBH84" s="285"/>
      <c r="HBI84" s="285"/>
      <c r="HBJ84" s="285"/>
      <c r="HBK84" s="285"/>
      <c r="HBL84" s="285"/>
      <c r="HBM84" s="285"/>
      <c r="HBN84" s="285"/>
      <c r="HBO84" s="285"/>
      <c r="HBP84" s="285"/>
      <c r="HBQ84" s="285"/>
      <c r="HBR84" s="285"/>
      <c r="HBS84" s="285"/>
      <c r="HBT84" s="285"/>
      <c r="HBU84" s="285"/>
      <c r="HBV84" s="285"/>
      <c r="HBW84" s="285"/>
      <c r="HBX84" s="285"/>
      <c r="HBY84" s="285"/>
      <c r="HBZ84" s="285"/>
      <c r="HCA84" s="285"/>
      <c r="HCB84" s="285"/>
      <c r="HCC84" s="285"/>
      <c r="HCD84" s="285"/>
      <c r="HCE84" s="285"/>
      <c r="HCF84" s="285"/>
      <c r="HCG84" s="285"/>
      <c r="HCH84" s="285"/>
      <c r="HCI84" s="285"/>
      <c r="HCJ84" s="285"/>
      <c r="HCK84" s="285"/>
      <c r="HCL84" s="285"/>
      <c r="HCM84" s="285"/>
      <c r="HCN84" s="285"/>
      <c r="HCO84" s="285"/>
      <c r="HCP84" s="285"/>
      <c r="HCQ84" s="285"/>
      <c r="HCR84" s="285"/>
      <c r="HCS84" s="285"/>
      <c r="HCT84" s="285"/>
      <c r="HCU84" s="285"/>
      <c r="HCV84" s="285"/>
      <c r="HCW84" s="285"/>
      <c r="HCX84" s="285"/>
      <c r="HCY84" s="285"/>
      <c r="HCZ84" s="285"/>
      <c r="HDA84" s="285"/>
      <c r="HDB84" s="285"/>
      <c r="HDC84" s="285"/>
      <c r="HDD84" s="285"/>
      <c r="HDE84" s="285"/>
      <c r="HDF84" s="285"/>
      <c r="HDG84" s="285"/>
      <c r="HDH84" s="285"/>
      <c r="HDI84" s="285"/>
      <c r="HDJ84" s="285"/>
      <c r="HDK84" s="285"/>
      <c r="HDL84" s="285"/>
      <c r="HDM84" s="285"/>
      <c r="HDN84" s="285"/>
      <c r="HDO84" s="285"/>
      <c r="HDP84" s="285"/>
      <c r="HDQ84" s="285"/>
      <c r="HDR84" s="285"/>
      <c r="HDS84" s="285"/>
      <c r="HDT84" s="285"/>
      <c r="HDU84" s="285"/>
      <c r="HDV84" s="285"/>
      <c r="HDW84" s="285"/>
      <c r="HDX84" s="285"/>
      <c r="HDY84" s="285"/>
      <c r="HDZ84" s="285"/>
      <c r="HEA84" s="285"/>
      <c r="HEB84" s="285"/>
      <c r="HEC84" s="285"/>
      <c r="HED84" s="285"/>
      <c r="HEE84" s="285"/>
      <c r="HEF84" s="285"/>
      <c r="HEG84" s="285"/>
      <c r="HEH84" s="285"/>
      <c r="HEI84" s="285"/>
      <c r="HEJ84" s="285"/>
      <c r="HEK84" s="285"/>
      <c r="HEL84" s="285"/>
      <c r="HEM84" s="285"/>
      <c r="HEN84" s="285"/>
      <c r="HEO84" s="285"/>
      <c r="HEP84" s="285"/>
      <c r="HEQ84" s="285"/>
      <c r="HER84" s="285"/>
      <c r="HES84" s="285"/>
      <c r="HET84" s="285"/>
      <c r="HEU84" s="285"/>
      <c r="HEV84" s="285"/>
      <c r="HEW84" s="285"/>
      <c r="HEX84" s="285"/>
      <c r="HEY84" s="285"/>
      <c r="HEZ84" s="285"/>
      <c r="HFA84" s="285"/>
      <c r="HFB84" s="285"/>
      <c r="HFC84" s="285"/>
      <c r="HFD84" s="285"/>
      <c r="HFE84" s="285"/>
      <c r="HFF84" s="285"/>
      <c r="HFG84" s="285"/>
      <c r="HFH84" s="285"/>
      <c r="HFI84" s="285"/>
      <c r="HFJ84" s="285"/>
      <c r="HFK84" s="285"/>
      <c r="HFL84" s="285"/>
      <c r="HFM84" s="285"/>
      <c r="HFN84" s="285"/>
      <c r="HFO84" s="285"/>
      <c r="HFP84" s="285"/>
      <c r="HFQ84" s="285"/>
      <c r="HFR84" s="285"/>
      <c r="HFS84" s="285"/>
      <c r="HFT84" s="285"/>
      <c r="HFU84" s="285"/>
      <c r="HFV84" s="285"/>
      <c r="HFW84" s="285"/>
      <c r="HFX84" s="285"/>
      <c r="HFY84" s="285"/>
      <c r="HFZ84" s="285"/>
      <c r="HGA84" s="285"/>
      <c r="HGB84" s="285"/>
      <c r="HGC84" s="285"/>
      <c r="HGD84" s="285"/>
      <c r="HGE84" s="285"/>
      <c r="HGF84" s="285"/>
      <c r="HGG84" s="285"/>
      <c r="HGH84" s="285"/>
      <c r="HGI84" s="285"/>
      <c r="HGJ84" s="285"/>
      <c r="HGK84" s="285"/>
      <c r="HGL84" s="285"/>
      <c r="HGM84" s="285"/>
      <c r="HGN84" s="285"/>
      <c r="HGO84" s="285"/>
      <c r="HGP84" s="285"/>
      <c r="HGQ84" s="285"/>
      <c r="HGR84" s="285"/>
      <c r="HGS84" s="285"/>
      <c r="HGT84" s="285"/>
      <c r="HGU84" s="285"/>
      <c r="HGV84" s="285"/>
      <c r="HGW84" s="285"/>
      <c r="HGX84" s="285"/>
      <c r="HGY84" s="285"/>
      <c r="HGZ84" s="285"/>
      <c r="HHA84" s="285"/>
      <c r="HHB84" s="285"/>
      <c r="HHC84" s="285"/>
      <c r="HHD84" s="285"/>
      <c r="HHE84" s="285"/>
      <c r="HHF84" s="285"/>
      <c r="HHG84" s="285"/>
      <c r="HHH84" s="285"/>
      <c r="HHI84" s="285"/>
      <c r="HHJ84" s="285"/>
      <c r="HHK84" s="285"/>
      <c r="HHL84" s="285"/>
      <c r="HHM84" s="285"/>
      <c r="HHN84" s="285"/>
      <c r="HHO84" s="285"/>
      <c r="HHP84" s="285"/>
      <c r="HHQ84" s="285"/>
      <c r="HHR84" s="285"/>
      <c r="HHS84" s="285"/>
      <c r="HHT84" s="285"/>
      <c r="HHU84" s="285"/>
      <c r="HHV84" s="285"/>
      <c r="HHW84" s="285"/>
      <c r="HHX84" s="285"/>
      <c r="HHY84" s="285"/>
      <c r="HHZ84" s="285"/>
      <c r="HIA84" s="285"/>
      <c r="HIB84" s="285"/>
      <c r="HIC84" s="285"/>
      <c r="HID84" s="285"/>
      <c r="HIE84" s="285"/>
      <c r="HIF84" s="285"/>
      <c r="HIG84" s="285"/>
      <c r="HIH84" s="285"/>
      <c r="HII84" s="285"/>
      <c r="HIJ84" s="285"/>
      <c r="HIK84" s="285"/>
      <c r="HIL84" s="285"/>
      <c r="HIM84" s="285"/>
      <c r="HIN84" s="285"/>
      <c r="HIO84" s="285"/>
      <c r="HIP84" s="285"/>
      <c r="HIQ84" s="285"/>
      <c r="HIR84" s="285"/>
      <c r="HIS84" s="285"/>
      <c r="HIT84" s="285"/>
      <c r="HIU84" s="285"/>
      <c r="HIV84" s="285"/>
      <c r="HIW84" s="285"/>
      <c r="HIX84" s="285"/>
      <c r="HIY84" s="285"/>
      <c r="HIZ84" s="285"/>
      <c r="HJA84" s="285"/>
      <c r="HJB84" s="285"/>
      <c r="HJC84" s="285"/>
      <c r="HJD84" s="285"/>
      <c r="HJE84" s="285"/>
      <c r="HJF84" s="285"/>
      <c r="HJG84" s="285"/>
      <c r="HJH84" s="285"/>
      <c r="HJI84" s="285"/>
      <c r="HJJ84" s="285"/>
      <c r="HJK84" s="285"/>
      <c r="HJL84" s="285"/>
      <c r="HJM84" s="285"/>
      <c r="HJN84" s="285"/>
      <c r="HJO84" s="285"/>
      <c r="HJP84" s="285"/>
      <c r="HJQ84" s="285"/>
      <c r="HJR84" s="285"/>
      <c r="HJS84" s="285"/>
      <c r="HJT84" s="285"/>
      <c r="HJU84" s="285"/>
      <c r="HJV84" s="285"/>
      <c r="HJW84" s="285"/>
      <c r="HJX84" s="285"/>
      <c r="HJY84" s="285"/>
      <c r="HJZ84" s="285"/>
      <c r="HKA84" s="285"/>
      <c r="HKB84" s="285"/>
      <c r="HKC84" s="285"/>
      <c r="HKD84" s="285"/>
      <c r="HKE84" s="285"/>
      <c r="HKF84" s="285"/>
      <c r="HKG84" s="285"/>
      <c r="HKH84" s="285"/>
      <c r="HKI84" s="285"/>
      <c r="HKJ84" s="285"/>
      <c r="HKK84" s="285"/>
      <c r="HKL84" s="285"/>
      <c r="HKM84" s="285"/>
      <c r="HKN84" s="285"/>
      <c r="HKO84" s="285"/>
      <c r="HKP84" s="285"/>
      <c r="HKQ84" s="285"/>
      <c r="HKR84" s="285"/>
      <c r="HKS84" s="285"/>
      <c r="HKT84" s="285"/>
      <c r="HKU84" s="285"/>
      <c r="HKV84" s="285"/>
      <c r="HKW84" s="285"/>
      <c r="HKX84" s="285"/>
      <c r="HKY84" s="285"/>
      <c r="HKZ84" s="285"/>
      <c r="HLA84" s="285"/>
      <c r="HLB84" s="285"/>
      <c r="HLC84" s="285"/>
      <c r="HLD84" s="285"/>
      <c r="HLE84" s="285"/>
      <c r="HLF84" s="285"/>
      <c r="HLG84" s="285"/>
      <c r="HLH84" s="285"/>
      <c r="HLI84" s="285"/>
      <c r="HLJ84" s="285"/>
      <c r="HLK84" s="285"/>
      <c r="HLL84" s="285"/>
      <c r="HLM84" s="285"/>
      <c r="HLN84" s="285"/>
      <c r="HLO84" s="285"/>
      <c r="HLP84" s="285"/>
      <c r="HLQ84" s="285"/>
      <c r="HLR84" s="285"/>
      <c r="HLS84" s="285"/>
      <c r="HLT84" s="285"/>
      <c r="HLU84" s="285"/>
      <c r="HLV84" s="285"/>
      <c r="HLW84" s="285"/>
      <c r="HLX84" s="285"/>
      <c r="HLY84" s="285"/>
      <c r="HLZ84" s="285"/>
      <c r="HMA84" s="285"/>
      <c r="HMB84" s="285"/>
      <c r="HMC84" s="285"/>
      <c r="HMD84" s="285"/>
      <c r="HME84" s="285"/>
      <c r="HMF84" s="285"/>
      <c r="HMG84" s="285"/>
      <c r="HMH84" s="285"/>
      <c r="HMI84" s="285"/>
      <c r="HMJ84" s="285"/>
      <c r="HMK84" s="285"/>
      <c r="HML84" s="285"/>
      <c r="HMM84" s="285"/>
      <c r="HMN84" s="285"/>
      <c r="HMO84" s="285"/>
      <c r="HMP84" s="285"/>
      <c r="HMQ84" s="285"/>
      <c r="HMR84" s="285"/>
      <c r="HMS84" s="285"/>
      <c r="HMT84" s="285"/>
      <c r="HMU84" s="285"/>
      <c r="HMV84" s="285"/>
      <c r="HMW84" s="285"/>
      <c r="HMX84" s="285"/>
      <c r="HMY84" s="285"/>
      <c r="HMZ84" s="285"/>
      <c r="HNA84" s="285"/>
      <c r="HNB84" s="285"/>
      <c r="HNC84" s="285"/>
      <c r="HND84" s="285"/>
      <c r="HNE84" s="285"/>
      <c r="HNF84" s="285"/>
      <c r="HNG84" s="285"/>
      <c r="HNH84" s="285"/>
      <c r="HNI84" s="285"/>
      <c r="HNJ84" s="285"/>
      <c r="HNK84" s="285"/>
      <c r="HNL84" s="285"/>
      <c r="HNM84" s="285"/>
      <c r="HNN84" s="285"/>
      <c r="HNO84" s="285"/>
      <c r="HNP84" s="285"/>
      <c r="HNQ84" s="285"/>
      <c r="HNR84" s="285"/>
      <c r="HNS84" s="285"/>
      <c r="HNT84" s="285"/>
      <c r="HNU84" s="285"/>
      <c r="HNV84" s="285"/>
      <c r="HNW84" s="285"/>
      <c r="HNX84" s="285"/>
      <c r="HNY84" s="285"/>
      <c r="HNZ84" s="285"/>
      <c r="HOA84" s="285"/>
      <c r="HOB84" s="285"/>
      <c r="HOC84" s="285"/>
      <c r="HOD84" s="285"/>
      <c r="HOE84" s="285"/>
      <c r="HOF84" s="285"/>
      <c r="HOG84" s="285"/>
      <c r="HOH84" s="285"/>
      <c r="HOI84" s="285"/>
      <c r="HOJ84" s="285"/>
      <c r="HOK84" s="285"/>
      <c r="HOL84" s="285"/>
      <c r="HOM84" s="285"/>
      <c r="HON84" s="285"/>
      <c r="HOO84" s="285"/>
      <c r="HOP84" s="285"/>
      <c r="HOQ84" s="285"/>
      <c r="HOR84" s="285"/>
      <c r="HOS84" s="285"/>
      <c r="HOT84" s="285"/>
      <c r="HOU84" s="285"/>
      <c r="HOV84" s="285"/>
      <c r="HOW84" s="285"/>
      <c r="HOX84" s="285"/>
      <c r="HOY84" s="285"/>
      <c r="HOZ84" s="285"/>
      <c r="HPA84" s="285"/>
      <c r="HPB84" s="285"/>
      <c r="HPC84" s="285"/>
      <c r="HPD84" s="285"/>
      <c r="HPE84" s="285"/>
      <c r="HPF84" s="285"/>
      <c r="HPG84" s="285"/>
      <c r="HPH84" s="285"/>
      <c r="HPI84" s="285"/>
      <c r="HPJ84" s="285"/>
      <c r="HPK84" s="285"/>
      <c r="HPL84" s="285"/>
      <c r="HPM84" s="285"/>
      <c r="HPN84" s="285"/>
      <c r="HPO84" s="285"/>
      <c r="HPP84" s="285"/>
      <c r="HPQ84" s="285"/>
      <c r="HPR84" s="285"/>
      <c r="HPS84" s="285"/>
      <c r="HPT84" s="285"/>
      <c r="HPU84" s="285"/>
      <c r="HPV84" s="285"/>
      <c r="HPW84" s="285"/>
      <c r="HPX84" s="285"/>
      <c r="HPY84" s="285"/>
      <c r="HPZ84" s="285"/>
      <c r="HQA84" s="285"/>
      <c r="HQB84" s="285"/>
      <c r="HQC84" s="285"/>
      <c r="HQD84" s="285"/>
      <c r="HQE84" s="285"/>
      <c r="HQF84" s="285"/>
      <c r="HQG84" s="285"/>
      <c r="HQH84" s="285"/>
      <c r="HQI84" s="285"/>
      <c r="HQJ84" s="285"/>
      <c r="HQK84" s="285"/>
      <c r="HQL84" s="285"/>
      <c r="HQM84" s="285"/>
      <c r="HQN84" s="285"/>
      <c r="HQO84" s="285"/>
      <c r="HQP84" s="285"/>
      <c r="HQQ84" s="285"/>
      <c r="HQR84" s="285"/>
      <c r="HQS84" s="285"/>
      <c r="HQT84" s="285"/>
      <c r="HQU84" s="285"/>
      <c r="HQV84" s="285"/>
      <c r="HQW84" s="285"/>
      <c r="HQX84" s="285"/>
      <c r="HQY84" s="285"/>
      <c r="HQZ84" s="285"/>
      <c r="HRA84" s="285"/>
      <c r="HRB84" s="285"/>
      <c r="HRC84" s="285"/>
      <c r="HRD84" s="285"/>
      <c r="HRE84" s="285"/>
      <c r="HRF84" s="285"/>
      <c r="HRG84" s="285"/>
      <c r="HRH84" s="285"/>
      <c r="HRI84" s="285"/>
      <c r="HRJ84" s="285"/>
      <c r="HRK84" s="285"/>
      <c r="HRL84" s="285"/>
      <c r="HRM84" s="285"/>
      <c r="HRN84" s="285"/>
      <c r="HRO84" s="285"/>
      <c r="HRP84" s="285"/>
      <c r="HRQ84" s="285"/>
      <c r="HRR84" s="285"/>
      <c r="HRS84" s="285"/>
      <c r="HRT84" s="285"/>
      <c r="HRU84" s="285"/>
      <c r="HRV84" s="285"/>
      <c r="HRW84" s="285"/>
      <c r="HRX84" s="285"/>
      <c r="HRY84" s="285"/>
      <c r="HRZ84" s="285"/>
      <c r="HSA84" s="285"/>
      <c r="HSB84" s="285"/>
      <c r="HSC84" s="285"/>
      <c r="HSD84" s="285"/>
      <c r="HSE84" s="285"/>
      <c r="HSF84" s="285"/>
      <c r="HSG84" s="285"/>
      <c r="HSH84" s="285"/>
      <c r="HSI84" s="285"/>
      <c r="HSJ84" s="285"/>
      <c r="HSK84" s="285"/>
      <c r="HSL84" s="285"/>
      <c r="HSM84" s="285"/>
      <c r="HSN84" s="285"/>
      <c r="HSO84" s="285"/>
      <c r="HSP84" s="285"/>
      <c r="HSQ84" s="285"/>
      <c r="HSR84" s="285"/>
      <c r="HSS84" s="285"/>
      <c r="HST84" s="285"/>
      <c r="HSU84" s="285"/>
      <c r="HSV84" s="285"/>
      <c r="HSW84" s="285"/>
      <c r="HSX84" s="285"/>
      <c r="HSY84" s="285"/>
      <c r="HSZ84" s="285"/>
      <c r="HTA84" s="285"/>
      <c r="HTB84" s="285"/>
      <c r="HTC84" s="285"/>
      <c r="HTD84" s="285"/>
      <c r="HTE84" s="285"/>
      <c r="HTF84" s="285"/>
      <c r="HTG84" s="285"/>
      <c r="HTH84" s="285"/>
      <c r="HTI84" s="285"/>
      <c r="HTJ84" s="285"/>
      <c r="HTK84" s="285"/>
      <c r="HTL84" s="285"/>
      <c r="HTM84" s="285"/>
      <c r="HTN84" s="285"/>
      <c r="HTO84" s="285"/>
      <c r="HTP84" s="285"/>
      <c r="HTQ84" s="285"/>
      <c r="HTR84" s="285"/>
      <c r="HTS84" s="285"/>
      <c r="HTT84" s="285"/>
      <c r="HTU84" s="285"/>
      <c r="HTV84" s="285"/>
      <c r="HTW84" s="285"/>
      <c r="HTX84" s="285"/>
      <c r="HTY84" s="285"/>
      <c r="HTZ84" s="285"/>
      <c r="HUA84" s="285"/>
      <c r="HUB84" s="285"/>
      <c r="HUC84" s="285"/>
      <c r="HUD84" s="285"/>
      <c r="HUE84" s="285"/>
      <c r="HUF84" s="285"/>
      <c r="HUG84" s="285"/>
      <c r="HUH84" s="285"/>
      <c r="HUI84" s="285"/>
      <c r="HUJ84" s="285"/>
      <c r="HUK84" s="285"/>
      <c r="HUL84" s="285"/>
      <c r="HUM84" s="285"/>
      <c r="HUN84" s="285"/>
      <c r="HUO84" s="285"/>
      <c r="HUP84" s="285"/>
      <c r="HUQ84" s="285"/>
      <c r="HUR84" s="285"/>
      <c r="HUS84" s="285"/>
      <c r="HUT84" s="285"/>
      <c r="HUU84" s="285"/>
      <c r="HUV84" s="285"/>
      <c r="HUW84" s="285"/>
      <c r="HUX84" s="285"/>
      <c r="HUY84" s="285"/>
      <c r="HUZ84" s="285"/>
      <c r="HVA84" s="285"/>
      <c r="HVB84" s="285"/>
      <c r="HVC84" s="285"/>
      <c r="HVD84" s="285"/>
      <c r="HVE84" s="285"/>
      <c r="HVF84" s="285"/>
      <c r="HVG84" s="285"/>
      <c r="HVH84" s="285"/>
      <c r="HVI84" s="285"/>
      <c r="HVJ84" s="285"/>
      <c r="HVK84" s="285"/>
      <c r="HVL84" s="285"/>
      <c r="HVM84" s="285"/>
      <c r="HVN84" s="285"/>
      <c r="HVO84" s="285"/>
      <c r="HVP84" s="285"/>
      <c r="HVQ84" s="285"/>
      <c r="HVR84" s="285"/>
      <c r="HVS84" s="285"/>
      <c r="HVT84" s="285"/>
      <c r="HVU84" s="285"/>
      <c r="HVV84" s="285"/>
      <c r="HVW84" s="285"/>
      <c r="HVX84" s="285"/>
      <c r="HVY84" s="285"/>
      <c r="HVZ84" s="285"/>
      <c r="HWA84" s="285"/>
      <c r="HWB84" s="285"/>
      <c r="HWC84" s="285"/>
      <c r="HWD84" s="285"/>
      <c r="HWE84" s="285"/>
      <c r="HWF84" s="285"/>
      <c r="HWG84" s="285"/>
      <c r="HWH84" s="285"/>
      <c r="HWI84" s="285"/>
      <c r="HWJ84" s="285"/>
      <c r="HWK84" s="285"/>
      <c r="HWL84" s="285"/>
      <c r="HWM84" s="285"/>
      <c r="HWN84" s="285"/>
      <c r="HWO84" s="285"/>
      <c r="HWP84" s="285"/>
      <c r="HWQ84" s="285"/>
      <c r="HWR84" s="285"/>
      <c r="HWS84" s="285"/>
      <c r="HWT84" s="285"/>
      <c r="HWU84" s="285"/>
      <c r="HWV84" s="285"/>
      <c r="HWW84" s="285"/>
      <c r="HWX84" s="285"/>
      <c r="HWY84" s="285"/>
      <c r="HWZ84" s="285"/>
      <c r="HXA84" s="285"/>
      <c r="HXB84" s="285"/>
      <c r="HXC84" s="285"/>
      <c r="HXD84" s="285"/>
      <c r="HXE84" s="285"/>
      <c r="HXF84" s="285"/>
      <c r="HXG84" s="285"/>
      <c r="HXH84" s="285"/>
      <c r="HXI84" s="285"/>
      <c r="HXJ84" s="285"/>
      <c r="HXK84" s="285"/>
      <c r="HXL84" s="285"/>
      <c r="HXM84" s="285"/>
      <c r="HXN84" s="285"/>
      <c r="HXO84" s="285"/>
      <c r="HXP84" s="285"/>
      <c r="HXQ84" s="285"/>
      <c r="HXR84" s="285"/>
      <c r="HXS84" s="285"/>
      <c r="HXT84" s="285"/>
      <c r="HXU84" s="285"/>
      <c r="HXV84" s="285"/>
      <c r="HXW84" s="285"/>
      <c r="HXX84" s="285"/>
      <c r="HXY84" s="285"/>
      <c r="HXZ84" s="285"/>
      <c r="HYA84" s="285"/>
      <c r="HYB84" s="285"/>
      <c r="HYC84" s="285"/>
      <c r="HYD84" s="285"/>
      <c r="HYE84" s="285"/>
      <c r="HYF84" s="285"/>
      <c r="HYG84" s="285"/>
      <c r="HYH84" s="285"/>
      <c r="HYI84" s="285"/>
      <c r="HYJ84" s="285"/>
      <c r="HYK84" s="285"/>
      <c r="HYL84" s="285"/>
      <c r="HYM84" s="285"/>
      <c r="HYN84" s="285"/>
      <c r="HYO84" s="285"/>
      <c r="HYP84" s="285"/>
      <c r="HYQ84" s="285"/>
      <c r="HYR84" s="285"/>
      <c r="HYS84" s="285"/>
      <c r="HYT84" s="285"/>
      <c r="HYU84" s="285"/>
      <c r="HYV84" s="285"/>
      <c r="HYW84" s="285"/>
      <c r="HYX84" s="285"/>
      <c r="HYY84" s="285"/>
      <c r="HYZ84" s="285"/>
      <c r="HZA84" s="285"/>
      <c r="HZB84" s="285"/>
      <c r="HZC84" s="285"/>
      <c r="HZD84" s="285"/>
      <c r="HZE84" s="285"/>
      <c r="HZF84" s="285"/>
      <c r="HZG84" s="285"/>
      <c r="HZH84" s="285"/>
      <c r="HZI84" s="285"/>
      <c r="HZJ84" s="285"/>
      <c r="HZK84" s="285"/>
      <c r="HZL84" s="285"/>
      <c r="HZM84" s="285"/>
      <c r="HZN84" s="285"/>
      <c r="HZO84" s="285"/>
      <c r="HZP84" s="285"/>
      <c r="HZQ84" s="285"/>
      <c r="HZR84" s="285"/>
      <c r="HZS84" s="285"/>
      <c r="HZT84" s="285"/>
      <c r="HZU84" s="285"/>
      <c r="HZV84" s="285"/>
      <c r="HZW84" s="285"/>
      <c r="HZX84" s="285"/>
      <c r="HZY84" s="285"/>
      <c r="HZZ84" s="285"/>
      <c r="IAA84" s="285"/>
      <c r="IAB84" s="285"/>
      <c r="IAC84" s="285"/>
      <c r="IAD84" s="285"/>
      <c r="IAE84" s="285"/>
      <c r="IAF84" s="285"/>
      <c r="IAG84" s="285"/>
      <c r="IAH84" s="285"/>
      <c r="IAI84" s="285"/>
      <c r="IAJ84" s="285"/>
      <c r="IAK84" s="285"/>
      <c r="IAL84" s="285"/>
      <c r="IAM84" s="285"/>
      <c r="IAN84" s="285"/>
      <c r="IAO84" s="285"/>
      <c r="IAP84" s="285"/>
      <c r="IAQ84" s="285"/>
      <c r="IAR84" s="285"/>
      <c r="IAS84" s="285"/>
      <c r="IAT84" s="285"/>
      <c r="IAU84" s="285"/>
      <c r="IAV84" s="285"/>
      <c r="IAW84" s="285"/>
      <c r="IAX84" s="285"/>
      <c r="IAY84" s="285"/>
      <c r="IAZ84" s="285"/>
      <c r="IBA84" s="285"/>
      <c r="IBB84" s="285"/>
      <c r="IBC84" s="285"/>
      <c r="IBD84" s="285"/>
      <c r="IBE84" s="285"/>
      <c r="IBF84" s="285"/>
      <c r="IBG84" s="285"/>
      <c r="IBH84" s="285"/>
      <c r="IBI84" s="285"/>
      <c r="IBJ84" s="285"/>
      <c r="IBK84" s="285"/>
      <c r="IBL84" s="285"/>
      <c r="IBM84" s="285"/>
      <c r="IBN84" s="285"/>
      <c r="IBO84" s="285"/>
      <c r="IBP84" s="285"/>
      <c r="IBQ84" s="285"/>
      <c r="IBR84" s="285"/>
      <c r="IBS84" s="285"/>
      <c r="IBT84" s="285"/>
      <c r="IBU84" s="285"/>
      <c r="IBV84" s="285"/>
      <c r="IBW84" s="285"/>
      <c r="IBX84" s="285"/>
      <c r="IBY84" s="285"/>
      <c r="IBZ84" s="285"/>
      <c r="ICA84" s="285"/>
      <c r="ICB84" s="285"/>
      <c r="ICC84" s="285"/>
      <c r="ICD84" s="285"/>
      <c r="ICE84" s="285"/>
      <c r="ICF84" s="285"/>
      <c r="ICG84" s="285"/>
      <c r="ICH84" s="285"/>
      <c r="ICI84" s="285"/>
      <c r="ICJ84" s="285"/>
      <c r="ICK84" s="285"/>
      <c r="ICL84" s="285"/>
      <c r="ICM84" s="285"/>
      <c r="ICN84" s="285"/>
      <c r="ICO84" s="285"/>
      <c r="ICP84" s="285"/>
      <c r="ICQ84" s="285"/>
      <c r="ICR84" s="285"/>
      <c r="ICS84" s="285"/>
      <c r="ICT84" s="285"/>
      <c r="ICU84" s="285"/>
      <c r="ICV84" s="285"/>
      <c r="ICW84" s="285"/>
      <c r="ICX84" s="285"/>
      <c r="ICY84" s="285"/>
      <c r="ICZ84" s="285"/>
      <c r="IDA84" s="285"/>
      <c r="IDB84" s="285"/>
      <c r="IDC84" s="285"/>
      <c r="IDD84" s="285"/>
      <c r="IDE84" s="285"/>
      <c r="IDF84" s="285"/>
      <c r="IDG84" s="285"/>
      <c r="IDH84" s="285"/>
      <c r="IDI84" s="285"/>
      <c r="IDJ84" s="285"/>
      <c r="IDK84" s="285"/>
      <c r="IDL84" s="285"/>
      <c r="IDM84" s="285"/>
      <c r="IDN84" s="285"/>
      <c r="IDO84" s="285"/>
      <c r="IDP84" s="285"/>
      <c r="IDQ84" s="285"/>
      <c r="IDR84" s="285"/>
      <c r="IDS84" s="285"/>
      <c r="IDT84" s="285"/>
      <c r="IDU84" s="285"/>
      <c r="IDV84" s="285"/>
      <c r="IDW84" s="285"/>
      <c r="IDX84" s="285"/>
      <c r="IDY84" s="285"/>
      <c r="IDZ84" s="285"/>
      <c r="IEA84" s="285"/>
      <c r="IEB84" s="285"/>
      <c r="IEC84" s="285"/>
      <c r="IED84" s="285"/>
      <c r="IEE84" s="285"/>
      <c r="IEF84" s="285"/>
      <c r="IEG84" s="285"/>
      <c r="IEH84" s="285"/>
      <c r="IEI84" s="285"/>
      <c r="IEJ84" s="285"/>
      <c r="IEK84" s="285"/>
      <c r="IEL84" s="285"/>
      <c r="IEM84" s="285"/>
      <c r="IEN84" s="285"/>
      <c r="IEO84" s="285"/>
      <c r="IEP84" s="285"/>
      <c r="IEQ84" s="285"/>
      <c r="IER84" s="285"/>
      <c r="IES84" s="285"/>
      <c r="IET84" s="285"/>
      <c r="IEU84" s="285"/>
      <c r="IEV84" s="285"/>
      <c r="IEW84" s="285"/>
      <c r="IEX84" s="285"/>
      <c r="IEY84" s="285"/>
      <c r="IEZ84" s="285"/>
      <c r="IFA84" s="285"/>
      <c r="IFB84" s="285"/>
      <c r="IFC84" s="285"/>
      <c r="IFD84" s="285"/>
      <c r="IFE84" s="285"/>
      <c r="IFF84" s="285"/>
      <c r="IFG84" s="285"/>
      <c r="IFH84" s="285"/>
      <c r="IFI84" s="285"/>
      <c r="IFJ84" s="285"/>
      <c r="IFK84" s="285"/>
      <c r="IFL84" s="285"/>
      <c r="IFM84" s="285"/>
      <c r="IFN84" s="285"/>
      <c r="IFO84" s="285"/>
      <c r="IFP84" s="285"/>
      <c r="IFQ84" s="285"/>
      <c r="IFR84" s="285"/>
      <c r="IFS84" s="285"/>
      <c r="IFT84" s="285"/>
      <c r="IFU84" s="285"/>
      <c r="IFV84" s="285"/>
      <c r="IFW84" s="285"/>
      <c r="IFX84" s="285"/>
      <c r="IFY84" s="285"/>
      <c r="IFZ84" s="285"/>
      <c r="IGA84" s="285"/>
      <c r="IGB84" s="285"/>
      <c r="IGC84" s="285"/>
      <c r="IGD84" s="285"/>
      <c r="IGE84" s="285"/>
      <c r="IGF84" s="285"/>
      <c r="IGG84" s="285"/>
      <c r="IGH84" s="285"/>
      <c r="IGI84" s="285"/>
      <c r="IGJ84" s="285"/>
      <c r="IGK84" s="285"/>
      <c r="IGL84" s="285"/>
      <c r="IGM84" s="285"/>
      <c r="IGN84" s="285"/>
      <c r="IGO84" s="285"/>
      <c r="IGP84" s="285"/>
      <c r="IGQ84" s="285"/>
      <c r="IGR84" s="285"/>
      <c r="IGS84" s="285"/>
      <c r="IGT84" s="285"/>
      <c r="IGU84" s="285"/>
      <c r="IGV84" s="285"/>
      <c r="IGW84" s="285"/>
      <c r="IGX84" s="285"/>
      <c r="IGY84" s="285"/>
      <c r="IGZ84" s="285"/>
      <c r="IHA84" s="285"/>
      <c r="IHB84" s="285"/>
      <c r="IHC84" s="285"/>
      <c r="IHD84" s="285"/>
      <c r="IHE84" s="285"/>
      <c r="IHF84" s="285"/>
      <c r="IHG84" s="285"/>
      <c r="IHH84" s="285"/>
      <c r="IHI84" s="285"/>
      <c r="IHJ84" s="285"/>
      <c r="IHK84" s="285"/>
      <c r="IHL84" s="285"/>
      <c r="IHM84" s="285"/>
      <c r="IHN84" s="285"/>
      <c r="IHO84" s="285"/>
      <c r="IHP84" s="285"/>
      <c r="IHQ84" s="285"/>
      <c r="IHR84" s="285"/>
      <c r="IHS84" s="285"/>
      <c r="IHT84" s="285"/>
      <c r="IHU84" s="285"/>
      <c r="IHV84" s="285"/>
      <c r="IHW84" s="285"/>
      <c r="IHX84" s="285"/>
      <c r="IHY84" s="285"/>
      <c r="IHZ84" s="285"/>
      <c r="IIA84" s="285"/>
      <c r="IIB84" s="285"/>
      <c r="IIC84" s="285"/>
      <c r="IID84" s="285"/>
      <c r="IIE84" s="285"/>
      <c r="IIF84" s="285"/>
      <c r="IIG84" s="285"/>
      <c r="IIH84" s="285"/>
      <c r="III84" s="285"/>
      <c r="IIJ84" s="285"/>
      <c r="IIK84" s="285"/>
      <c r="IIL84" s="285"/>
      <c r="IIM84" s="285"/>
      <c r="IIN84" s="285"/>
      <c r="IIO84" s="285"/>
      <c r="IIP84" s="285"/>
      <c r="IIQ84" s="285"/>
      <c r="IIR84" s="285"/>
      <c r="IIS84" s="285"/>
      <c r="IIT84" s="285"/>
      <c r="IIU84" s="285"/>
      <c r="IIV84" s="285"/>
      <c r="IIW84" s="285"/>
      <c r="IIX84" s="285"/>
      <c r="IIY84" s="285"/>
      <c r="IIZ84" s="285"/>
      <c r="IJA84" s="285"/>
      <c r="IJB84" s="285"/>
      <c r="IJC84" s="285"/>
      <c r="IJD84" s="285"/>
      <c r="IJE84" s="285"/>
      <c r="IJF84" s="285"/>
      <c r="IJG84" s="285"/>
      <c r="IJH84" s="285"/>
      <c r="IJI84" s="285"/>
      <c r="IJJ84" s="285"/>
      <c r="IJK84" s="285"/>
      <c r="IJL84" s="285"/>
      <c r="IJM84" s="285"/>
      <c r="IJN84" s="285"/>
      <c r="IJO84" s="285"/>
      <c r="IJP84" s="285"/>
      <c r="IJQ84" s="285"/>
      <c r="IJR84" s="285"/>
      <c r="IJS84" s="285"/>
      <c r="IJT84" s="285"/>
      <c r="IJU84" s="285"/>
      <c r="IJV84" s="285"/>
      <c r="IJW84" s="285"/>
      <c r="IJX84" s="285"/>
      <c r="IJY84" s="285"/>
      <c r="IJZ84" s="285"/>
      <c r="IKA84" s="285"/>
      <c r="IKB84" s="285"/>
      <c r="IKC84" s="285"/>
      <c r="IKD84" s="285"/>
      <c r="IKE84" s="285"/>
      <c r="IKF84" s="285"/>
      <c r="IKG84" s="285"/>
      <c r="IKH84" s="285"/>
      <c r="IKI84" s="285"/>
      <c r="IKJ84" s="285"/>
      <c r="IKK84" s="285"/>
      <c r="IKL84" s="285"/>
      <c r="IKM84" s="285"/>
      <c r="IKN84" s="285"/>
      <c r="IKO84" s="285"/>
      <c r="IKP84" s="285"/>
      <c r="IKQ84" s="285"/>
      <c r="IKR84" s="285"/>
      <c r="IKS84" s="285"/>
      <c r="IKT84" s="285"/>
      <c r="IKU84" s="285"/>
      <c r="IKV84" s="285"/>
      <c r="IKW84" s="285"/>
      <c r="IKX84" s="285"/>
      <c r="IKY84" s="285"/>
      <c r="IKZ84" s="285"/>
      <c r="ILA84" s="285"/>
      <c r="ILB84" s="285"/>
      <c r="ILC84" s="285"/>
      <c r="ILD84" s="285"/>
      <c r="ILE84" s="285"/>
      <c r="ILF84" s="285"/>
      <c r="ILG84" s="285"/>
      <c r="ILH84" s="285"/>
      <c r="ILI84" s="285"/>
      <c r="ILJ84" s="285"/>
      <c r="ILK84" s="285"/>
      <c r="ILL84" s="285"/>
      <c r="ILM84" s="285"/>
      <c r="ILN84" s="285"/>
      <c r="ILO84" s="285"/>
      <c r="ILP84" s="285"/>
      <c r="ILQ84" s="285"/>
      <c r="ILR84" s="285"/>
      <c r="ILS84" s="285"/>
      <c r="ILT84" s="285"/>
      <c r="ILU84" s="285"/>
      <c r="ILV84" s="285"/>
      <c r="ILW84" s="285"/>
      <c r="ILX84" s="285"/>
      <c r="ILY84" s="285"/>
      <c r="ILZ84" s="285"/>
      <c r="IMA84" s="285"/>
      <c r="IMB84" s="285"/>
      <c r="IMC84" s="285"/>
      <c r="IMD84" s="285"/>
      <c r="IME84" s="285"/>
      <c r="IMF84" s="285"/>
      <c r="IMG84" s="285"/>
      <c r="IMH84" s="285"/>
      <c r="IMI84" s="285"/>
      <c r="IMJ84" s="285"/>
      <c r="IMK84" s="285"/>
      <c r="IML84" s="285"/>
      <c r="IMM84" s="285"/>
      <c r="IMN84" s="285"/>
      <c r="IMO84" s="285"/>
      <c r="IMP84" s="285"/>
      <c r="IMQ84" s="285"/>
      <c r="IMR84" s="285"/>
      <c r="IMS84" s="285"/>
      <c r="IMT84" s="285"/>
      <c r="IMU84" s="285"/>
      <c r="IMV84" s="285"/>
      <c r="IMW84" s="285"/>
      <c r="IMX84" s="285"/>
      <c r="IMY84" s="285"/>
      <c r="IMZ84" s="285"/>
      <c r="INA84" s="285"/>
      <c r="INB84" s="285"/>
      <c r="INC84" s="285"/>
      <c r="IND84" s="285"/>
      <c r="INE84" s="285"/>
      <c r="INF84" s="285"/>
      <c r="ING84" s="285"/>
      <c r="INH84" s="285"/>
      <c r="INI84" s="285"/>
      <c r="INJ84" s="285"/>
      <c r="INK84" s="285"/>
      <c r="INL84" s="285"/>
      <c r="INM84" s="285"/>
      <c r="INN84" s="285"/>
      <c r="INO84" s="285"/>
      <c r="INP84" s="285"/>
      <c r="INQ84" s="285"/>
      <c r="INR84" s="285"/>
      <c r="INS84" s="285"/>
      <c r="INT84" s="285"/>
      <c r="INU84" s="285"/>
      <c r="INV84" s="285"/>
      <c r="INW84" s="285"/>
      <c r="INX84" s="285"/>
      <c r="INY84" s="285"/>
      <c r="INZ84" s="285"/>
      <c r="IOA84" s="285"/>
      <c r="IOB84" s="285"/>
      <c r="IOC84" s="285"/>
      <c r="IOD84" s="285"/>
      <c r="IOE84" s="285"/>
      <c r="IOF84" s="285"/>
      <c r="IOG84" s="285"/>
      <c r="IOH84" s="285"/>
      <c r="IOI84" s="285"/>
      <c r="IOJ84" s="285"/>
      <c r="IOK84" s="285"/>
      <c r="IOL84" s="285"/>
      <c r="IOM84" s="285"/>
      <c r="ION84" s="285"/>
      <c r="IOO84" s="285"/>
      <c r="IOP84" s="285"/>
      <c r="IOQ84" s="285"/>
      <c r="IOR84" s="285"/>
      <c r="IOS84" s="285"/>
      <c r="IOT84" s="285"/>
      <c r="IOU84" s="285"/>
      <c r="IOV84" s="285"/>
      <c r="IOW84" s="285"/>
      <c r="IOX84" s="285"/>
      <c r="IOY84" s="285"/>
      <c r="IOZ84" s="285"/>
      <c r="IPA84" s="285"/>
      <c r="IPB84" s="285"/>
      <c r="IPC84" s="285"/>
      <c r="IPD84" s="285"/>
      <c r="IPE84" s="285"/>
      <c r="IPF84" s="285"/>
      <c r="IPG84" s="285"/>
      <c r="IPH84" s="285"/>
      <c r="IPI84" s="285"/>
      <c r="IPJ84" s="285"/>
      <c r="IPK84" s="285"/>
      <c r="IPL84" s="285"/>
      <c r="IPM84" s="285"/>
      <c r="IPN84" s="285"/>
      <c r="IPO84" s="285"/>
      <c r="IPP84" s="285"/>
      <c r="IPQ84" s="285"/>
      <c r="IPR84" s="285"/>
      <c r="IPS84" s="285"/>
      <c r="IPT84" s="285"/>
      <c r="IPU84" s="285"/>
      <c r="IPV84" s="285"/>
      <c r="IPW84" s="285"/>
      <c r="IPX84" s="285"/>
      <c r="IPY84" s="285"/>
      <c r="IPZ84" s="285"/>
      <c r="IQA84" s="285"/>
      <c r="IQB84" s="285"/>
      <c r="IQC84" s="285"/>
      <c r="IQD84" s="285"/>
      <c r="IQE84" s="285"/>
      <c r="IQF84" s="285"/>
      <c r="IQG84" s="285"/>
      <c r="IQH84" s="285"/>
      <c r="IQI84" s="285"/>
      <c r="IQJ84" s="285"/>
      <c r="IQK84" s="285"/>
      <c r="IQL84" s="285"/>
      <c r="IQM84" s="285"/>
      <c r="IQN84" s="285"/>
      <c r="IQO84" s="285"/>
      <c r="IQP84" s="285"/>
      <c r="IQQ84" s="285"/>
      <c r="IQR84" s="285"/>
      <c r="IQS84" s="285"/>
      <c r="IQT84" s="285"/>
      <c r="IQU84" s="285"/>
      <c r="IQV84" s="285"/>
      <c r="IQW84" s="285"/>
      <c r="IQX84" s="285"/>
      <c r="IQY84" s="285"/>
      <c r="IQZ84" s="285"/>
      <c r="IRA84" s="285"/>
      <c r="IRB84" s="285"/>
      <c r="IRC84" s="285"/>
      <c r="IRD84" s="285"/>
      <c r="IRE84" s="285"/>
      <c r="IRF84" s="285"/>
      <c r="IRG84" s="285"/>
      <c r="IRH84" s="285"/>
      <c r="IRI84" s="285"/>
      <c r="IRJ84" s="285"/>
      <c r="IRK84" s="285"/>
      <c r="IRL84" s="285"/>
      <c r="IRM84" s="285"/>
      <c r="IRN84" s="285"/>
      <c r="IRO84" s="285"/>
      <c r="IRP84" s="285"/>
      <c r="IRQ84" s="285"/>
      <c r="IRR84" s="285"/>
      <c r="IRS84" s="285"/>
      <c r="IRT84" s="285"/>
      <c r="IRU84" s="285"/>
      <c r="IRV84" s="285"/>
      <c r="IRW84" s="285"/>
      <c r="IRX84" s="285"/>
      <c r="IRY84" s="285"/>
      <c r="IRZ84" s="285"/>
      <c r="ISA84" s="285"/>
      <c r="ISB84" s="285"/>
      <c r="ISC84" s="285"/>
      <c r="ISD84" s="285"/>
      <c r="ISE84" s="285"/>
      <c r="ISF84" s="285"/>
      <c r="ISG84" s="285"/>
      <c r="ISH84" s="285"/>
      <c r="ISI84" s="285"/>
      <c r="ISJ84" s="285"/>
      <c r="ISK84" s="285"/>
      <c r="ISL84" s="285"/>
      <c r="ISM84" s="285"/>
      <c r="ISN84" s="285"/>
      <c r="ISO84" s="285"/>
      <c r="ISP84" s="285"/>
      <c r="ISQ84" s="285"/>
      <c r="ISR84" s="285"/>
      <c r="ISS84" s="285"/>
      <c r="IST84" s="285"/>
      <c r="ISU84" s="285"/>
      <c r="ISV84" s="285"/>
      <c r="ISW84" s="285"/>
      <c r="ISX84" s="285"/>
      <c r="ISY84" s="285"/>
      <c r="ISZ84" s="285"/>
      <c r="ITA84" s="285"/>
      <c r="ITB84" s="285"/>
      <c r="ITC84" s="285"/>
      <c r="ITD84" s="285"/>
      <c r="ITE84" s="285"/>
      <c r="ITF84" s="285"/>
      <c r="ITG84" s="285"/>
      <c r="ITH84" s="285"/>
      <c r="ITI84" s="285"/>
      <c r="ITJ84" s="285"/>
      <c r="ITK84" s="285"/>
      <c r="ITL84" s="285"/>
      <c r="ITM84" s="285"/>
      <c r="ITN84" s="285"/>
      <c r="ITO84" s="285"/>
      <c r="ITP84" s="285"/>
      <c r="ITQ84" s="285"/>
      <c r="ITR84" s="285"/>
      <c r="ITS84" s="285"/>
      <c r="ITT84" s="285"/>
      <c r="ITU84" s="285"/>
      <c r="ITV84" s="285"/>
      <c r="ITW84" s="285"/>
      <c r="ITX84" s="285"/>
      <c r="ITY84" s="285"/>
      <c r="ITZ84" s="285"/>
      <c r="IUA84" s="285"/>
      <c r="IUB84" s="285"/>
      <c r="IUC84" s="285"/>
      <c r="IUD84" s="285"/>
      <c r="IUE84" s="285"/>
      <c r="IUF84" s="285"/>
      <c r="IUG84" s="285"/>
      <c r="IUH84" s="285"/>
      <c r="IUI84" s="285"/>
      <c r="IUJ84" s="285"/>
      <c r="IUK84" s="285"/>
      <c r="IUL84" s="285"/>
      <c r="IUM84" s="285"/>
      <c r="IUN84" s="285"/>
      <c r="IUO84" s="285"/>
      <c r="IUP84" s="285"/>
      <c r="IUQ84" s="285"/>
      <c r="IUR84" s="285"/>
      <c r="IUS84" s="285"/>
      <c r="IUT84" s="285"/>
      <c r="IUU84" s="285"/>
      <c r="IUV84" s="285"/>
      <c r="IUW84" s="285"/>
      <c r="IUX84" s="285"/>
      <c r="IUY84" s="285"/>
      <c r="IUZ84" s="285"/>
      <c r="IVA84" s="285"/>
      <c r="IVB84" s="285"/>
      <c r="IVC84" s="285"/>
      <c r="IVD84" s="285"/>
      <c r="IVE84" s="285"/>
      <c r="IVF84" s="285"/>
      <c r="IVG84" s="285"/>
      <c r="IVH84" s="285"/>
      <c r="IVI84" s="285"/>
      <c r="IVJ84" s="285"/>
      <c r="IVK84" s="285"/>
      <c r="IVL84" s="285"/>
      <c r="IVM84" s="285"/>
      <c r="IVN84" s="285"/>
      <c r="IVO84" s="285"/>
      <c r="IVP84" s="285"/>
      <c r="IVQ84" s="285"/>
      <c r="IVR84" s="285"/>
      <c r="IVS84" s="285"/>
      <c r="IVT84" s="285"/>
      <c r="IVU84" s="285"/>
      <c r="IVV84" s="285"/>
      <c r="IVW84" s="285"/>
      <c r="IVX84" s="285"/>
      <c r="IVY84" s="285"/>
      <c r="IVZ84" s="285"/>
      <c r="IWA84" s="285"/>
      <c r="IWB84" s="285"/>
      <c r="IWC84" s="285"/>
      <c r="IWD84" s="285"/>
      <c r="IWE84" s="285"/>
      <c r="IWF84" s="285"/>
      <c r="IWG84" s="285"/>
      <c r="IWH84" s="285"/>
      <c r="IWI84" s="285"/>
      <c r="IWJ84" s="285"/>
      <c r="IWK84" s="285"/>
      <c r="IWL84" s="285"/>
      <c r="IWM84" s="285"/>
      <c r="IWN84" s="285"/>
      <c r="IWO84" s="285"/>
      <c r="IWP84" s="285"/>
      <c r="IWQ84" s="285"/>
      <c r="IWR84" s="285"/>
      <c r="IWS84" s="285"/>
      <c r="IWT84" s="285"/>
      <c r="IWU84" s="285"/>
      <c r="IWV84" s="285"/>
      <c r="IWW84" s="285"/>
      <c r="IWX84" s="285"/>
      <c r="IWY84" s="285"/>
      <c r="IWZ84" s="285"/>
      <c r="IXA84" s="285"/>
      <c r="IXB84" s="285"/>
      <c r="IXC84" s="285"/>
      <c r="IXD84" s="285"/>
      <c r="IXE84" s="285"/>
      <c r="IXF84" s="285"/>
      <c r="IXG84" s="285"/>
      <c r="IXH84" s="285"/>
      <c r="IXI84" s="285"/>
      <c r="IXJ84" s="285"/>
      <c r="IXK84" s="285"/>
      <c r="IXL84" s="285"/>
      <c r="IXM84" s="285"/>
      <c r="IXN84" s="285"/>
      <c r="IXO84" s="285"/>
      <c r="IXP84" s="285"/>
      <c r="IXQ84" s="285"/>
      <c r="IXR84" s="285"/>
      <c r="IXS84" s="285"/>
      <c r="IXT84" s="285"/>
      <c r="IXU84" s="285"/>
      <c r="IXV84" s="285"/>
      <c r="IXW84" s="285"/>
      <c r="IXX84" s="285"/>
      <c r="IXY84" s="285"/>
      <c r="IXZ84" s="285"/>
      <c r="IYA84" s="285"/>
      <c r="IYB84" s="285"/>
      <c r="IYC84" s="285"/>
      <c r="IYD84" s="285"/>
      <c r="IYE84" s="285"/>
      <c r="IYF84" s="285"/>
      <c r="IYG84" s="285"/>
      <c r="IYH84" s="285"/>
      <c r="IYI84" s="285"/>
      <c r="IYJ84" s="285"/>
      <c r="IYK84" s="285"/>
      <c r="IYL84" s="285"/>
      <c r="IYM84" s="285"/>
      <c r="IYN84" s="285"/>
      <c r="IYO84" s="285"/>
      <c r="IYP84" s="285"/>
      <c r="IYQ84" s="285"/>
      <c r="IYR84" s="285"/>
      <c r="IYS84" s="285"/>
      <c r="IYT84" s="285"/>
      <c r="IYU84" s="285"/>
      <c r="IYV84" s="285"/>
      <c r="IYW84" s="285"/>
      <c r="IYX84" s="285"/>
      <c r="IYY84" s="285"/>
      <c r="IYZ84" s="285"/>
      <c r="IZA84" s="285"/>
      <c r="IZB84" s="285"/>
      <c r="IZC84" s="285"/>
      <c r="IZD84" s="285"/>
      <c r="IZE84" s="285"/>
      <c r="IZF84" s="285"/>
      <c r="IZG84" s="285"/>
      <c r="IZH84" s="285"/>
      <c r="IZI84" s="285"/>
      <c r="IZJ84" s="285"/>
      <c r="IZK84" s="285"/>
      <c r="IZL84" s="285"/>
      <c r="IZM84" s="285"/>
      <c r="IZN84" s="285"/>
      <c r="IZO84" s="285"/>
      <c r="IZP84" s="285"/>
      <c r="IZQ84" s="285"/>
      <c r="IZR84" s="285"/>
      <c r="IZS84" s="285"/>
      <c r="IZT84" s="285"/>
      <c r="IZU84" s="285"/>
      <c r="IZV84" s="285"/>
      <c r="IZW84" s="285"/>
      <c r="IZX84" s="285"/>
      <c r="IZY84" s="285"/>
      <c r="IZZ84" s="285"/>
      <c r="JAA84" s="285"/>
      <c r="JAB84" s="285"/>
      <c r="JAC84" s="285"/>
      <c r="JAD84" s="285"/>
      <c r="JAE84" s="285"/>
      <c r="JAF84" s="285"/>
      <c r="JAG84" s="285"/>
      <c r="JAH84" s="285"/>
      <c r="JAI84" s="285"/>
      <c r="JAJ84" s="285"/>
      <c r="JAK84" s="285"/>
      <c r="JAL84" s="285"/>
      <c r="JAM84" s="285"/>
      <c r="JAN84" s="285"/>
      <c r="JAO84" s="285"/>
      <c r="JAP84" s="285"/>
      <c r="JAQ84" s="285"/>
      <c r="JAR84" s="285"/>
      <c r="JAS84" s="285"/>
      <c r="JAT84" s="285"/>
      <c r="JAU84" s="285"/>
      <c r="JAV84" s="285"/>
      <c r="JAW84" s="285"/>
      <c r="JAX84" s="285"/>
      <c r="JAY84" s="285"/>
      <c r="JAZ84" s="285"/>
      <c r="JBA84" s="285"/>
      <c r="JBB84" s="285"/>
      <c r="JBC84" s="285"/>
      <c r="JBD84" s="285"/>
      <c r="JBE84" s="285"/>
      <c r="JBF84" s="285"/>
      <c r="JBG84" s="285"/>
      <c r="JBH84" s="285"/>
      <c r="JBI84" s="285"/>
      <c r="JBJ84" s="285"/>
      <c r="JBK84" s="285"/>
      <c r="JBL84" s="285"/>
      <c r="JBM84" s="285"/>
      <c r="JBN84" s="285"/>
      <c r="JBO84" s="285"/>
      <c r="JBP84" s="285"/>
      <c r="JBQ84" s="285"/>
      <c r="JBR84" s="285"/>
      <c r="JBS84" s="285"/>
      <c r="JBT84" s="285"/>
      <c r="JBU84" s="285"/>
      <c r="JBV84" s="285"/>
      <c r="JBW84" s="285"/>
      <c r="JBX84" s="285"/>
      <c r="JBY84" s="285"/>
      <c r="JBZ84" s="285"/>
      <c r="JCA84" s="285"/>
      <c r="JCB84" s="285"/>
      <c r="JCC84" s="285"/>
      <c r="JCD84" s="285"/>
      <c r="JCE84" s="285"/>
      <c r="JCF84" s="285"/>
      <c r="JCG84" s="285"/>
      <c r="JCH84" s="285"/>
      <c r="JCI84" s="285"/>
      <c r="JCJ84" s="285"/>
      <c r="JCK84" s="285"/>
      <c r="JCL84" s="285"/>
      <c r="JCM84" s="285"/>
      <c r="JCN84" s="285"/>
      <c r="JCO84" s="285"/>
      <c r="JCP84" s="285"/>
      <c r="JCQ84" s="285"/>
      <c r="JCR84" s="285"/>
      <c r="JCS84" s="285"/>
      <c r="JCT84" s="285"/>
      <c r="JCU84" s="285"/>
      <c r="JCV84" s="285"/>
      <c r="JCW84" s="285"/>
      <c r="JCX84" s="285"/>
      <c r="JCY84" s="285"/>
      <c r="JCZ84" s="285"/>
      <c r="JDA84" s="285"/>
      <c r="JDB84" s="285"/>
      <c r="JDC84" s="285"/>
      <c r="JDD84" s="285"/>
      <c r="JDE84" s="285"/>
      <c r="JDF84" s="285"/>
      <c r="JDG84" s="285"/>
      <c r="JDH84" s="285"/>
      <c r="JDI84" s="285"/>
      <c r="JDJ84" s="285"/>
      <c r="JDK84" s="285"/>
      <c r="JDL84" s="285"/>
      <c r="JDM84" s="285"/>
      <c r="JDN84" s="285"/>
      <c r="JDO84" s="285"/>
      <c r="JDP84" s="285"/>
      <c r="JDQ84" s="285"/>
      <c r="JDR84" s="285"/>
      <c r="JDS84" s="285"/>
      <c r="JDT84" s="285"/>
      <c r="JDU84" s="285"/>
      <c r="JDV84" s="285"/>
      <c r="JDW84" s="285"/>
      <c r="JDX84" s="285"/>
      <c r="JDY84" s="285"/>
      <c r="JDZ84" s="285"/>
      <c r="JEA84" s="285"/>
      <c r="JEB84" s="285"/>
      <c r="JEC84" s="285"/>
      <c r="JED84" s="285"/>
      <c r="JEE84" s="285"/>
      <c r="JEF84" s="285"/>
      <c r="JEG84" s="285"/>
      <c r="JEH84" s="285"/>
      <c r="JEI84" s="285"/>
      <c r="JEJ84" s="285"/>
      <c r="JEK84" s="285"/>
      <c r="JEL84" s="285"/>
      <c r="JEM84" s="285"/>
      <c r="JEN84" s="285"/>
      <c r="JEO84" s="285"/>
      <c r="JEP84" s="285"/>
      <c r="JEQ84" s="285"/>
      <c r="JER84" s="285"/>
      <c r="JES84" s="285"/>
      <c r="JET84" s="285"/>
      <c r="JEU84" s="285"/>
      <c r="JEV84" s="285"/>
      <c r="JEW84" s="285"/>
      <c r="JEX84" s="285"/>
      <c r="JEY84" s="285"/>
      <c r="JEZ84" s="285"/>
      <c r="JFA84" s="285"/>
      <c r="JFB84" s="285"/>
      <c r="JFC84" s="285"/>
      <c r="JFD84" s="285"/>
      <c r="JFE84" s="285"/>
      <c r="JFF84" s="285"/>
      <c r="JFG84" s="285"/>
      <c r="JFH84" s="285"/>
      <c r="JFI84" s="285"/>
      <c r="JFJ84" s="285"/>
      <c r="JFK84" s="285"/>
      <c r="JFL84" s="285"/>
      <c r="JFM84" s="285"/>
      <c r="JFN84" s="285"/>
      <c r="JFO84" s="285"/>
      <c r="JFP84" s="285"/>
      <c r="JFQ84" s="285"/>
      <c r="JFR84" s="285"/>
      <c r="JFS84" s="285"/>
      <c r="JFT84" s="285"/>
      <c r="JFU84" s="285"/>
      <c r="JFV84" s="285"/>
      <c r="JFW84" s="285"/>
      <c r="JFX84" s="285"/>
      <c r="JFY84" s="285"/>
      <c r="JFZ84" s="285"/>
      <c r="JGA84" s="285"/>
      <c r="JGB84" s="285"/>
      <c r="JGC84" s="285"/>
      <c r="JGD84" s="285"/>
      <c r="JGE84" s="285"/>
      <c r="JGF84" s="285"/>
      <c r="JGG84" s="285"/>
      <c r="JGH84" s="285"/>
      <c r="JGI84" s="285"/>
      <c r="JGJ84" s="285"/>
      <c r="JGK84" s="285"/>
      <c r="JGL84" s="285"/>
      <c r="JGM84" s="285"/>
      <c r="JGN84" s="285"/>
      <c r="JGO84" s="285"/>
      <c r="JGP84" s="285"/>
      <c r="JGQ84" s="285"/>
      <c r="JGR84" s="285"/>
      <c r="JGS84" s="285"/>
      <c r="JGT84" s="285"/>
      <c r="JGU84" s="285"/>
      <c r="JGV84" s="285"/>
      <c r="JGW84" s="285"/>
      <c r="JGX84" s="285"/>
      <c r="JGY84" s="285"/>
      <c r="JGZ84" s="285"/>
      <c r="JHA84" s="285"/>
      <c r="JHB84" s="285"/>
      <c r="JHC84" s="285"/>
      <c r="JHD84" s="285"/>
      <c r="JHE84" s="285"/>
      <c r="JHF84" s="285"/>
      <c r="JHG84" s="285"/>
      <c r="JHH84" s="285"/>
      <c r="JHI84" s="285"/>
      <c r="JHJ84" s="285"/>
      <c r="JHK84" s="285"/>
      <c r="JHL84" s="285"/>
      <c r="JHM84" s="285"/>
      <c r="JHN84" s="285"/>
      <c r="JHO84" s="285"/>
      <c r="JHP84" s="285"/>
      <c r="JHQ84" s="285"/>
      <c r="JHR84" s="285"/>
      <c r="JHS84" s="285"/>
      <c r="JHT84" s="285"/>
      <c r="JHU84" s="285"/>
      <c r="JHV84" s="285"/>
      <c r="JHW84" s="285"/>
      <c r="JHX84" s="285"/>
      <c r="JHY84" s="285"/>
      <c r="JHZ84" s="285"/>
      <c r="JIA84" s="285"/>
      <c r="JIB84" s="285"/>
      <c r="JIC84" s="285"/>
      <c r="JID84" s="285"/>
      <c r="JIE84" s="285"/>
      <c r="JIF84" s="285"/>
      <c r="JIG84" s="285"/>
      <c r="JIH84" s="285"/>
      <c r="JII84" s="285"/>
      <c r="JIJ84" s="285"/>
      <c r="JIK84" s="285"/>
      <c r="JIL84" s="285"/>
      <c r="JIM84" s="285"/>
      <c r="JIN84" s="285"/>
      <c r="JIO84" s="285"/>
      <c r="JIP84" s="285"/>
      <c r="JIQ84" s="285"/>
      <c r="JIR84" s="285"/>
      <c r="JIS84" s="285"/>
      <c r="JIT84" s="285"/>
      <c r="JIU84" s="285"/>
      <c r="JIV84" s="285"/>
      <c r="JIW84" s="285"/>
      <c r="JIX84" s="285"/>
      <c r="JIY84" s="285"/>
      <c r="JIZ84" s="285"/>
      <c r="JJA84" s="285"/>
      <c r="JJB84" s="285"/>
      <c r="JJC84" s="285"/>
      <c r="JJD84" s="285"/>
      <c r="JJE84" s="285"/>
      <c r="JJF84" s="285"/>
      <c r="JJG84" s="285"/>
      <c r="JJH84" s="285"/>
      <c r="JJI84" s="285"/>
      <c r="JJJ84" s="285"/>
      <c r="JJK84" s="285"/>
      <c r="JJL84" s="285"/>
      <c r="JJM84" s="285"/>
      <c r="JJN84" s="285"/>
      <c r="JJO84" s="285"/>
      <c r="JJP84" s="285"/>
      <c r="JJQ84" s="285"/>
      <c r="JJR84" s="285"/>
      <c r="JJS84" s="285"/>
      <c r="JJT84" s="285"/>
      <c r="JJU84" s="285"/>
      <c r="JJV84" s="285"/>
      <c r="JJW84" s="285"/>
      <c r="JJX84" s="285"/>
      <c r="JJY84" s="285"/>
      <c r="JJZ84" s="285"/>
      <c r="JKA84" s="285"/>
      <c r="JKB84" s="285"/>
      <c r="JKC84" s="285"/>
      <c r="JKD84" s="285"/>
      <c r="JKE84" s="285"/>
      <c r="JKF84" s="285"/>
      <c r="JKG84" s="285"/>
      <c r="JKH84" s="285"/>
      <c r="JKI84" s="285"/>
      <c r="JKJ84" s="285"/>
      <c r="JKK84" s="285"/>
      <c r="JKL84" s="285"/>
      <c r="JKM84" s="285"/>
      <c r="JKN84" s="285"/>
      <c r="JKO84" s="285"/>
      <c r="JKP84" s="285"/>
      <c r="JKQ84" s="285"/>
      <c r="JKR84" s="285"/>
      <c r="JKS84" s="285"/>
      <c r="JKT84" s="285"/>
      <c r="JKU84" s="285"/>
      <c r="JKV84" s="285"/>
      <c r="JKW84" s="285"/>
      <c r="JKX84" s="285"/>
      <c r="JKY84" s="285"/>
      <c r="JKZ84" s="285"/>
      <c r="JLA84" s="285"/>
      <c r="JLB84" s="285"/>
      <c r="JLC84" s="285"/>
      <c r="JLD84" s="285"/>
      <c r="JLE84" s="285"/>
      <c r="JLF84" s="285"/>
      <c r="JLG84" s="285"/>
      <c r="JLH84" s="285"/>
      <c r="JLI84" s="285"/>
      <c r="JLJ84" s="285"/>
      <c r="JLK84" s="285"/>
      <c r="JLL84" s="285"/>
      <c r="JLM84" s="285"/>
      <c r="JLN84" s="285"/>
      <c r="JLO84" s="285"/>
      <c r="JLP84" s="285"/>
      <c r="JLQ84" s="285"/>
      <c r="JLR84" s="285"/>
      <c r="JLS84" s="285"/>
      <c r="JLT84" s="285"/>
      <c r="JLU84" s="285"/>
      <c r="JLV84" s="285"/>
      <c r="JLW84" s="285"/>
      <c r="JLX84" s="285"/>
      <c r="JLY84" s="285"/>
      <c r="JLZ84" s="285"/>
      <c r="JMA84" s="285"/>
      <c r="JMB84" s="285"/>
      <c r="JMC84" s="285"/>
      <c r="JMD84" s="285"/>
      <c r="JME84" s="285"/>
      <c r="JMF84" s="285"/>
      <c r="JMG84" s="285"/>
      <c r="JMH84" s="285"/>
      <c r="JMI84" s="285"/>
      <c r="JMJ84" s="285"/>
      <c r="JMK84" s="285"/>
      <c r="JML84" s="285"/>
      <c r="JMM84" s="285"/>
      <c r="JMN84" s="285"/>
      <c r="JMO84" s="285"/>
      <c r="JMP84" s="285"/>
      <c r="JMQ84" s="285"/>
      <c r="JMR84" s="285"/>
      <c r="JMS84" s="285"/>
      <c r="JMT84" s="285"/>
      <c r="JMU84" s="285"/>
      <c r="JMV84" s="285"/>
      <c r="JMW84" s="285"/>
      <c r="JMX84" s="285"/>
      <c r="JMY84" s="285"/>
      <c r="JMZ84" s="285"/>
      <c r="JNA84" s="285"/>
      <c r="JNB84" s="285"/>
      <c r="JNC84" s="285"/>
      <c r="JND84" s="285"/>
      <c r="JNE84" s="285"/>
      <c r="JNF84" s="285"/>
      <c r="JNG84" s="285"/>
      <c r="JNH84" s="285"/>
      <c r="JNI84" s="285"/>
      <c r="JNJ84" s="285"/>
      <c r="JNK84" s="285"/>
      <c r="JNL84" s="285"/>
      <c r="JNM84" s="285"/>
      <c r="JNN84" s="285"/>
      <c r="JNO84" s="285"/>
      <c r="JNP84" s="285"/>
      <c r="JNQ84" s="285"/>
      <c r="JNR84" s="285"/>
      <c r="JNS84" s="285"/>
      <c r="JNT84" s="285"/>
      <c r="JNU84" s="285"/>
      <c r="JNV84" s="285"/>
      <c r="JNW84" s="285"/>
      <c r="JNX84" s="285"/>
      <c r="JNY84" s="285"/>
      <c r="JNZ84" s="285"/>
      <c r="JOA84" s="285"/>
      <c r="JOB84" s="285"/>
      <c r="JOC84" s="285"/>
      <c r="JOD84" s="285"/>
      <c r="JOE84" s="285"/>
      <c r="JOF84" s="285"/>
      <c r="JOG84" s="285"/>
      <c r="JOH84" s="285"/>
      <c r="JOI84" s="285"/>
      <c r="JOJ84" s="285"/>
      <c r="JOK84" s="285"/>
      <c r="JOL84" s="285"/>
      <c r="JOM84" s="285"/>
      <c r="JON84" s="285"/>
      <c r="JOO84" s="285"/>
      <c r="JOP84" s="285"/>
      <c r="JOQ84" s="285"/>
      <c r="JOR84" s="285"/>
      <c r="JOS84" s="285"/>
      <c r="JOT84" s="285"/>
      <c r="JOU84" s="285"/>
      <c r="JOV84" s="285"/>
      <c r="JOW84" s="285"/>
      <c r="JOX84" s="285"/>
      <c r="JOY84" s="285"/>
      <c r="JOZ84" s="285"/>
      <c r="JPA84" s="285"/>
      <c r="JPB84" s="285"/>
      <c r="JPC84" s="285"/>
      <c r="JPD84" s="285"/>
      <c r="JPE84" s="285"/>
      <c r="JPF84" s="285"/>
      <c r="JPG84" s="285"/>
      <c r="JPH84" s="285"/>
      <c r="JPI84" s="285"/>
      <c r="JPJ84" s="285"/>
      <c r="JPK84" s="285"/>
      <c r="JPL84" s="285"/>
      <c r="JPM84" s="285"/>
      <c r="JPN84" s="285"/>
      <c r="JPO84" s="285"/>
      <c r="JPP84" s="285"/>
      <c r="JPQ84" s="285"/>
      <c r="JPR84" s="285"/>
      <c r="JPS84" s="285"/>
      <c r="JPT84" s="285"/>
      <c r="JPU84" s="285"/>
      <c r="JPV84" s="285"/>
      <c r="JPW84" s="285"/>
      <c r="JPX84" s="285"/>
      <c r="JPY84" s="285"/>
      <c r="JPZ84" s="285"/>
      <c r="JQA84" s="285"/>
      <c r="JQB84" s="285"/>
      <c r="JQC84" s="285"/>
      <c r="JQD84" s="285"/>
      <c r="JQE84" s="285"/>
      <c r="JQF84" s="285"/>
      <c r="JQG84" s="285"/>
      <c r="JQH84" s="285"/>
      <c r="JQI84" s="285"/>
      <c r="JQJ84" s="285"/>
      <c r="JQK84" s="285"/>
      <c r="JQL84" s="285"/>
      <c r="JQM84" s="285"/>
      <c r="JQN84" s="285"/>
      <c r="JQO84" s="285"/>
      <c r="JQP84" s="285"/>
      <c r="JQQ84" s="285"/>
      <c r="JQR84" s="285"/>
      <c r="JQS84" s="285"/>
      <c r="JQT84" s="285"/>
      <c r="JQU84" s="285"/>
      <c r="JQV84" s="285"/>
      <c r="JQW84" s="285"/>
      <c r="JQX84" s="285"/>
      <c r="JQY84" s="285"/>
      <c r="JQZ84" s="285"/>
      <c r="JRA84" s="285"/>
      <c r="JRB84" s="285"/>
      <c r="JRC84" s="285"/>
      <c r="JRD84" s="285"/>
      <c r="JRE84" s="285"/>
      <c r="JRF84" s="285"/>
      <c r="JRG84" s="285"/>
      <c r="JRH84" s="285"/>
      <c r="JRI84" s="285"/>
      <c r="JRJ84" s="285"/>
      <c r="JRK84" s="285"/>
      <c r="JRL84" s="285"/>
      <c r="JRM84" s="285"/>
      <c r="JRN84" s="285"/>
      <c r="JRO84" s="285"/>
      <c r="JRP84" s="285"/>
      <c r="JRQ84" s="285"/>
      <c r="JRR84" s="285"/>
      <c r="JRS84" s="285"/>
      <c r="JRT84" s="285"/>
      <c r="JRU84" s="285"/>
      <c r="JRV84" s="285"/>
      <c r="JRW84" s="285"/>
      <c r="JRX84" s="285"/>
      <c r="JRY84" s="285"/>
      <c r="JRZ84" s="285"/>
      <c r="JSA84" s="285"/>
      <c r="JSB84" s="285"/>
      <c r="JSC84" s="285"/>
      <c r="JSD84" s="285"/>
      <c r="JSE84" s="285"/>
      <c r="JSF84" s="285"/>
      <c r="JSG84" s="285"/>
      <c r="JSH84" s="285"/>
      <c r="JSI84" s="285"/>
      <c r="JSJ84" s="285"/>
      <c r="JSK84" s="285"/>
      <c r="JSL84" s="285"/>
      <c r="JSM84" s="285"/>
      <c r="JSN84" s="285"/>
      <c r="JSO84" s="285"/>
      <c r="JSP84" s="285"/>
      <c r="JSQ84" s="285"/>
      <c r="JSR84" s="285"/>
      <c r="JSS84" s="285"/>
      <c r="JST84" s="285"/>
      <c r="JSU84" s="285"/>
      <c r="JSV84" s="285"/>
      <c r="JSW84" s="285"/>
      <c r="JSX84" s="285"/>
      <c r="JSY84" s="285"/>
      <c r="JSZ84" s="285"/>
      <c r="JTA84" s="285"/>
      <c r="JTB84" s="285"/>
      <c r="JTC84" s="285"/>
      <c r="JTD84" s="285"/>
      <c r="JTE84" s="285"/>
      <c r="JTF84" s="285"/>
      <c r="JTG84" s="285"/>
      <c r="JTH84" s="285"/>
      <c r="JTI84" s="285"/>
      <c r="JTJ84" s="285"/>
      <c r="JTK84" s="285"/>
      <c r="JTL84" s="285"/>
      <c r="JTM84" s="285"/>
      <c r="JTN84" s="285"/>
      <c r="JTO84" s="285"/>
      <c r="JTP84" s="285"/>
      <c r="JTQ84" s="285"/>
      <c r="JTR84" s="285"/>
      <c r="JTS84" s="285"/>
      <c r="JTT84" s="285"/>
      <c r="JTU84" s="285"/>
      <c r="JTV84" s="285"/>
      <c r="JTW84" s="285"/>
      <c r="JTX84" s="285"/>
      <c r="JTY84" s="285"/>
      <c r="JTZ84" s="285"/>
      <c r="JUA84" s="285"/>
      <c r="JUB84" s="285"/>
      <c r="JUC84" s="285"/>
      <c r="JUD84" s="285"/>
      <c r="JUE84" s="285"/>
      <c r="JUF84" s="285"/>
      <c r="JUG84" s="285"/>
      <c r="JUH84" s="285"/>
      <c r="JUI84" s="285"/>
      <c r="JUJ84" s="285"/>
      <c r="JUK84" s="285"/>
      <c r="JUL84" s="285"/>
      <c r="JUM84" s="285"/>
      <c r="JUN84" s="285"/>
      <c r="JUO84" s="285"/>
      <c r="JUP84" s="285"/>
      <c r="JUQ84" s="285"/>
      <c r="JUR84" s="285"/>
      <c r="JUS84" s="285"/>
      <c r="JUT84" s="285"/>
      <c r="JUU84" s="285"/>
      <c r="JUV84" s="285"/>
      <c r="JUW84" s="285"/>
      <c r="JUX84" s="285"/>
      <c r="JUY84" s="285"/>
      <c r="JUZ84" s="285"/>
      <c r="JVA84" s="285"/>
      <c r="JVB84" s="285"/>
      <c r="JVC84" s="285"/>
      <c r="JVD84" s="285"/>
      <c r="JVE84" s="285"/>
      <c r="JVF84" s="285"/>
      <c r="JVG84" s="285"/>
      <c r="JVH84" s="285"/>
      <c r="JVI84" s="285"/>
      <c r="JVJ84" s="285"/>
      <c r="JVK84" s="285"/>
      <c r="JVL84" s="285"/>
      <c r="JVM84" s="285"/>
      <c r="JVN84" s="285"/>
      <c r="JVO84" s="285"/>
      <c r="JVP84" s="285"/>
      <c r="JVQ84" s="285"/>
      <c r="JVR84" s="285"/>
      <c r="JVS84" s="285"/>
      <c r="JVT84" s="285"/>
      <c r="JVU84" s="285"/>
      <c r="JVV84" s="285"/>
      <c r="JVW84" s="285"/>
      <c r="JVX84" s="285"/>
      <c r="JVY84" s="285"/>
      <c r="JVZ84" s="285"/>
      <c r="JWA84" s="285"/>
      <c r="JWB84" s="285"/>
      <c r="JWC84" s="285"/>
      <c r="JWD84" s="285"/>
      <c r="JWE84" s="285"/>
      <c r="JWF84" s="285"/>
      <c r="JWG84" s="285"/>
      <c r="JWH84" s="285"/>
      <c r="JWI84" s="285"/>
      <c r="JWJ84" s="285"/>
      <c r="JWK84" s="285"/>
      <c r="JWL84" s="285"/>
      <c r="JWM84" s="285"/>
      <c r="JWN84" s="285"/>
      <c r="JWO84" s="285"/>
      <c r="JWP84" s="285"/>
      <c r="JWQ84" s="285"/>
      <c r="JWR84" s="285"/>
      <c r="JWS84" s="285"/>
      <c r="JWT84" s="285"/>
      <c r="JWU84" s="285"/>
      <c r="JWV84" s="285"/>
      <c r="JWW84" s="285"/>
      <c r="JWX84" s="285"/>
      <c r="JWY84" s="285"/>
      <c r="JWZ84" s="285"/>
      <c r="JXA84" s="285"/>
      <c r="JXB84" s="285"/>
      <c r="JXC84" s="285"/>
      <c r="JXD84" s="285"/>
      <c r="JXE84" s="285"/>
      <c r="JXF84" s="285"/>
      <c r="JXG84" s="285"/>
      <c r="JXH84" s="285"/>
      <c r="JXI84" s="285"/>
      <c r="JXJ84" s="285"/>
      <c r="JXK84" s="285"/>
      <c r="JXL84" s="285"/>
      <c r="JXM84" s="285"/>
      <c r="JXN84" s="285"/>
      <c r="JXO84" s="285"/>
      <c r="JXP84" s="285"/>
      <c r="JXQ84" s="285"/>
      <c r="JXR84" s="285"/>
      <c r="JXS84" s="285"/>
      <c r="JXT84" s="285"/>
      <c r="JXU84" s="285"/>
      <c r="JXV84" s="285"/>
      <c r="JXW84" s="285"/>
      <c r="JXX84" s="285"/>
      <c r="JXY84" s="285"/>
      <c r="JXZ84" s="285"/>
      <c r="JYA84" s="285"/>
      <c r="JYB84" s="285"/>
      <c r="JYC84" s="285"/>
      <c r="JYD84" s="285"/>
      <c r="JYE84" s="285"/>
      <c r="JYF84" s="285"/>
      <c r="JYG84" s="285"/>
      <c r="JYH84" s="285"/>
      <c r="JYI84" s="285"/>
      <c r="JYJ84" s="285"/>
      <c r="JYK84" s="285"/>
      <c r="JYL84" s="285"/>
      <c r="JYM84" s="285"/>
      <c r="JYN84" s="285"/>
      <c r="JYO84" s="285"/>
      <c r="JYP84" s="285"/>
      <c r="JYQ84" s="285"/>
      <c r="JYR84" s="285"/>
      <c r="JYS84" s="285"/>
      <c r="JYT84" s="285"/>
      <c r="JYU84" s="285"/>
      <c r="JYV84" s="285"/>
      <c r="JYW84" s="285"/>
      <c r="JYX84" s="285"/>
      <c r="JYY84" s="285"/>
      <c r="JYZ84" s="285"/>
      <c r="JZA84" s="285"/>
      <c r="JZB84" s="285"/>
      <c r="JZC84" s="285"/>
      <c r="JZD84" s="285"/>
      <c r="JZE84" s="285"/>
      <c r="JZF84" s="285"/>
      <c r="JZG84" s="285"/>
      <c r="JZH84" s="285"/>
      <c r="JZI84" s="285"/>
      <c r="JZJ84" s="285"/>
      <c r="JZK84" s="285"/>
      <c r="JZL84" s="285"/>
      <c r="JZM84" s="285"/>
      <c r="JZN84" s="285"/>
      <c r="JZO84" s="285"/>
      <c r="JZP84" s="285"/>
      <c r="JZQ84" s="285"/>
      <c r="JZR84" s="285"/>
      <c r="JZS84" s="285"/>
      <c r="JZT84" s="285"/>
      <c r="JZU84" s="285"/>
      <c r="JZV84" s="285"/>
      <c r="JZW84" s="285"/>
      <c r="JZX84" s="285"/>
      <c r="JZY84" s="285"/>
      <c r="JZZ84" s="285"/>
      <c r="KAA84" s="285"/>
      <c r="KAB84" s="285"/>
      <c r="KAC84" s="285"/>
      <c r="KAD84" s="285"/>
      <c r="KAE84" s="285"/>
      <c r="KAF84" s="285"/>
      <c r="KAG84" s="285"/>
      <c r="KAH84" s="285"/>
      <c r="KAI84" s="285"/>
      <c r="KAJ84" s="285"/>
      <c r="KAK84" s="285"/>
      <c r="KAL84" s="285"/>
      <c r="KAM84" s="285"/>
      <c r="KAN84" s="285"/>
      <c r="KAO84" s="285"/>
      <c r="KAP84" s="285"/>
      <c r="KAQ84" s="285"/>
      <c r="KAR84" s="285"/>
      <c r="KAS84" s="285"/>
      <c r="KAT84" s="285"/>
      <c r="KAU84" s="285"/>
      <c r="KAV84" s="285"/>
      <c r="KAW84" s="285"/>
      <c r="KAX84" s="285"/>
      <c r="KAY84" s="285"/>
      <c r="KAZ84" s="285"/>
      <c r="KBA84" s="285"/>
      <c r="KBB84" s="285"/>
      <c r="KBC84" s="285"/>
      <c r="KBD84" s="285"/>
      <c r="KBE84" s="285"/>
      <c r="KBF84" s="285"/>
      <c r="KBG84" s="285"/>
      <c r="KBH84" s="285"/>
      <c r="KBI84" s="285"/>
      <c r="KBJ84" s="285"/>
      <c r="KBK84" s="285"/>
      <c r="KBL84" s="285"/>
      <c r="KBM84" s="285"/>
      <c r="KBN84" s="285"/>
      <c r="KBO84" s="285"/>
      <c r="KBP84" s="285"/>
      <c r="KBQ84" s="285"/>
      <c r="KBR84" s="285"/>
      <c r="KBS84" s="285"/>
      <c r="KBT84" s="285"/>
      <c r="KBU84" s="285"/>
      <c r="KBV84" s="285"/>
      <c r="KBW84" s="285"/>
      <c r="KBX84" s="285"/>
      <c r="KBY84" s="285"/>
      <c r="KBZ84" s="285"/>
      <c r="KCA84" s="285"/>
      <c r="KCB84" s="285"/>
      <c r="KCC84" s="285"/>
      <c r="KCD84" s="285"/>
      <c r="KCE84" s="285"/>
      <c r="KCF84" s="285"/>
      <c r="KCG84" s="285"/>
      <c r="KCH84" s="285"/>
      <c r="KCI84" s="285"/>
      <c r="KCJ84" s="285"/>
      <c r="KCK84" s="285"/>
      <c r="KCL84" s="285"/>
      <c r="KCM84" s="285"/>
      <c r="KCN84" s="285"/>
      <c r="KCO84" s="285"/>
      <c r="KCP84" s="285"/>
      <c r="KCQ84" s="285"/>
      <c r="KCR84" s="285"/>
      <c r="KCS84" s="285"/>
      <c r="KCT84" s="285"/>
      <c r="KCU84" s="285"/>
      <c r="KCV84" s="285"/>
      <c r="KCW84" s="285"/>
      <c r="KCX84" s="285"/>
      <c r="KCY84" s="285"/>
      <c r="KCZ84" s="285"/>
      <c r="KDA84" s="285"/>
      <c r="KDB84" s="285"/>
      <c r="KDC84" s="285"/>
      <c r="KDD84" s="285"/>
      <c r="KDE84" s="285"/>
      <c r="KDF84" s="285"/>
      <c r="KDG84" s="285"/>
      <c r="KDH84" s="285"/>
      <c r="KDI84" s="285"/>
      <c r="KDJ84" s="285"/>
      <c r="KDK84" s="285"/>
      <c r="KDL84" s="285"/>
      <c r="KDM84" s="285"/>
      <c r="KDN84" s="285"/>
      <c r="KDO84" s="285"/>
      <c r="KDP84" s="285"/>
      <c r="KDQ84" s="285"/>
      <c r="KDR84" s="285"/>
      <c r="KDS84" s="285"/>
      <c r="KDT84" s="285"/>
      <c r="KDU84" s="285"/>
      <c r="KDV84" s="285"/>
      <c r="KDW84" s="285"/>
      <c r="KDX84" s="285"/>
      <c r="KDY84" s="285"/>
      <c r="KDZ84" s="285"/>
      <c r="KEA84" s="285"/>
      <c r="KEB84" s="285"/>
      <c r="KEC84" s="285"/>
      <c r="KED84" s="285"/>
      <c r="KEE84" s="285"/>
      <c r="KEF84" s="285"/>
      <c r="KEG84" s="285"/>
      <c r="KEH84" s="285"/>
      <c r="KEI84" s="285"/>
      <c r="KEJ84" s="285"/>
      <c r="KEK84" s="285"/>
      <c r="KEL84" s="285"/>
      <c r="KEM84" s="285"/>
      <c r="KEN84" s="285"/>
      <c r="KEO84" s="285"/>
      <c r="KEP84" s="285"/>
      <c r="KEQ84" s="285"/>
      <c r="KER84" s="285"/>
      <c r="KES84" s="285"/>
      <c r="KET84" s="285"/>
      <c r="KEU84" s="285"/>
      <c r="KEV84" s="285"/>
      <c r="KEW84" s="285"/>
      <c r="KEX84" s="285"/>
      <c r="KEY84" s="285"/>
      <c r="KEZ84" s="285"/>
      <c r="KFA84" s="285"/>
      <c r="KFB84" s="285"/>
      <c r="KFC84" s="285"/>
      <c r="KFD84" s="285"/>
      <c r="KFE84" s="285"/>
      <c r="KFF84" s="285"/>
      <c r="KFG84" s="285"/>
      <c r="KFH84" s="285"/>
      <c r="KFI84" s="285"/>
      <c r="KFJ84" s="285"/>
      <c r="KFK84" s="285"/>
      <c r="KFL84" s="285"/>
      <c r="KFM84" s="285"/>
      <c r="KFN84" s="285"/>
      <c r="KFO84" s="285"/>
      <c r="KFP84" s="285"/>
      <c r="KFQ84" s="285"/>
      <c r="KFR84" s="285"/>
      <c r="KFS84" s="285"/>
      <c r="KFT84" s="285"/>
      <c r="KFU84" s="285"/>
      <c r="KFV84" s="285"/>
      <c r="KFW84" s="285"/>
      <c r="KFX84" s="285"/>
      <c r="KFY84" s="285"/>
      <c r="KFZ84" s="285"/>
      <c r="KGA84" s="285"/>
      <c r="KGB84" s="285"/>
      <c r="KGC84" s="285"/>
      <c r="KGD84" s="285"/>
      <c r="KGE84" s="285"/>
      <c r="KGF84" s="285"/>
      <c r="KGG84" s="285"/>
      <c r="KGH84" s="285"/>
      <c r="KGI84" s="285"/>
      <c r="KGJ84" s="285"/>
      <c r="KGK84" s="285"/>
      <c r="KGL84" s="285"/>
      <c r="KGM84" s="285"/>
      <c r="KGN84" s="285"/>
      <c r="KGO84" s="285"/>
      <c r="KGP84" s="285"/>
      <c r="KGQ84" s="285"/>
      <c r="KGR84" s="285"/>
      <c r="KGS84" s="285"/>
      <c r="KGT84" s="285"/>
      <c r="KGU84" s="285"/>
      <c r="KGV84" s="285"/>
      <c r="KGW84" s="285"/>
      <c r="KGX84" s="285"/>
      <c r="KGY84" s="285"/>
      <c r="KGZ84" s="285"/>
      <c r="KHA84" s="285"/>
      <c r="KHB84" s="285"/>
      <c r="KHC84" s="285"/>
      <c r="KHD84" s="285"/>
      <c r="KHE84" s="285"/>
      <c r="KHF84" s="285"/>
      <c r="KHG84" s="285"/>
      <c r="KHH84" s="285"/>
      <c r="KHI84" s="285"/>
      <c r="KHJ84" s="285"/>
      <c r="KHK84" s="285"/>
      <c r="KHL84" s="285"/>
      <c r="KHM84" s="285"/>
      <c r="KHN84" s="285"/>
      <c r="KHO84" s="285"/>
      <c r="KHP84" s="285"/>
      <c r="KHQ84" s="285"/>
      <c r="KHR84" s="285"/>
      <c r="KHS84" s="285"/>
      <c r="KHT84" s="285"/>
      <c r="KHU84" s="285"/>
      <c r="KHV84" s="285"/>
      <c r="KHW84" s="285"/>
      <c r="KHX84" s="285"/>
      <c r="KHY84" s="285"/>
      <c r="KHZ84" s="285"/>
      <c r="KIA84" s="285"/>
      <c r="KIB84" s="285"/>
      <c r="KIC84" s="285"/>
      <c r="KID84" s="285"/>
      <c r="KIE84" s="285"/>
      <c r="KIF84" s="285"/>
      <c r="KIG84" s="285"/>
      <c r="KIH84" s="285"/>
      <c r="KII84" s="285"/>
      <c r="KIJ84" s="285"/>
      <c r="KIK84" s="285"/>
      <c r="KIL84" s="285"/>
      <c r="KIM84" s="285"/>
      <c r="KIN84" s="285"/>
      <c r="KIO84" s="285"/>
      <c r="KIP84" s="285"/>
      <c r="KIQ84" s="285"/>
      <c r="KIR84" s="285"/>
      <c r="KIS84" s="285"/>
      <c r="KIT84" s="285"/>
      <c r="KIU84" s="285"/>
      <c r="KIV84" s="285"/>
      <c r="KIW84" s="285"/>
      <c r="KIX84" s="285"/>
      <c r="KIY84" s="285"/>
      <c r="KIZ84" s="285"/>
      <c r="KJA84" s="285"/>
      <c r="KJB84" s="285"/>
      <c r="KJC84" s="285"/>
      <c r="KJD84" s="285"/>
      <c r="KJE84" s="285"/>
      <c r="KJF84" s="285"/>
      <c r="KJG84" s="285"/>
      <c r="KJH84" s="285"/>
      <c r="KJI84" s="285"/>
      <c r="KJJ84" s="285"/>
      <c r="KJK84" s="285"/>
      <c r="KJL84" s="285"/>
      <c r="KJM84" s="285"/>
      <c r="KJN84" s="285"/>
      <c r="KJO84" s="285"/>
      <c r="KJP84" s="285"/>
      <c r="KJQ84" s="285"/>
      <c r="KJR84" s="285"/>
      <c r="KJS84" s="285"/>
      <c r="KJT84" s="285"/>
      <c r="KJU84" s="285"/>
      <c r="KJV84" s="285"/>
      <c r="KJW84" s="285"/>
      <c r="KJX84" s="285"/>
      <c r="KJY84" s="285"/>
      <c r="KJZ84" s="285"/>
      <c r="KKA84" s="285"/>
      <c r="KKB84" s="285"/>
      <c r="KKC84" s="285"/>
      <c r="KKD84" s="285"/>
      <c r="KKE84" s="285"/>
      <c r="KKF84" s="285"/>
      <c r="KKG84" s="285"/>
      <c r="KKH84" s="285"/>
      <c r="KKI84" s="285"/>
      <c r="KKJ84" s="285"/>
      <c r="KKK84" s="285"/>
      <c r="KKL84" s="285"/>
      <c r="KKM84" s="285"/>
      <c r="KKN84" s="285"/>
      <c r="KKO84" s="285"/>
      <c r="KKP84" s="285"/>
      <c r="KKQ84" s="285"/>
      <c r="KKR84" s="285"/>
      <c r="KKS84" s="285"/>
      <c r="KKT84" s="285"/>
      <c r="KKU84" s="285"/>
      <c r="KKV84" s="285"/>
      <c r="KKW84" s="285"/>
      <c r="KKX84" s="285"/>
      <c r="KKY84" s="285"/>
      <c r="KKZ84" s="285"/>
      <c r="KLA84" s="285"/>
      <c r="KLB84" s="285"/>
      <c r="KLC84" s="285"/>
      <c r="KLD84" s="285"/>
      <c r="KLE84" s="285"/>
      <c r="KLF84" s="285"/>
      <c r="KLG84" s="285"/>
      <c r="KLH84" s="285"/>
      <c r="KLI84" s="285"/>
      <c r="KLJ84" s="285"/>
      <c r="KLK84" s="285"/>
      <c r="KLL84" s="285"/>
      <c r="KLM84" s="285"/>
      <c r="KLN84" s="285"/>
      <c r="KLO84" s="285"/>
      <c r="KLP84" s="285"/>
      <c r="KLQ84" s="285"/>
      <c r="KLR84" s="285"/>
      <c r="KLS84" s="285"/>
      <c r="KLT84" s="285"/>
      <c r="KLU84" s="285"/>
      <c r="KLV84" s="285"/>
      <c r="KLW84" s="285"/>
      <c r="KLX84" s="285"/>
      <c r="KLY84" s="285"/>
      <c r="KLZ84" s="285"/>
      <c r="KMA84" s="285"/>
      <c r="KMB84" s="285"/>
      <c r="KMC84" s="285"/>
      <c r="KMD84" s="285"/>
      <c r="KME84" s="285"/>
      <c r="KMF84" s="285"/>
      <c r="KMG84" s="285"/>
      <c r="KMH84" s="285"/>
      <c r="KMI84" s="285"/>
      <c r="KMJ84" s="285"/>
      <c r="KMK84" s="285"/>
      <c r="KML84" s="285"/>
      <c r="KMM84" s="285"/>
      <c r="KMN84" s="285"/>
      <c r="KMO84" s="285"/>
      <c r="KMP84" s="285"/>
      <c r="KMQ84" s="285"/>
      <c r="KMR84" s="285"/>
      <c r="KMS84" s="285"/>
      <c r="KMT84" s="285"/>
      <c r="KMU84" s="285"/>
      <c r="KMV84" s="285"/>
      <c r="KMW84" s="285"/>
      <c r="KMX84" s="285"/>
      <c r="KMY84" s="285"/>
      <c r="KMZ84" s="285"/>
      <c r="KNA84" s="285"/>
      <c r="KNB84" s="285"/>
      <c r="KNC84" s="285"/>
      <c r="KND84" s="285"/>
      <c r="KNE84" s="285"/>
      <c r="KNF84" s="285"/>
      <c r="KNG84" s="285"/>
      <c r="KNH84" s="285"/>
      <c r="KNI84" s="285"/>
      <c r="KNJ84" s="285"/>
      <c r="KNK84" s="285"/>
      <c r="KNL84" s="285"/>
      <c r="KNM84" s="285"/>
      <c r="KNN84" s="285"/>
      <c r="KNO84" s="285"/>
      <c r="KNP84" s="285"/>
      <c r="KNQ84" s="285"/>
      <c r="KNR84" s="285"/>
      <c r="KNS84" s="285"/>
      <c r="KNT84" s="285"/>
      <c r="KNU84" s="285"/>
      <c r="KNV84" s="285"/>
      <c r="KNW84" s="285"/>
      <c r="KNX84" s="285"/>
      <c r="KNY84" s="285"/>
      <c r="KNZ84" s="285"/>
      <c r="KOA84" s="285"/>
      <c r="KOB84" s="285"/>
      <c r="KOC84" s="285"/>
      <c r="KOD84" s="285"/>
      <c r="KOE84" s="285"/>
      <c r="KOF84" s="285"/>
      <c r="KOG84" s="285"/>
      <c r="KOH84" s="285"/>
      <c r="KOI84" s="285"/>
      <c r="KOJ84" s="285"/>
      <c r="KOK84" s="285"/>
      <c r="KOL84" s="285"/>
      <c r="KOM84" s="285"/>
      <c r="KON84" s="285"/>
      <c r="KOO84" s="285"/>
      <c r="KOP84" s="285"/>
      <c r="KOQ84" s="285"/>
      <c r="KOR84" s="285"/>
      <c r="KOS84" s="285"/>
      <c r="KOT84" s="285"/>
      <c r="KOU84" s="285"/>
      <c r="KOV84" s="285"/>
      <c r="KOW84" s="285"/>
      <c r="KOX84" s="285"/>
      <c r="KOY84" s="285"/>
      <c r="KOZ84" s="285"/>
      <c r="KPA84" s="285"/>
      <c r="KPB84" s="285"/>
      <c r="KPC84" s="285"/>
      <c r="KPD84" s="285"/>
      <c r="KPE84" s="285"/>
      <c r="KPF84" s="285"/>
      <c r="KPG84" s="285"/>
      <c r="KPH84" s="285"/>
      <c r="KPI84" s="285"/>
      <c r="KPJ84" s="285"/>
      <c r="KPK84" s="285"/>
      <c r="KPL84" s="285"/>
      <c r="KPM84" s="285"/>
      <c r="KPN84" s="285"/>
      <c r="KPO84" s="285"/>
      <c r="KPP84" s="285"/>
      <c r="KPQ84" s="285"/>
      <c r="KPR84" s="285"/>
      <c r="KPS84" s="285"/>
      <c r="KPT84" s="285"/>
      <c r="KPU84" s="285"/>
      <c r="KPV84" s="285"/>
      <c r="KPW84" s="285"/>
      <c r="KPX84" s="285"/>
      <c r="KPY84" s="285"/>
      <c r="KPZ84" s="285"/>
      <c r="KQA84" s="285"/>
      <c r="KQB84" s="285"/>
      <c r="KQC84" s="285"/>
      <c r="KQD84" s="285"/>
      <c r="KQE84" s="285"/>
      <c r="KQF84" s="285"/>
      <c r="KQG84" s="285"/>
      <c r="KQH84" s="285"/>
      <c r="KQI84" s="285"/>
      <c r="KQJ84" s="285"/>
      <c r="KQK84" s="285"/>
      <c r="KQL84" s="285"/>
      <c r="KQM84" s="285"/>
      <c r="KQN84" s="285"/>
      <c r="KQO84" s="285"/>
      <c r="KQP84" s="285"/>
      <c r="KQQ84" s="285"/>
      <c r="KQR84" s="285"/>
      <c r="KQS84" s="285"/>
      <c r="KQT84" s="285"/>
      <c r="KQU84" s="285"/>
      <c r="KQV84" s="285"/>
      <c r="KQW84" s="285"/>
      <c r="KQX84" s="285"/>
      <c r="KQY84" s="285"/>
      <c r="KQZ84" s="285"/>
      <c r="KRA84" s="285"/>
      <c r="KRB84" s="285"/>
      <c r="KRC84" s="285"/>
      <c r="KRD84" s="285"/>
      <c r="KRE84" s="285"/>
      <c r="KRF84" s="285"/>
      <c r="KRG84" s="285"/>
      <c r="KRH84" s="285"/>
      <c r="KRI84" s="285"/>
      <c r="KRJ84" s="285"/>
      <c r="KRK84" s="285"/>
      <c r="KRL84" s="285"/>
      <c r="KRM84" s="285"/>
      <c r="KRN84" s="285"/>
      <c r="KRO84" s="285"/>
      <c r="KRP84" s="285"/>
      <c r="KRQ84" s="285"/>
      <c r="KRR84" s="285"/>
      <c r="KRS84" s="285"/>
      <c r="KRT84" s="285"/>
      <c r="KRU84" s="285"/>
      <c r="KRV84" s="285"/>
      <c r="KRW84" s="285"/>
      <c r="KRX84" s="285"/>
      <c r="KRY84" s="285"/>
      <c r="KRZ84" s="285"/>
      <c r="KSA84" s="285"/>
      <c r="KSB84" s="285"/>
      <c r="KSC84" s="285"/>
      <c r="KSD84" s="285"/>
      <c r="KSE84" s="285"/>
      <c r="KSF84" s="285"/>
      <c r="KSG84" s="285"/>
      <c r="KSH84" s="285"/>
      <c r="KSI84" s="285"/>
      <c r="KSJ84" s="285"/>
      <c r="KSK84" s="285"/>
      <c r="KSL84" s="285"/>
      <c r="KSM84" s="285"/>
      <c r="KSN84" s="285"/>
      <c r="KSO84" s="285"/>
      <c r="KSP84" s="285"/>
      <c r="KSQ84" s="285"/>
      <c r="KSR84" s="285"/>
      <c r="KSS84" s="285"/>
      <c r="KST84" s="285"/>
      <c r="KSU84" s="285"/>
      <c r="KSV84" s="285"/>
      <c r="KSW84" s="285"/>
      <c r="KSX84" s="285"/>
      <c r="KSY84" s="285"/>
      <c r="KSZ84" s="285"/>
      <c r="KTA84" s="285"/>
      <c r="KTB84" s="285"/>
      <c r="KTC84" s="285"/>
      <c r="KTD84" s="285"/>
      <c r="KTE84" s="285"/>
      <c r="KTF84" s="285"/>
      <c r="KTG84" s="285"/>
      <c r="KTH84" s="285"/>
      <c r="KTI84" s="285"/>
      <c r="KTJ84" s="285"/>
      <c r="KTK84" s="285"/>
      <c r="KTL84" s="285"/>
      <c r="KTM84" s="285"/>
      <c r="KTN84" s="285"/>
      <c r="KTO84" s="285"/>
      <c r="KTP84" s="285"/>
      <c r="KTQ84" s="285"/>
      <c r="KTR84" s="285"/>
      <c r="KTS84" s="285"/>
      <c r="KTT84" s="285"/>
      <c r="KTU84" s="285"/>
      <c r="KTV84" s="285"/>
      <c r="KTW84" s="285"/>
      <c r="KTX84" s="285"/>
      <c r="KTY84" s="285"/>
      <c r="KTZ84" s="285"/>
      <c r="KUA84" s="285"/>
      <c r="KUB84" s="285"/>
      <c r="KUC84" s="285"/>
      <c r="KUD84" s="285"/>
      <c r="KUE84" s="285"/>
      <c r="KUF84" s="285"/>
      <c r="KUG84" s="285"/>
      <c r="KUH84" s="285"/>
      <c r="KUI84" s="285"/>
      <c r="KUJ84" s="285"/>
      <c r="KUK84" s="285"/>
      <c r="KUL84" s="285"/>
      <c r="KUM84" s="285"/>
      <c r="KUN84" s="285"/>
      <c r="KUO84" s="285"/>
      <c r="KUP84" s="285"/>
      <c r="KUQ84" s="285"/>
      <c r="KUR84" s="285"/>
      <c r="KUS84" s="285"/>
      <c r="KUT84" s="285"/>
      <c r="KUU84" s="285"/>
      <c r="KUV84" s="285"/>
      <c r="KUW84" s="285"/>
      <c r="KUX84" s="285"/>
      <c r="KUY84" s="285"/>
      <c r="KUZ84" s="285"/>
      <c r="KVA84" s="285"/>
      <c r="KVB84" s="285"/>
      <c r="KVC84" s="285"/>
      <c r="KVD84" s="285"/>
      <c r="KVE84" s="285"/>
      <c r="KVF84" s="285"/>
      <c r="KVG84" s="285"/>
      <c r="KVH84" s="285"/>
      <c r="KVI84" s="285"/>
      <c r="KVJ84" s="285"/>
      <c r="KVK84" s="285"/>
      <c r="KVL84" s="285"/>
      <c r="KVM84" s="285"/>
      <c r="KVN84" s="285"/>
      <c r="KVO84" s="285"/>
      <c r="KVP84" s="285"/>
      <c r="KVQ84" s="285"/>
      <c r="KVR84" s="285"/>
      <c r="KVS84" s="285"/>
      <c r="KVT84" s="285"/>
      <c r="KVU84" s="285"/>
      <c r="KVV84" s="285"/>
      <c r="KVW84" s="285"/>
      <c r="KVX84" s="285"/>
      <c r="KVY84" s="285"/>
      <c r="KVZ84" s="285"/>
      <c r="KWA84" s="285"/>
      <c r="KWB84" s="285"/>
      <c r="KWC84" s="285"/>
      <c r="KWD84" s="285"/>
      <c r="KWE84" s="285"/>
      <c r="KWF84" s="285"/>
      <c r="KWG84" s="285"/>
      <c r="KWH84" s="285"/>
      <c r="KWI84" s="285"/>
      <c r="KWJ84" s="285"/>
      <c r="KWK84" s="285"/>
      <c r="KWL84" s="285"/>
      <c r="KWM84" s="285"/>
      <c r="KWN84" s="285"/>
      <c r="KWO84" s="285"/>
      <c r="KWP84" s="285"/>
      <c r="KWQ84" s="285"/>
      <c r="KWR84" s="285"/>
      <c r="KWS84" s="285"/>
      <c r="KWT84" s="285"/>
      <c r="KWU84" s="285"/>
      <c r="KWV84" s="285"/>
      <c r="KWW84" s="285"/>
      <c r="KWX84" s="285"/>
      <c r="KWY84" s="285"/>
      <c r="KWZ84" s="285"/>
      <c r="KXA84" s="285"/>
      <c r="KXB84" s="285"/>
      <c r="KXC84" s="285"/>
      <c r="KXD84" s="285"/>
      <c r="KXE84" s="285"/>
      <c r="KXF84" s="285"/>
      <c r="KXG84" s="285"/>
      <c r="KXH84" s="285"/>
      <c r="KXI84" s="285"/>
      <c r="KXJ84" s="285"/>
      <c r="KXK84" s="285"/>
      <c r="KXL84" s="285"/>
      <c r="KXM84" s="285"/>
      <c r="KXN84" s="285"/>
      <c r="KXO84" s="285"/>
      <c r="KXP84" s="285"/>
      <c r="KXQ84" s="285"/>
      <c r="KXR84" s="285"/>
      <c r="KXS84" s="285"/>
      <c r="KXT84" s="285"/>
      <c r="KXU84" s="285"/>
      <c r="KXV84" s="285"/>
      <c r="KXW84" s="285"/>
      <c r="KXX84" s="285"/>
      <c r="KXY84" s="285"/>
      <c r="KXZ84" s="285"/>
      <c r="KYA84" s="285"/>
      <c r="KYB84" s="285"/>
      <c r="KYC84" s="285"/>
      <c r="KYD84" s="285"/>
      <c r="KYE84" s="285"/>
      <c r="KYF84" s="285"/>
      <c r="KYG84" s="285"/>
      <c r="KYH84" s="285"/>
      <c r="KYI84" s="285"/>
      <c r="KYJ84" s="285"/>
      <c r="KYK84" s="285"/>
      <c r="KYL84" s="285"/>
      <c r="KYM84" s="285"/>
      <c r="KYN84" s="285"/>
      <c r="KYO84" s="285"/>
      <c r="KYP84" s="285"/>
      <c r="KYQ84" s="285"/>
      <c r="KYR84" s="285"/>
      <c r="KYS84" s="285"/>
      <c r="KYT84" s="285"/>
      <c r="KYU84" s="285"/>
      <c r="KYV84" s="285"/>
      <c r="KYW84" s="285"/>
      <c r="KYX84" s="285"/>
      <c r="KYY84" s="285"/>
      <c r="KYZ84" s="285"/>
      <c r="KZA84" s="285"/>
      <c r="KZB84" s="285"/>
      <c r="KZC84" s="285"/>
      <c r="KZD84" s="285"/>
      <c r="KZE84" s="285"/>
      <c r="KZF84" s="285"/>
      <c r="KZG84" s="285"/>
      <c r="KZH84" s="285"/>
      <c r="KZI84" s="285"/>
      <c r="KZJ84" s="285"/>
      <c r="KZK84" s="285"/>
      <c r="KZL84" s="285"/>
      <c r="KZM84" s="285"/>
      <c r="KZN84" s="285"/>
      <c r="KZO84" s="285"/>
      <c r="KZP84" s="285"/>
      <c r="KZQ84" s="285"/>
      <c r="KZR84" s="285"/>
      <c r="KZS84" s="285"/>
      <c r="KZT84" s="285"/>
      <c r="KZU84" s="285"/>
      <c r="KZV84" s="285"/>
      <c r="KZW84" s="285"/>
      <c r="KZX84" s="285"/>
      <c r="KZY84" s="285"/>
      <c r="KZZ84" s="285"/>
      <c r="LAA84" s="285"/>
      <c r="LAB84" s="285"/>
      <c r="LAC84" s="285"/>
      <c r="LAD84" s="285"/>
      <c r="LAE84" s="285"/>
      <c r="LAF84" s="285"/>
      <c r="LAG84" s="285"/>
      <c r="LAH84" s="285"/>
      <c r="LAI84" s="285"/>
      <c r="LAJ84" s="285"/>
      <c r="LAK84" s="285"/>
      <c r="LAL84" s="285"/>
      <c r="LAM84" s="285"/>
      <c r="LAN84" s="285"/>
      <c r="LAO84" s="285"/>
      <c r="LAP84" s="285"/>
      <c r="LAQ84" s="285"/>
      <c r="LAR84" s="285"/>
      <c r="LAS84" s="285"/>
      <c r="LAT84" s="285"/>
      <c r="LAU84" s="285"/>
      <c r="LAV84" s="285"/>
      <c r="LAW84" s="285"/>
      <c r="LAX84" s="285"/>
      <c r="LAY84" s="285"/>
      <c r="LAZ84" s="285"/>
      <c r="LBA84" s="285"/>
      <c r="LBB84" s="285"/>
      <c r="LBC84" s="285"/>
      <c r="LBD84" s="285"/>
      <c r="LBE84" s="285"/>
      <c r="LBF84" s="285"/>
      <c r="LBG84" s="285"/>
      <c r="LBH84" s="285"/>
      <c r="LBI84" s="285"/>
      <c r="LBJ84" s="285"/>
      <c r="LBK84" s="285"/>
      <c r="LBL84" s="285"/>
      <c r="LBM84" s="285"/>
      <c r="LBN84" s="285"/>
      <c r="LBO84" s="285"/>
      <c r="LBP84" s="285"/>
      <c r="LBQ84" s="285"/>
      <c r="LBR84" s="285"/>
      <c r="LBS84" s="285"/>
      <c r="LBT84" s="285"/>
      <c r="LBU84" s="285"/>
      <c r="LBV84" s="285"/>
      <c r="LBW84" s="285"/>
      <c r="LBX84" s="285"/>
      <c r="LBY84" s="285"/>
      <c r="LBZ84" s="285"/>
      <c r="LCA84" s="285"/>
      <c r="LCB84" s="285"/>
      <c r="LCC84" s="285"/>
      <c r="LCD84" s="285"/>
      <c r="LCE84" s="285"/>
      <c r="LCF84" s="285"/>
      <c r="LCG84" s="285"/>
      <c r="LCH84" s="285"/>
      <c r="LCI84" s="285"/>
      <c r="LCJ84" s="285"/>
      <c r="LCK84" s="285"/>
      <c r="LCL84" s="285"/>
      <c r="LCM84" s="285"/>
      <c r="LCN84" s="285"/>
      <c r="LCO84" s="285"/>
      <c r="LCP84" s="285"/>
      <c r="LCQ84" s="285"/>
      <c r="LCR84" s="285"/>
      <c r="LCS84" s="285"/>
      <c r="LCT84" s="285"/>
      <c r="LCU84" s="285"/>
      <c r="LCV84" s="285"/>
      <c r="LCW84" s="285"/>
      <c r="LCX84" s="285"/>
      <c r="LCY84" s="285"/>
      <c r="LCZ84" s="285"/>
      <c r="LDA84" s="285"/>
      <c r="LDB84" s="285"/>
      <c r="LDC84" s="285"/>
      <c r="LDD84" s="285"/>
      <c r="LDE84" s="285"/>
      <c r="LDF84" s="285"/>
      <c r="LDG84" s="285"/>
      <c r="LDH84" s="285"/>
      <c r="LDI84" s="285"/>
      <c r="LDJ84" s="285"/>
      <c r="LDK84" s="285"/>
      <c r="LDL84" s="285"/>
      <c r="LDM84" s="285"/>
      <c r="LDN84" s="285"/>
      <c r="LDO84" s="285"/>
      <c r="LDP84" s="285"/>
      <c r="LDQ84" s="285"/>
      <c r="LDR84" s="285"/>
      <c r="LDS84" s="285"/>
      <c r="LDT84" s="285"/>
      <c r="LDU84" s="285"/>
      <c r="LDV84" s="285"/>
      <c r="LDW84" s="285"/>
      <c r="LDX84" s="285"/>
      <c r="LDY84" s="285"/>
      <c r="LDZ84" s="285"/>
      <c r="LEA84" s="285"/>
      <c r="LEB84" s="285"/>
      <c r="LEC84" s="285"/>
      <c r="LED84" s="285"/>
      <c r="LEE84" s="285"/>
      <c r="LEF84" s="285"/>
      <c r="LEG84" s="285"/>
      <c r="LEH84" s="285"/>
      <c r="LEI84" s="285"/>
      <c r="LEJ84" s="285"/>
      <c r="LEK84" s="285"/>
      <c r="LEL84" s="285"/>
      <c r="LEM84" s="285"/>
      <c r="LEN84" s="285"/>
      <c r="LEO84" s="285"/>
      <c r="LEP84" s="285"/>
      <c r="LEQ84" s="285"/>
      <c r="LER84" s="285"/>
      <c r="LES84" s="285"/>
      <c r="LET84" s="285"/>
      <c r="LEU84" s="285"/>
      <c r="LEV84" s="285"/>
      <c r="LEW84" s="285"/>
      <c r="LEX84" s="285"/>
      <c r="LEY84" s="285"/>
      <c r="LEZ84" s="285"/>
      <c r="LFA84" s="285"/>
      <c r="LFB84" s="285"/>
      <c r="LFC84" s="285"/>
      <c r="LFD84" s="285"/>
      <c r="LFE84" s="285"/>
      <c r="LFF84" s="285"/>
      <c r="LFG84" s="285"/>
      <c r="LFH84" s="285"/>
      <c r="LFI84" s="285"/>
      <c r="LFJ84" s="285"/>
      <c r="LFK84" s="285"/>
      <c r="LFL84" s="285"/>
      <c r="LFM84" s="285"/>
      <c r="LFN84" s="285"/>
      <c r="LFO84" s="285"/>
      <c r="LFP84" s="285"/>
      <c r="LFQ84" s="285"/>
      <c r="LFR84" s="285"/>
      <c r="LFS84" s="285"/>
      <c r="LFT84" s="285"/>
      <c r="LFU84" s="285"/>
      <c r="LFV84" s="285"/>
      <c r="LFW84" s="285"/>
      <c r="LFX84" s="285"/>
      <c r="LFY84" s="285"/>
      <c r="LFZ84" s="285"/>
      <c r="LGA84" s="285"/>
      <c r="LGB84" s="285"/>
      <c r="LGC84" s="285"/>
      <c r="LGD84" s="285"/>
      <c r="LGE84" s="285"/>
      <c r="LGF84" s="285"/>
      <c r="LGG84" s="285"/>
      <c r="LGH84" s="285"/>
      <c r="LGI84" s="285"/>
      <c r="LGJ84" s="285"/>
      <c r="LGK84" s="285"/>
      <c r="LGL84" s="285"/>
      <c r="LGM84" s="285"/>
      <c r="LGN84" s="285"/>
      <c r="LGO84" s="285"/>
      <c r="LGP84" s="285"/>
      <c r="LGQ84" s="285"/>
      <c r="LGR84" s="285"/>
      <c r="LGS84" s="285"/>
      <c r="LGT84" s="285"/>
      <c r="LGU84" s="285"/>
      <c r="LGV84" s="285"/>
      <c r="LGW84" s="285"/>
      <c r="LGX84" s="285"/>
      <c r="LGY84" s="285"/>
      <c r="LGZ84" s="285"/>
      <c r="LHA84" s="285"/>
      <c r="LHB84" s="285"/>
      <c r="LHC84" s="285"/>
      <c r="LHD84" s="285"/>
      <c r="LHE84" s="285"/>
      <c r="LHF84" s="285"/>
      <c r="LHG84" s="285"/>
      <c r="LHH84" s="285"/>
      <c r="LHI84" s="285"/>
      <c r="LHJ84" s="285"/>
      <c r="LHK84" s="285"/>
      <c r="LHL84" s="285"/>
      <c r="LHM84" s="285"/>
      <c r="LHN84" s="285"/>
      <c r="LHO84" s="285"/>
      <c r="LHP84" s="285"/>
      <c r="LHQ84" s="285"/>
      <c r="LHR84" s="285"/>
      <c r="LHS84" s="285"/>
      <c r="LHT84" s="285"/>
      <c r="LHU84" s="285"/>
      <c r="LHV84" s="285"/>
      <c r="LHW84" s="285"/>
      <c r="LHX84" s="285"/>
      <c r="LHY84" s="285"/>
      <c r="LHZ84" s="285"/>
      <c r="LIA84" s="285"/>
      <c r="LIB84" s="285"/>
      <c r="LIC84" s="285"/>
      <c r="LID84" s="285"/>
      <c r="LIE84" s="285"/>
      <c r="LIF84" s="285"/>
      <c r="LIG84" s="285"/>
      <c r="LIH84" s="285"/>
      <c r="LII84" s="285"/>
      <c r="LIJ84" s="285"/>
      <c r="LIK84" s="285"/>
      <c r="LIL84" s="285"/>
      <c r="LIM84" s="285"/>
      <c r="LIN84" s="285"/>
      <c r="LIO84" s="285"/>
      <c r="LIP84" s="285"/>
      <c r="LIQ84" s="285"/>
      <c r="LIR84" s="285"/>
      <c r="LIS84" s="285"/>
      <c r="LIT84" s="285"/>
      <c r="LIU84" s="285"/>
      <c r="LIV84" s="285"/>
      <c r="LIW84" s="285"/>
      <c r="LIX84" s="285"/>
      <c r="LIY84" s="285"/>
      <c r="LIZ84" s="285"/>
      <c r="LJA84" s="285"/>
      <c r="LJB84" s="285"/>
      <c r="LJC84" s="285"/>
      <c r="LJD84" s="285"/>
      <c r="LJE84" s="285"/>
      <c r="LJF84" s="285"/>
      <c r="LJG84" s="285"/>
      <c r="LJH84" s="285"/>
      <c r="LJI84" s="285"/>
      <c r="LJJ84" s="285"/>
      <c r="LJK84" s="285"/>
      <c r="LJL84" s="285"/>
      <c r="LJM84" s="285"/>
      <c r="LJN84" s="285"/>
      <c r="LJO84" s="285"/>
      <c r="LJP84" s="285"/>
      <c r="LJQ84" s="285"/>
      <c r="LJR84" s="285"/>
      <c r="LJS84" s="285"/>
      <c r="LJT84" s="285"/>
      <c r="LJU84" s="285"/>
      <c r="LJV84" s="285"/>
      <c r="LJW84" s="285"/>
      <c r="LJX84" s="285"/>
      <c r="LJY84" s="285"/>
      <c r="LJZ84" s="285"/>
      <c r="LKA84" s="285"/>
      <c r="LKB84" s="285"/>
      <c r="LKC84" s="285"/>
      <c r="LKD84" s="285"/>
      <c r="LKE84" s="285"/>
      <c r="LKF84" s="285"/>
      <c r="LKG84" s="285"/>
      <c r="LKH84" s="285"/>
      <c r="LKI84" s="285"/>
      <c r="LKJ84" s="285"/>
      <c r="LKK84" s="285"/>
      <c r="LKL84" s="285"/>
      <c r="LKM84" s="285"/>
      <c r="LKN84" s="285"/>
      <c r="LKO84" s="285"/>
      <c r="LKP84" s="285"/>
      <c r="LKQ84" s="285"/>
      <c r="LKR84" s="285"/>
      <c r="LKS84" s="285"/>
      <c r="LKT84" s="285"/>
      <c r="LKU84" s="285"/>
      <c r="LKV84" s="285"/>
      <c r="LKW84" s="285"/>
      <c r="LKX84" s="285"/>
      <c r="LKY84" s="285"/>
      <c r="LKZ84" s="285"/>
      <c r="LLA84" s="285"/>
      <c r="LLB84" s="285"/>
      <c r="LLC84" s="285"/>
      <c r="LLD84" s="285"/>
      <c r="LLE84" s="285"/>
      <c r="LLF84" s="285"/>
      <c r="LLG84" s="285"/>
      <c r="LLH84" s="285"/>
      <c r="LLI84" s="285"/>
      <c r="LLJ84" s="285"/>
      <c r="LLK84" s="285"/>
      <c r="LLL84" s="285"/>
      <c r="LLM84" s="285"/>
      <c r="LLN84" s="285"/>
      <c r="LLO84" s="285"/>
      <c r="LLP84" s="285"/>
      <c r="LLQ84" s="285"/>
      <c r="LLR84" s="285"/>
      <c r="LLS84" s="285"/>
      <c r="LLT84" s="285"/>
      <c r="LLU84" s="285"/>
      <c r="LLV84" s="285"/>
      <c r="LLW84" s="285"/>
      <c r="LLX84" s="285"/>
      <c r="LLY84" s="285"/>
      <c r="LLZ84" s="285"/>
      <c r="LMA84" s="285"/>
      <c r="LMB84" s="285"/>
      <c r="LMC84" s="285"/>
      <c r="LMD84" s="285"/>
      <c r="LME84" s="285"/>
      <c r="LMF84" s="285"/>
      <c r="LMG84" s="285"/>
      <c r="LMH84" s="285"/>
      <c r="LMI84" s="285"/>
      <c r="LMJ84" s="285"/>
      <c r="LMK84" s="285"/>
      <c r="LML84" s="285"/>
      <c r="LMM84" s="285"/>
      <c r="LMN84" s="285"/>
      <c r="LMO84" s="285"/>
      <c r="LMP84" s="285"/>
      <c r="LMQ84" s="285"/>
      <c r="LMR84" s="285"/>
      <c r="LMS84" s="285"/>
      <c r="LMT84" s="285"/>
      <c r="LMU84" s="285"/>
      <c r="LMV84" s="285"/>
      <c r="LMW84" s="285"/>
      <c r="LMX84" s="285"/>
      <c r="LMY84" s="285"/>
      <c r="LMZ84" s="285"/>
      <c r="LNA84" s="285"/>
      <c r="LNB84" s="285"/>
      <c r="LNC84" s="285"/>
      <c r="LND84" s="285"/>
      <c r="LNE84" s="285"/>
      <c r="LNF84" s="285"/>
      <c r="LNG84" s="285"/>
      <c r="LNH84" s="285"/>
      <c r="LNI84" s="285"/>
      <c r="LNJ84" s="285"/>
      <c r="LNK84" s="285"/>
      <c r="LNL84" s="285"/>
      <c r="LNM84" s="285"/>
      <c r="LNN84" s="285"/>
      <c r="LNO84" s="285"/>
      <c r="LNP84" s="285"/>
      <c r="LNQ84" s="285"/>
      <c r="LNR84" s="285"/>
      <c r="LNS84" s="285"/>
      <c r="LNT84" s="285"/>
      <c r="LNU84" s="285"/>
      <c r="LNV84" s="285"/>
      <c r="LNW84" s="285"/>
      <c r="LNX84" s="285"/>
      <c r="LNY84" s="285"/>
      <c r="LNZ84" s="285"/>
      <c r="LOA84" s="285"/>
      <c r="LOB84" s="285"/>
      <c r="LOC84" s="285"/>
      <c r="LOD84" s="285"/>
      <c r="LOE84" s="285"/>
      <c r="LOF84" s="285"/>
      <c r="LOG84" s="285"/>
      <c r="LOH84" s="285"/>
      <c r="LOI84" s="285"/>
      <c r="LOJ84" s="285"/>
      <c r="LOK84" s="285"/>
      <c r="LOL84" s="285"/>
      <c r="LOM84" s="285"/>
      <c r="LON84" s="285"/>
      <c r="LOO84" s="285"/>
      <c r="LOP84" s="285"/>
      <c r="LOQ84" s="285"/>
      <c r="LOR84" s="285"/>
      <c r="LOS84" s="285"/>
      <c r="LOT84" s="285"/>
      <c r="LOU84" s="285"/>
      <c r="LOV84" s="285"/>
      <c r="LOW84" s="285"/>
      <c r="LOX84" s="285"/>
      <c r="LOY84" s="285"/>
      <c r="LOZ84" s="285"/>
      <c r="LPA84" s="285"/>
      <c r="LPB84" s="285"/>
      <c r="LPC84" s="285"/>
      <c r="LPD84" s="285"/>
      <c r="LPE84" s="285"/>
      <c r="LPF84" s="285"/>
      <c r="LPG84" s="285"/>
      <c r="LPH84" s="285"/>
      <c r="LPI84" s="285"/>
      <c r="LPJ84" s="285"/>
      <c r="LPK84" s="285"/>
      <c r="LPL84" s="285"/>
      <c r="LPM84" s="285"/>
      <c r="LPN84" s="285"/>
      <c r="LPO84" s="285"/>
      <c r="LPP84" s="285"/>
      <c r="LPQ84" s="285"/>
      <c r="LPR84" s="285"/>
      <c r="LPS84" s="285"/>
      <c r="LPT84" s="285"/>
      <c r="LPU84" s="285"/>
      <c r="LPV84" s="285"/>
      <c r="LPW84" s="285"/>
      <c r="LPX84" s="285"/>
      <c r="LPY84" s="285"/>
      <c r="LPZ84" s="285"/>
      <c r="LQA84" s="285"/>
      <c r="LQB84" s="285"/>
      <c r="LQC84" s="285"/>
      <c r="LQD84" s="285"/>
      <c r="LQE84" s="285"/>
      <c r="LQF84" s="285"/>
      <c r="LQG84" s="285"/>
      <c r="LQH84" s="285"/>
      <c r="LQI84" s="285"/>
      <c r="LQJ84" s="285"/>
      <c r="LQK84" s="285"/>
      <c r="LQL84" s="285"/>
      <c r="LQM84" s="285"/>
      <c r="LQN84" s="285"/>
      <c r="LQO84" s="285"/>
      <c r="LQP84" s="285"/>
      <c r="LQQ84" s="285"/>
      <c r="LQR84" s="285"/>
      <c r="LQS84" s="285"/>
      <c r="LQT84" s="285"/>
      <c r="LQU84" s="285"/>
      <c r="LQV84" s="285"/>
      <c r="LQW84" s="285"/>
      <c r="LQX84" s="285"/>
      <c r="LQY84" s="285"/>
      <c r="LQZ84" s="285"/>
      <c r="LRA84" s="285"/>
      <c r="LRB84" s="285"/>
      <c r="LRC84" s="285"/>
      <c r="LRD84" s="285"/>
      <c r="LRE84" s="285"/>
      <c r="LRF84" s="285"/>
      <c r="LRG84" s="285"/>
      <c r="LRH84" s="285"/>
      <c r="LRI84" s="285"/>
      <c r="LRJ84" s="285"/>
      <c r="LRK84" s="285"/>
      <c r="LRL84" s="285"/>
      <c r="LRM84" s="285"/>
      <c r="LRN84" s="285"/>
      <c r="LRO84" s="285"/>
      <c r="LRP84" s="285"/>
      <c r="LRQ84" s="285"/>
      <c r="LRR84" s="285"/>
      <c r="LRS84" s="285"/>
      <c r="LRT84" s="285"/>
      <c r="LRU84" s="285"/>
      <c r="LRV84" s="285"/>
      <c r="LRW84" s="285"/>
      <c r="LRX84" s="285"/>
      <c r="LRY84" s="285"/>
      <c r="LRZ84" s="285"/>
      <c r="LSA84" s="285"/>
      <c r="LSB84" s="285"/>
      <c r="LSC84" s="285"/>
      <c r="LSD84" s="285"/>
      <c r="LSE84" s="285"/>
      <c r="LSF84" s="285"/>
      <c r="LSG84" s="285"/>
      <c r="LSH84" s="285"/>
      <c r="LSI84" s="285"/>
      <c r="LSJ84" s="285"/>
      <c r="LSK84" s="285"/>
      <c r="LSL84" s="285"/>
      <c r="LSM84" s="285"/>
      <c r="LSN84" s="285"/>
      <c r="LSO84" s="285"/>
      <c r="LSP84" s="285"/>
      <c r="LSQ84" s="285"/>
      <c r="LSR84" s="285"/>
      <c r="LSS84" s="285"/>
      <c r="LST84" s="285"/>
      <c r="LSU84" s="285"/>
      <c r="LSV84" s="285"/>
      <c r="LSW84" s="285"/>
      <c r="LSX84" s="285"/>
      <c r="LSY84" s="285"/>
      <c r="LSZ84" s="285"/>
      <c r="LTA84" s="285"/>
      <c r="LTB84" s="285"/>
      <c r="LTC84" s="285"/>
      <c r="LTD84" s="285"/>
      <c r="LTE84" s="285"/>
      <c r="LTF84" s="285"/>
      <c r="LTG84" s="285"/>
      <c r="LTH84" s="285"/>
      <c r="LTI84" s="285"/>
      <c r="LTJ84" s="285"/>
      <c r="LTK84" s="285"/>
      <c r="LTL84" s="285"/>
      <c r="LTM84" s="285"/>
      <c r="LTN84" s="285"/>
      <c r="LTO84" s="285"/>
      <c r="LTP84" s="285"/>
      <c r="LTQ84" s="285"/>
      <c r="LTR84" s="285"/>
      <c r="LTS84" s="285"/>
      <c r="LTT84" s="285"/>
      <c r="LTU84" s="285"/>
      <c r="LTV84" s="285"/>
      <c r="LTW84" s="285"/>
      <c r="LTX84" s="285"/>
      <c r="LTY84" s="285"/>
      <c r="LTZ84" s="285"/>
      <c r="LUA84" s="285"/>
      <c r="LUB84" s="285"/>
      <c r="LUC84" s="285"/>
      <c r="LUD84" s="285"/>
      <c r="LUE84" s="285"/>
      <c r="LUF84" s="285"/>
      <c r="LUG84" s="285"/>
      <c r="LUH84" s="285"/>
      <c r="LUI84" s="285"/>
      <c r="LUJ84" s="285"/>
      <c r="LUK84" s="285"/>
      <c r="LUL84" s="285"/>
      <c r="LUM84" s="285"/>
      <c r="LUN84" s="285"/>
      <c r="LUO84" s="285"/>
      <c r="LUP84" s="285"/>
      <c r="LUQ84" s="285"/>
      <c r="LUR84" s="285"/>
      <c r="LUS84" s="285"/>
      <c r="LUT84" s="285"/>
      <c r="LUU84" s="285"/>
      <c r="LUV84" s="285"/>
      <c r="LUW84" s="285"/>
      <c r="LUX84" s="285"/>
      <c r="LUY84" s="285"/>
      <c r="LUZ84" s="285"/>
      <c r="LVA84" s="285"/>
      <c r="LVB84" s="285"/>
      <c r="LVC84" s="285"/>
      <c r="LVD84" s="285"/>
      <c r="LVE84" s="285"/>
      <c r="LVF84" s="285"/>
      <c r="LVG84" s="285"/>
      <c r="LVH84" s="285"/>
      <c r="LVI84" s="285"/>
      <c r="LVJ84" s="285"/>
      <c r="LVK84" s="285"/>
      <c r="LVL84" s="285"/>
      <c r="LVM84" s="285"/>
      <c r="LVN84" s="285"/>
      <c r="LVO84" s="285"/>
      <c r="LVP84" s="285"/>
      <c r="LVQ84" s="285"/>
      <c r="LVR84" s="285"/>
      <c r="LVS84" s="285"/>
      <c r="LVT84" s="285"/>
      <c r="LVU84" s="285"/>
      <c r="LVV84" s="285"/>
      <c r="LVW84" s="285"/>
      <c r="LVX84" s="285"/>
      <c r="LVY84" s="285"/>
      <c r="LVZ84" s="285"/>
      <c r="LWA84" s="285"/>
      <c r="LWB84" s="285"/>
      <c r="LWC84" s="285"/>
      <c r="LWD84" s="285"/>
      <c r="LWE84" s="285"/>
      <c r="LWF84" s="285"/>
      <c r="LWG84" s="285"/>
      <c r="LWH84" s="285"/>
      <c r="LWI84" s="285"/>
      <c r="LWJ84" s="285"/>
      <c r="LWK84" s="285"/>
      <c r="LWL84" s="285"/>
      <c r="LWM84" s="285"/>
      <c r="LWN84" s="285"/>
      <c r="LWO84" s="285"/>
      <c r="LWP84" s="285"/>
      <c r="LWQ84" s="285"/>
      <c r="LWR84" s="285"/>
      <c r="LWS84" s="285"/>
      <c r="LWT84" s="285"/>
      <c r="LWU84" s="285"/>
      <c r="LWV84" s="285"/>
      <c r="LWW84" s="285"/>
      <c r="LWX84" s="285"/>
      <c r="LWY84" s="285"/>
      <c r="LWZ84" s="285"/>
      <c r="LXA84" s="285"/>
      <c r="LXB84" s="285"/>
      <c r="LXC84" s="285"/>
      <c r="LXD84" s="285"/>
      <c r="LXE84" s="285"/>
      <c r="LXF84" s="285"/>
      <c r="LXG84" s="285"/>
      <c r="LXH84" s="285"/>
      <c r="LXI84" s="285"/>
      <c r="LXJ84" s="285"/>
      <c r="LXK84" s="285"/>
      <c r="LXL84" s="285"/>
      <c r="LXM84" s="285"/>
      <c r="LXN84" s="285"/>
      <c r="LXO84" s="285"/>
      <c r="LXP84" s="285"/>
      <c r="LXQ84" s="285"/>
      <c r="LXR84" s="285"/>
      <c r="LXS84" s="285"/>
      <c r="LXT84" s="285"/>
      <c r="LXU84" s="285"/>
      <c r="LXV84" s="285"/>
      <c r="LXW84" s="285"/>
      <c r="LXX84" s="285"/>
      <c r="LXY84" s="285"/>
      <c r="LXZ84" s="285"/>
      <c r="LYA84" s="285"/>
      <c r="LYB84" s="285"/>
      <c r="LYC84" s="285"/>
      <c r="LYD84" s="285"/>
      <c r="LYE84" s="285"/>
      <c r="LYF84" s="285"/>
      <c r="LYG84" s="285"/>
      <c r="LYH84" s="285"/>
      <c r="LYI84" s="285"/>
      <c r="LYJ84" s="285"/>
      <c r="LYK84" s="285"/>
      <c r="LYL84" s="285"/>
      <c r="LYM84" s="285"/>
      <c r="LYN84" s="285"/>
      <c r="LYO84" s="285"/>
      <c r="LYP84" s="285"/>
      <c r="LYQ84" s="285"/>
      <c r="LYR84" s="285"/>
      <c r="LYS84" s="285"/>
      <c r="LYT84" s="285"/>
      <c r="LYU84" s="285"/>
      <c r="LYV84" s="285"/>
      <c r="LYW84" s="285"/>
      <c r="LYX84" s="285"/>
      <c r="LYY84" s="285"/>
      <c r="LYZ84" s="285"/>
      <c r="LZA84" s="285"/>
      <c r="LZB84" s="285"/>
      <c r="LZC84" s="285"/>
      <c r="LZD84" s="285"/>
      <c r="LZE84" s="285"/>
      <c r="LZF84" s="285"/>
      <c r="LZG84" s="285"/>
      <c r="LZH84" s="285"/>
      <c r="LZI84" s="285"/>
      <c r="LZJ84" s="285"/>
      <c r="LZK84" s="285"/>
      <c r="LZL84" s="285"/>
      <c r="LZM84" s="285"/>
      <c r="LZN84" s="285"/>
      <c r="LZO84" s="285"/>
      <c r="LZP84" s="285"/>
      <c r="LZQ84" s="285"/>
      <c r="LZR84" s="285"/>
      <c r="LZS84" s="285"/>
      <c r="LZT84" s="285"/>
      <c r="LZU84" s="285"/>
      <c r="LZV84" s="285"/>
      <c r="LZW84" s="285"/>
      <c r="LZX84" s="285"/>
      <c r="LZY84" s="285"/>
      <c r="LZZ84" s="285"/>
      <c r="MAA84" s="285"/>
      <c r="MAB84" s="285"/>
      <c r="MAC84" s="285"/>
      <c r="MAD84" s="285"/>
      <c r="MAE84" s="285"/>
      <c r="MAF84" s="285"/>
      <c r="MAG84" s="285"/>
      <c r="MAH84" s="285"/>
      <c r="MAI84" s="285"/>
      <c r="MAJ84" s="285"/>
      <c r="MAK84" s="285"/>
      <c r="MAL84" s="285"/>
      <c r="MAM84" s="285"/>
      <c r="MAN84" s="285"/>
      <c r="MAO84" s="285"/>
      <c r="MAP84" s="285"/>
      <c r="MAQ84" s="285"/>
      <c r="MAR84" s="285"/>
      <c r="MAS84" s="285"/>
      <c r="MAT84" s="285"/>
      <c r="MAU84" s="285"/>
      <c r="MAV84" s="285"/>
      <c r="MAW84" s="285"/>
      <c r="MAX84" s="285"/>
      <c r="MAY84" s="285"/>
      <c r="MAZ84" s="285"/>
      <c r="MBA84" s="285"/>
      <c r="MBB84" s="285"/>
      <c r="MBC84" s="285"/>
      <c r="MBD84" s="285"/>
      <c r="MBE84" s="285"/>
      <c r="MBF84" s="285"/>
      <c r="MBG84" s="285"/>
      <c r="MBH84" s="285"/>
      <c r="MBI84" s="285"/>
      <c r="MBJ84" s="285"/>
      <c r="MBK84" s="285"/>
      <c r="MBL84" s="285"/>
      <c r="MBM84" s="285"/>
      <c r="MBN84" s="285"/>
      <c r="MBO84" s="285"/>
      <c r="MBP84" s="285"/>
      <c r="MBQ84" s="285"/>
      <c r="MBR84" s="285"/>
      <c r="MBS84" s="285"/>
      <c r="MBT84" s="285"/>
      <c r="MBU84" s="285"/>
      <c r="MBV84" s="285"/>
      <c r="MBW84" s="285"/>
      <c r="MBX84" s="285"/>
      <c r="MBY84" s="285"/>
      <c r="MBZ84" s="285"/>
      <c r="MCA84" s="285"/>
      <c r="MCB84" s="285"/>
      <c r="MCC84" s="285"/>
      <c r="MCD84" s="285"/>
      <c r="MCE84" s="285"/>
      <c r="MCF84" s="285"/>
      <c r="MCG84" s="285"/>
      <c r="MCH84" s="285"/>
      <c r="MCI84" s="285"/>
      <c r="MCJ84" s="285"/>
      <c r="MCK84" s="285"/>
      <c r="MCL84" s="285"/>
      <c r="MCM84" s="285"/>
      <c r="MCN84" s="285"/>
      <c r="MCO84" s="285"/>
      <c r="MCP84" s="285"/>
      <c r="MCQ84" s="285"/>
      <c r="MCR84" s="285"/>
      <c r="MCS84" s="285"/>
      <c r="MCT84" s="285"/>
      <c r="MCU84" s="285"/>
      <c r="MCV84" s="285"/>
      <c r="MCW84" s="285"/>
      <c r="MCX84" s="285"/>
      <c r="MCY84" s="285"/>
      <c r="MCZ84" s="285"/>
      <c r="MDA84" s="285"/>
      <c r="MDB84" s="285"/>
      <c r="MDC84" s="285"/>
      <c r="MDD84" s="285"/>
      <c r="MDE84" s="285"/>
      <c r="MDF84" s="285"/>
      <c r="MDG84" s="285"/>
      <c r="MDH84" s="285"/>
      <c r="MDI84" s="285"/>
      <c r="MDJ84" s="285"/>
      <c r="MDK84" s="285"/>
      <c r="MDL84" s="285"/>
      <c r="MDM84" s="285"/>
      <c r="MDN84" s="285"/>
      <c r="MDO84" s="285"/>
      <c r="MDP84" s="285"/>
      <c r="MDQ84" s="285"/>
      <c r="MDR84" s="285"/>
      <c r="MDS84" s="285"/>
      <c r="MDT84" s="285"/>
      <c r="MDU84" s="285"/>
      <c r="MDV84" s="285"/>
      <c r="MDW84" s="285"/>
      <c r="MDX84" s="285"/>
      <c r="MDY84" s="285"/>
      <c r="MDZ84" s="285"/>
      <c r="MEA84" s="285"/>
      <c r="MEB84" s="285"/>
      <c r="MEC84" s="285"/>
      <c r="MED84" s="285"/>
      <c r="MEE84" s="285"/>
      <c r="MEF84" s="285"/>
      <c r="MEG84" s="285"/>
      <c r="MEH84" s="285"/>
      <c r="MEI84" s="285"/>
      <c r="MEJ84" s="285"/>
      <c r="MEK84" s="285"/>
      <c r="MEL84" s="285"/>
      <c r="MEM84" s="285"/>
      <c r="MEN84" s="285"/>
      <c r="MEO84" s="285"/>
      <c r="MEP84" s="285"/>
      <c r="MEQ84" s="285"/>
      <c r="MER84" s="285"/>
      <c r="MES84" s="285"/>
      <c r="MET84" s="285"/>
      <c r="MEU84" s="285"/>
      <c r="MEV84" s="285"/>
      <c r="MEW84" s="285"/>
      <c r="MEX84" s="285"/>
      <c r="MEY84" s="285"/>
      <c r="MEZ84" s="285"/>
      <c r="MFA84" s="285"/>
      <c r="MFB84" s="285"/>
      <c r="MFC84" s="285"/>
      <c r="MFD84" s="285"/>
      <c r="MFE84" s="285"/>
      <c r="MFF84" s="285"/>
      <c r="MFG84" s="285"/>
      <c r="MFH84" s="285"/>
      <c r="MFI84" s="285"/>
      <c r="MFJ84" s="285"/>
      <c r="MFK84" s="285"/>
      <c r="MFL84" s="285"/>
      <c r="MFM84" s="285"/>
      <c r="MFN84" s="285"/>
      <c r="MFO84" s="285"/>
      <c r="MFP84" s="285"/>
      <c r="MFQ84" s="285"/>
      <c r="MFR84" s="285"/>
      <c r="MFS84" s="285"/>
      <c r="MFT84" s="285"/>
      <c r="MFU84" s="285"/>
      <c r="MFV84" s="285"/>
      <c r="MFW84" s="285"/>
      <c r="MFX84" s="285"/>
      <c r="MFY84" s="285"/>
      <c r="MFZ84" s="285"/>
      <c r="MGA84" s="285"/>
      <c r="MGB84" s="285"/>
      <c r="MGC84" s="285"/>
      <c r="MGD84" s="285"/>
      <c r="MGE84" s="285"/>
      <c r="MGF84" s="285"/>
      <c r="MGG84" s="285"/>
      <c r="MGH84" s="285"/>
      <c r="MGI84" s="285"/>
      <c r="MGJ84" s="285"/>
      <c r="MGK84" s="285"/>
      <c r="MGL84" s="285"/>
      <c r="MGM84" s="285"/>
      <c r="MGN84" s="285"/>
      <c r="MGO84" s="285"/>
      <c r="MGP84" s="285"/>
      <c r="MGQ84" s="285"/>
      <c r="MGR84" s="285"/>
      <c r="MGS84" s="285"/>
      <c r="MGT84" s="285"/>
      <c r="MGU84" s="285"/>
      <c r="MGV84" s="285"/>
      <c r="MGW84" s="285"/>
      <c r="MGX84" s="285"/>
      <c r="MGY84" s="285"/>
      <c r="MGZ84" s="285"/>
      <c r="MHA84" s="285"/>
      <c r="MHB84" s="285"/>
      <c r="MHC84" s="285"/>
      <c r="MHD84" s="285"/>
      <c r="MHE84" s="285"/>
      <c r="MHF84" s="285"/>
      <c r="MHG84" s="285"/>
      <c r="MHH84" s="285"/>
      <c r="MHI84" s="285"/>
      <c r="MHJ84" s="285"/>
      <c r="MHK84" s="285"/>
      <c r="MHL84" s="285"/>
      <c r="MHM84" s="285"/>
      <c r="MHN84" s="285"/>
      <c r="MHO84" s="285"/>
      <c r="MHP84" s="285"/>
      <c r="MHQ84" s="285"/>
      <c r="MHR84" s="285"/>
      <c r="MHS84" s="285"/>
      <c r="MHT84" s="285"/>
      <c r="MHU84" s="285"/>
      <c r="MHV84" s="285"/>
      <c r="MHW84" s="285"/>
      <c r="MHX84" s="285"/>
      <c r="MHY84" s="285"/>
      <c r="MHZ84" s="285"/>
      <c r="MIA84" s="285"/>
      <c r="MIB84" s="285"/>
      <c r="MIC84" s="285"/>
      <c r="MID84" s="285"/>
      <c r="MIE84" s="285"/>
      <c r="MIF84" s="285"/>
      <c r="MIG84" s="285"/>
      <c r="MIH84" s="285"/>
      <c r="MII84" s="285"/>
      <c r="MIJ84" s="285"/>
      <c r="MIK84" s="285"/>
      <c r="MIL84" s="285"/>
      <c r="MIM84" s="285"/>
      <c r="MIN84" s="285"/>
      <c r="MIO84" s="285"/>
      <c r="MIP84" s="285"/>
      <c r="MIQ84" s="285"/>
      <c r="MIR84" s="285"/>
      <c r="MIS84" s="285"/>
      <c r="MIT84" s="285"/>
      <c r="MIU84" s="285"/>
      <c r="MIV84" s="285"/>
      <c r="MIW84" s="285"/>
      <c r="MIX84" s="285"/>
      <c r="MIY84" s="285"/>
      <c r="MIZ84" s="285"/>
      <c r="MJA84" s="285"/>
      <c r="MJB84" s="285"/>
      <c r="MJC84" s="285"/>
      <c r="MJD84" s="285"/>
      <c r="MJE84" s="285"/>
      <c r="MJF84" s="285"/>
      <c r="MJG84" s="285"/>
      <c r="MJH84" s="285"/>
      <c r="MJI84" s="285"/>
      <c r="MJJ84" s="285"/>
      <c r="MJK84" s="285"/>
      <c r="MJL84" s="285"/>
      <c r="MJM84" s="285"/>
      <c r="MJN84" s="285"/>
      <c r="MJO84" s="285"/>
      <c r="MJP84" s="285"/>
      <c r="MJQ84" s="285"/>
      <c r="MJR84" s="285"/>
      <c r="MJS84" s="285"/>
      <c r="MJT84" s="285"/>
      <c r="MJU84" s="285"/>
      <c r="MJV84" s="285"/>
      <c r="MJW84" s="285"/>
      <c r="MJX84" s="285"/>
      <c r="MJY84" s="285"/>
      <c r="MJZ84" s="285"/>
      <c r="MKA84" s="285"/>
      <c r="MKB84" s="285"/>
      <c r="MKC84" s="285"/>
      <c r="MKD84" s="285"/>
      <c r="MKE84" s="285"/>
      <c r="MKF84" s="285"/>
      <c r="MKG84" s="285"/>
      <c r="MKH84" s="285"/>
      <c r="MKI84" s="285"/>
      <c r="MKJ84" s="285"/>
      <c r="MKK84" s="285"/>
      <c r="MKL84" s="285"/>
      <c r="MKM84" s="285"/>
      <c r="MKN84" s="285"/>
      <c r="MKO84" s="285"/>
      <c r="MKP84" s="285"/>
      <c r="MKQ84" s="285"/>
      <c r="MKR84" s="285"/>
      <c r="MKS84" s="285"/>
      <c r="MKT84" s="285"/>
      <c r="MKU84" s="285"/>
      <c r="MKV84" s="285"/>
      <c r="MKW84" s="285"/>
      <c r="MKX84" s="285"/>
      <c r="MKY84" s="285"/>
      <c r="MKZ84" s="285"/>
      <c r="MLA84" s="285"/>
      <c r="MLB84" s="285"/>
      <c r="MLC84" s="285"/>
      <c r="MLD84" s="285"/>
      <c r="MLE84" s="285"/>
      <c r="MLF84" s="285"/>
      <c r="MLG84" s="285"/>
      <c r="MLH84" s="285"/>
      <c r="MLI84" s="285"/>
      <c r="MLJ84" s="285"/>
      <c r="MLK84" s="285"/>
      <c r="MLL84" s="285"/>
      <c r="MLM84" s="285"/>
      <c r="MLN84" s="285"/>
      <c r="MLO84" s="285"/>
      <c r="MLP84" s="285"/>
      <c r="MLQ84" s="285"/>
      <c r="MLR84" s="285"/>
      <c r="MLS84" s="285"/>
      <c r="MLT84" s="285"/>
      <c r="MLU84" s="285"/>
      <c r="MLV84" s="285"/>
      <c r="MLW84" s="285"/>
      <c r="MLX84" s="285"/>
      <c r="MLY84" s="285"/>
      <c r="MLZ84" s="285"/>
      <c r="MMA84" s="285"/>
      <c r="MMB84" s="285"/>
      <c r="MMC84" s="285"/>
      <c r="MMD84" s="285"/>
      <c r="MME84" s="285"/>
      <c r="MMF84" s="285"/>
      <c r="MMG84" s="285"/>
      <c r="MMH84" s="285"/>
      <c r="MMI84" s="285"/>
      <c r="MMJ84" s="285"/>
      <c r="MMK84" s="285"/>
      <c r="MML84" s="285"/>
      <c r="MMM84" s="285"/>
      <c r="MMN84" s="285"/>
      <c r="MMO84" s="285"/>
      <c r="MMP84" s="285"/>
      <c r="MMQ84" s="285"/>
      <c r="MMR84" s="285"/>
      <c r="MMS84" s="285"/>
      <c r="MMT84" s="285"/>
      <c r="MMU84" s="285"/>
      <c r="MMV84" s="285"/>
      <c r="MMW84" s="285"/>
      <c r="MMX84" s="285"/>
      <c r="MMY84" s="285"/>
      <c r="MMZ84" s="285"/>
      <c r="MNA84" s="285"/>
      <c r="MNB84" s="285"/>
      <c r="MNC84" s="285"/>
      <c r="MND84" s="285"/>
      <c r="MNE84" s="285"/>
      <c r="MNF84" s="285"/>
      <c r="MNG84" s="285"/>
      <c r="MNH84" s="285"/>
      <c r="MNI84" s="285"/>
      <c r="MNJ84" s="285"/>
      <c r="MNK84" s="285"/>
      <c r="MNL84" s="285"/>
      <c r="MNM84" s="285"/>
      <c r="MNN84" s="285"/>
      <c r="MNO84" s="285"/>
      <c r="MNP84" s="285"/>
      <c r="MNQ84" s="285"/>
      <c r="MNR84" s="285"/>
      <c r="MNS84" s="285"/>
      <c r="MNT84" s="285"/>
      <c r="MNU84" s="285"/>
      <c r="MNV84" s="285"/>
      <c r="MNW84" s="285"/>
      <c r="MNX84" s="285"/>
      <c r="MNY84" s="285"/>
      <c r="MNZ84" s="285"/>
      <c r="MOA84" s="285"/>
      <c r="MOB84" s="285"/>
      <c r="MOC84" s="285"/>
      <c r="MOD84" s="285"/>
      <c r="MOE84" s="285"/>
      <c r="MOF84" s="285"/>
      <c r="MOG84" s="285"/>
      <c r="MOH84" s="285"/>
      <c r="MOI84" s="285"/>
      <c r="MOJ84" s="285"/>
      <c r="MOK84" s="285"/>
      <c r="MOL84" s="285"/>
      <c r="MOM84" s="285"/>
      <c r="MON84" s="285"/>
      <c r="MOO84" s="285"/>
      <c r="MOP84" s="285"/>
      <c r="MOQ84" s="285"/>
      <c r="MOR84" s="285"/>
      <c r="MOS84" s="285"/>
      <c r="MOT84" s="285"/>
      <c r="MOU84" s="285"/>
      <c r="MOV84" s="285"/>
      <c r="MOW84" s="285"/>
      <c r="MOX84" s="285"/>
      <c r="MOY84" s="285"/>
      <c r="MOZ84" s="285"/>
      <c r="MPA84" s="285"/>
      <c r="MPB84" s="285"/>
      <c r="MPC84" s="285"/>
      <c r="MPD84" s="285"/>
      <c r="MPE84" s="285"/>
      <c r="MPF84" s="285"/>
      <c r="MPG84" s="285"/>
      <c r="MPH84" s="285"/>
      <c r="MPI84" s="285"/>
      <c r="MPJ84" s="285"/>
      <c r="MPK84" s="285"/>
      <c r="MPL84" s="285"/>
      <c r="MPM84" s="285"/>
      <c r="MPN84" s="285"/>
      <c r="MPO84" s="285"/>
      <c r="MPP84" s="285"/>
      <c r="MPQ84" s="285"/>
      <c r="MPR84" s="285"/>
      <c r="MPS84" s="285"/>
      <c r="MPT84" s="285"/>
      <c r="MPU84" s="285"/>
      <c r="MPV84" s="285"/>
      <c r="MPW84" s="285"/>
      <c r="MPX84" s="285"/>
      <c r="MPY84" s="285"/>
      <c r="MPZ84" s="285"/>
      <c r="MQA84" s="285"/>
      <c r="MQB84" s="285"/>
      <c r="MQC84" s="285"/>
      <c r="MQD84" s="285"/>
      <c r="MQE84" s="285"/>
      <c r="MQF84" s="285"/>
      <c r="MQG84" s="285"/>
      <c r="MQH84" s="285"/>
      <c r="MQI84" s="285"/>
      <c r="MQJ84" s="285"/>
      <c r="MQK84" s="285"/>
      <c r="MQL84" s="285"/>
      <c r="MQM84" s="285"/>
      <c r="MQN84" s="285"/>
      <c r="MQO84" s="285"/>
      <c r="MQP84" s="285"/>
      <c r="MQQ84" s="285"/>
      <c r="MQR84" s="285"/>
      <c r="MQS84" s="285"/>
      <c r="MQT84" s="285"/>
      <c r="MQU84" s="285"/>
      <c r="MQV84" s="285"/>
      <c r="MQW84" s="285"/>
      <c r="MQX84" s="285"/>
      <c r="MQY84" s="285"/>
      <c r="MQZ84" s="285"/>
      <c r="MRA84" s="285"/>
      <c r="MRB84" s="285"/>
      <c r="MRC84" s="285"/>
      <c r="MRD84" s="285"/>
      <c r="MRE84" s="285"/>
      <c r="MRF84" s="285"/>
      <c r="MRG84" s="285"/>
      <c r="MRH84" s="285"/>
      <c r="MRI84" s="285"/>
      <c r="MRJ84" s="285"/>
      <c r="MRK84" s="285"/>
      <c r="MRL84" s="285"/>
      <c r="MRM84" s="285"/>
      <c r="MRN84" s="285"/>
      <c r="MRO84" s="285"/>
      <c r="MRP84" s="285"/>
      <c r="MRQ84" s="285"/>
      <c r="MRR84" s="285"/>
      <c r="MRS84" s="285"/>
      <c r="MRT84" s="285"/>
      <c r="MRU84" s="285"/>
      <c r="MRV84" s="285"/>
      <c r="MRW84" s="285"/>
      <c r="MRX84" s="285"/>
      <c r="MRY84" s="285"/>
      <c r="MRZ84" s="285"/>
      <c r="MSA84" s="285"/>
      <c r="MSB84" s="285"/>
      <c r="MSC84" s="285"/>
      <c r="MSD84" s="285"/>
      <c r="MSE84" s="285"/>
      <c r="MSF84" s="285"/>
      <c r="MSG84" s="285"/>
      <c r="MSH84" s="285"/>
      <c r="MSI84" s="285"/>
      <c r="MSJ84" s="285"/>
      <c r="MSK84" s="285"/>
      <c r="MSL84" s="285"/>
      <c r="MSM84" s="285"/>
      <c r="MSN84" s="285"/>
      <c r="MSO84" s="285"/>
      <c r="MSP84" s="285"/>
      <c r="MSQ84" s="285"/>
      <c r="MSR84" s="285"/>
      <c r="MSS84" s="285"/>
      <c r="MST84" s="285"/>
      <c r="MSU84" s="285"/>
      <c r="MSV84" s="285"/>
      <c r="MSW84" s="285"/>
      <c r="MSX84" s="285"/>
      <c r="MSY84" s="285"/>
      <c r="MSZ84" s="285"/>
      <c r="MTA84" s="285"/>
      <c r="MTB84" s="285"/>
      <c r="MTC84" s="285"/>
      <c r="MTD84" s="285"/>
      <c r="MTE84" s="285"/>
      <c r="MTF84" s="285"/>
      <c r="MTG84" s="285"/>
      <c r="MTH84" s="285"/>
      <c r="MTI84" s="285"/>
      <c r="MTJ84" s="285"/>
      <c r="MTK84" s="285"/>
      <c r="MTL84" s="285"/>
      <c r="MTM84" s="285"/>
      <c r="MTN84" s="285"/>
      <c r="MTO84" s="285"/>
      <c r="MTP84" s="285"/>
      <c r="MTQ84" s="285"/>
      <c r="MTR84" s="285"/>
      <c r="MTS84" s="285"/>
      <c r="MTT84" s="285"/>
      <c r="MTU84" s="285"/>
      <c r="MTV84" s="285"/>
      <c r="MTW84" s="285"/>
      <c r="MTX84" s="285"/>
      <c r="MTY84" s="285"/>
      <c r="MTZ84" s="285"/>
      <c r="MUA84" s="285"/>
      <c r="MUB84" s="285"/>
      <c r="MUC84" s="285"/>
      <c r="MUD84" s="285"/>
      <c r="MUE84" s="285"/>
      <c r="MUF84" s="285"/>
      <c r="MUG84" s="285"/>
      <c r="MUH84" s="285"/>
      <c r="MUI84" s="285"/>
      <c r="MUJ84" s="285"/>
      <c r="MUK84" s="285"/>
      <c r="MUL84" s="285"/>
      <c r="MUM84" s="285"/>
      <c r="MUN84" s="285"/>
      <c r="MUO84" s="285"/>
      <c r="MUP84" s="285"/>
      <c r="MUQ84" s="285"/>
      <c r="MUR84" s="285"/>
      <c r="MUS84" s="285"/>
      <c r="MUT84" s="285"/>
      <c r="MUU84" s="285"/>
      <c r="MUV84" s="285"/>
      <c r="MUW84" s="285"/>
      <c r="MUX84" s="285"/>
      <c r="MUY84" s="285"/>
      <c r="MUZ84" s="285"/>
      <c r="MVA84" s="285"/>
      <c r="MVB84" s="285"/>
      <c r="MVC84" s="285"/>
      <c r="MVD84" s="285"/>
      <c r="MVE84" s="285"/>
      <c r="MVF84" s="285"/>
      <c r="MVG84" s="285"/>
      <c r="MVH84" s="285"/>
      <c r="MVI84" s="285"/>
      <c r="MVJ84" s="285"/>
      <c r="MVK84" s="285"/>
      <c r="MVL84" s="285"/>
      <c r="MVM84" s="285"/>
      <c r="MVN84" s="285"/>
      <c r="MVO84" s="285"/>
      <c r="MVP84" s="285"/>
      <c r="MVQ84" s="285"/>
      <c r="MVR84" s="285"/>
      <c r="MVS84" s="285"/>
      <c r="MVT84" s="285"/>
      <c r="MVU84" s="285"/>
      <c r="MVV84" s="285"/>
      <c r="MVW84" s="285"/>
      <c r="MVX84" s="285"/>
      <c r="MVY84" s="285"/>
      <c r="MVZ84" s="285"/>
      <c r="MWA84" s="285"/>
      <c r="MWB84" s="285"/>
      <c r="MWC84" s="285"/>
      <c r="MWD84" s="285"/>
      <c r="MWE84" s="285"/>
      <c r="MWF84" s="285"/>
      <c r="MWG84" s="285"/>
      <c r="MWH84" s="285"/>
      <c r="MWI84" s="285"/>
      <c r="MWJ84" s="285"/>
      <c r="MWK84" s="285"/>
      <c r="MWL84" s="285"/>
      <c r="MWM84" s="285"/>
      <c r="MWN84" s="285"/>
      <c r="MWO84" s="285"/>
      <c r="MWP84" s="285"/>
      <c r="MWQ84" s="285"/>
      <c r="MWR84" s="285"/>
      <c r="MWS84" s="285"/>
      <c r="MWT84" s="285"/>
      <c r="MWU84" s="285"/>
      <c r="MWV84" s="285"/>
      <c r="MWW84" s="285"/>
      <c r="MWX84" s="285"/>
      <c r="MWY84" s="285"/>
      <c r="MWZ84" s="285"/>
      <c r="MXA84" s="285"/>
      <c r="MXB84" s="285"/>
      <c r="MXC84" s="285"/>
      <c r="MXD84" s="285"/>
      <c r="MXE84" s="285"/>
      <c r="MXF84" s="285"/>
      <c r="MXG84" s="285"/>
      <c r="MXH84" s="285"/>
      <c r="MXI84" s="285"/>
      <c r="MXJ84" s="285"/>
      <c r="MXK84" s="285"/>
      <c r="MXL84" s="285"/>
      <c r="MXM84" s="285"/>
      <c r="MXN84" s="285"/>
      <c r="MXO84" s="285"/>
      <c r="MXP84" s="285"/>
      <c r="MXQ84" s="285"/>
      <c r="MXR84" s="285"/>
      <c r="MXS84" s="285"/>
      <c r="MXT84" s="285"/>
      <c r="MXU84" s="285"/>
      <c r="MXV84" s="285"/>
      <c r="MXW84" s="285"/>
      <c r="MXX84" s="285"/>
      <c r="MXY84" s="285"/>
      <c r="MXZ84" s="285"/>
      <c r="MYA84" s="285"/>
      <c r="MYB84" s="285"/>
      <c r="MYC84" s="285"/>
      <c r="MYD84" s="285"/>
      <c r="MYE84" s="285"/>
      <c r="MYF84" s="285"/>
      <c r="MYG84" s="285"/>
      <c r="MYH84" s="285"/>
      <c r="MYI84" s="285"/>
      <c r="MYJ84" s="285"/>
      <c r="MYK84" s="285"/>
      <c r="MYL84" s="285"/>
      <c r="MYM84" s="285"/>
      <c r="MYN84" s="285"/>
      <c r="MYO84" s="285"/>
      <c r="MYP84" s="285"/>
      <c r="MYQ84" s="285"/>
      <c r="MYR84" s="285"/>
      <c r="MYS84" s="285"/>
      <c r="MYT84" s="285"/>
      <c r="MYU84" s="285"/>
      <c r="MYV84" s="285"/>
      <c r="MYW84" s="285"/>
      <c r="MYX84" s="285"/>
      <c r="MYY84" s="285"/>
      <c r="MYZ84" s="285"/>
      <c r="MZA84" s="285"/>
      <c r="MZB84" s="285"/>
      <c r="MZC84" s="285"/>
      <c r="MZD84" s="285"/>
      <c r="MZE84" s="285"/>
      <c r="MZF84" s="285"/>
      <c r="MZG84" s="285"/>
      <c r="MZH84" s="285"/>
      <c r="MZI84" s="285"/>
      <c r="MZJ84" s="285"/>
      <c r="MZK84" s="285"/>
      <c r="MZL84" s="285"/>
      <c r="MZM84" s="285"/>
      <c r="MZN84" s="285"/>
      <c r="MZO84" s="285"/>
      <c r="MZP84" s="285"/>
      <c r="MZQ84" s="285"/>
      <c r="MZR84" s="285"/>
      <c r="MZS84" s="285"/>
      <c r="MZT84" s="285"/>
      <c r="MZU84" s="285"/>
      <c r="MZV84" s="285"/>
      <c r="MZW84" s="285"/>
      <c r="MZX84" s="285"/>
      <c r="MZY84" s="285"/>
      <c r="MZZ84" s="285"/>
      <c r="NAA84" s="285"/>
      <c r="NAB84" s="285"/>
      <c r="NAC84" s="285"/>
      <c r="NAD84" s="285"/>
      <c r="NAE84" s="285"/>
      <c r="NAF84" s="285"/>
      <c r="NAG84" s="285"/>
      <c r="NAH84" s="285"/>
      <c r="NAI84" s="285"/>
      <c r="NAJ84" s="285"/>
      <c r="NAK84" s="285"/>
      <c r="NAL84" s="285"/>
      <c r="NAM84" s="285"/>
      <c r="NAN84" s="285"/>
      <c r="NAO84" s="285"/>
      <c r="NAP84" s="285"/>
      <c r="NAQ84" s="285"/>
      <c r="NAR84" s="285"/>
      <c r="NAS84" s="285"/>
      <c r="NAT84" s="285"/>
      <c r="NAU84" s="285"/>
      <c r="NAV84" s="285"/>
      <c r="NAW84" s="285"/>
      <c r="NAX84" s="285"/>
      <c r="NAY84" s="285"/>
      <c r="NAZ84" s="285"/>
      <c r="NBA84" s="285"/>
      <c r="NBB84" s="285"/>
      <c r="NBC84" s="285"/>
      <c r="NBD84" s="285"/>
      <c r="NBE84" s="285"/>
      <c r="NBF84" s="285"/>
      <c r="NBG84" s="285"/>
      <c r="NBH84" s="285"/>
      <c r="NBI84" s="285"/>
      <c r="NBJ84" s="285"/>
      <c r="NBK84" s="285"/>
      <c r="NBL84" s="285"/>
      <c r="NBM84" s="285"/>
      <c r="NBN84" s="285"/>
      <c r="NBO84" s="285"/>
      <c r="NBP84" s="285"/>
      <c r="NBQ84" s="285"/>
      <c r="NBR84" s="285"/>
      <c r="NBS84" s="285"/>
      <c r="NBT84" s="285"/>
      <c r="NBU84" s="285"/>
      <c r="NBV84" s="285"/>
      <c r="NBW84" s="285"/>
      <c r="NBX84" s="285"/>
      <c r="NBY84" s="285"/>
      <c r="NBZ84" s="285"/>
      <c r="NCA84" s="285"/>
      <c r="NCB84" s="285"/>
      <c r="NCC84" s="285"/>
      <c r="NCD84" s="285"/>
      <c r="NCE84" s="285"/>
      <c r="NCF84" s="285"/>
      <c r="NCG84" s="285"/>
      <c r="NCH84" s="285"/>
      <c r="NCI84" s="285"/>
      <c r="NCJ84" s="285"/>
      <c r="NCK84" s="285"/>
      <c r="NCL84" s="285"/>
      <c r="NCM84" s="285"/>
      <c r="NCN84" s="285"/>
      <c r="NCO84" s="285"/>
      <c r="NCP84" s="285"/>
      <c r="NCQ84" s="285"/>
      <c r="NCR84" s="285"/>
      <c r="NCS84" s="285"/>
      <c r="NCT84" s="285"/>
      <c r="NCU84" s="285"/>
      <c r="NCV84" s="285"/>
      <c r="NCW84" s="285"/>
      <c r="NCX84" s="285"/>
      <c r="NCY84" s="285"/>
      <c r="NCZ84" s="285"/>
      <c r="NDA84" s="285"/>
      <c r="NDB84" s="285"/>
      <c r="NDC84" s="285"/>
      <c r="NDD84" s="285"/>
      <c r="NDE84" s="285"/>
      <c r="NDF84" s="285"/>
      <c r="NDG84" s="285"/>
      <c r="NDH84" s="285"/>
      <c r="NDI84" s="285"/>
      <c r="NDJ84" s="285"/>
      <c r="NDK84" s="285"/>
      <c r="NDL84" s="285"/>
      <c r="NDM84" s="285"/>
      <c r="NDN84" s="285"/>
      <c r="NDO84" s="285"/>
      <c r="NDP84" s="285"/>
      <c r="NDQ84" s="285"/>
      <c r="NDR84" s="285"/>
      <c r="NDS84" s="285"/>
      <c r="NDT84" s="285"/>
      <c r="NDU84" s="285"/>
      <c r="NDV84" s="285"/>
      <c r="NDW84" s="285"/>
      <c r="NDX84" s="285"/>
      <c r="NDY84" s="285"/>
      <c r="NDZ84" s="285"/>
      <c r="NEA84" s="285"/>
      <c r="NEB84" s="285"/>
      <c r="NEC84" s="285"/>
      <c r="NED84" s="285"/>
      <c r="NEE84" s="285"/>
      <c r="NEF84" s="285"/>
      <c r="NEG84" s="285"/>
      <c r="NEH84" s="285"/>
      <c r="NEI84" s="285"/>
      <c r="NEJ84" s="285"/>
      <c r="NEK84" s="285"/>
      <c r="NEL84" s="285"/>
      <c r="NEM84" s="285"/>
      <c r="NEN84" s="285"/>
      <c r="NEO84" s="285"/>
      <c r="NEP84" s="285"/>
      <c r="NEQ84" s="285"/>
      <c r="NER84" s="285"/>
      <c r="NES84" s="285"/>
      <c r="NET84" s="285"/>
      <c r="NEU84" s="285"/>
      <c r="NEV84" s="285"/>
      <c r="NEW84" s="285"/>
      <c r="NEX84" s="285"/>
      <c r="NEY84" s="285"/>
      <c r="NEZ84" s="285"/>
      <c r="NFA84" s="285"/>
      <c r="NFB84" s="285"/>
      <c r="NFC84" s="285"/>
      <c r="NFD84" s="285"/>
      <c r="NFE84" s="285"/>
      <c r="NFF84" s="285"/>
      <c r="NFG84" s="285"/>
      <c r="NFH84" s="285"/>
      <c r="NFI84" s="285"/>
      <c r="NFJ84" s="285"/>
      <c r="NFK84" s="285"/>
      <c r="NFL84" s="285"/>
      <c r="NFM84" s="285"/>
      <c r="NFN84" s="285"/>
      <c r="NFO84" s="285"/>
      <c r="NFP84" s="285"/>
      <c r="NFQ84" s="285"/>
      <c r="NFR84" s="285"/>
      <c r="NFS84" s="285"/>
      <c r="NFT84" s="285"/>
      <c r="NFU84" s="285"/>
      <c r="NFV84" s="285"/>
      <c r="NFW84" s="285"/>
      <c r="NFX84" s="285"/>
      <c r="NFY84" s="285"/>
      <c r="NFZ84" s="285"/>
      <c r="NGA84" s="285"/>
      <c r="NGB84" s="285"/>
      <c r="NGC84" s="285"/>
      <c r="NGD84" s="285"/>
      <c r="NGE84" s="285"/>
      <c r="NGF84" s="285"/>
      <c r="NGG84" s="285"/>
      <c r="NGH84" s="285"/>
      <c r="NGI84" s="285"/>
      <c r="NGJ84" s="285"/>
      <c r="NGK84" s="285"/>
      <c r="NGL84" s="285"/>
      <c r="NGM84" s="285"/>
      <c r="NGN84" s="285"/>
      <c r="NGO84" s="285"/>
      <c r="NGP84" s="285"/>
      <c r="NGQ84" s="285"/>
      <c r="NGR84" s="285"/>
      <c r="NGS84" s="285"/>
      <c r="NGT84" s="285"/>
      <c r="NGU84" s="285"/>
      <c r="NGV84" s="285"/>
      <c r="NGW84" s="285"/>
      <c r="NGX84" s="285"/>
      <c r="NGY84" s="285"/>
      <c r="NGZ84" s="285"/>
      <c r="NHA84" s="285"/>
      <c r="NHB84" s="285"/>
      <c r="NHC84" s="285"/>
      <c r="NHD84" s="285"/>
      <c r="NHE84" s="285"/>
      <c r="NHF84" s="285"/>
      <c r="NHG84" s="285"/>
      <c r="NHH84" s="285"/>
      <c r="NHI84" s="285"/>
      <c r="NHJ84" s="285"/>
      <c r="NHK84" s="285"/>
      <c r="NHL84" s="285"/>
      <c r="NHM84" s="285"/>
      <c r="NHN84" s="285"/>
      <c r="NHO84" s="285"/>
      <c r="NHP84" s="285"/>
      <c r="NHQ84" s="285"/>
      <c r="NHR84" s="285"/>
      <c r="NHS84" s="285"/>
      <c r="NHT84" s="285"/>
      <c r="NHU84" s="285"/>
      <c r="NHV84" s="285"/>
      <c r="NHW84" s="285"/>
      <c r="NHX84" s="285"/>
      <c r="NHY84" s="285"/>
      <c r="NHZ84" s="285"/>
      <c r="NIA84" s="285"/>
      <c r="NIB84" s="285"/>
      <c r="NIC84" s="285"/>
      <c r="NID84" s="285"/>
      <c r="NIE84" s="285"/>
      <c r="NIF84" s="285"/>
      <c r="NIG84" s="285"/>
      <c r="NIH84" s="285"/>
      <c r="NII84" s="285"/>
      <c r="NIJ84" s="285"/>
      <c r="NIK84" s="285"/>
      <c r="NIL84" s="285"/>
      <c r="NIM84" s="285"/>
      <c r="NIN84" s="285"/>
      <c r="NIO84" s="285"/>
      <c r="NIP84" s="285"/>
      <c r="NIQ84" s="285"/>
      <c r="NIR84" s="285"/>
      <c r="NIS84" s="285"/>
      <c r="NIT84" s="285"/>
      <c r="NIU84" s="285"/>
      <c r="NIV84" s="285"/>
      <c r="NIW84" s="285"/>
      <c r="NIX84" s="285"/>
      <c r="NIY84" s="285"/>
      <c r="NIZ84" s="285"/>
      <c r="NJA84" s="285"/>
      <c r="NJB84" s="285"/>
      <c r="NJC84" s="285"/>
      <c r="NJD84" s="285"/>
      <c r="NJE84" s="285"/>
      <c r="NJF84" s="285"/>
      <c r="NJG84" s="285"/>
      <c r="NJH84" s="285"/>
      <c r="NJI84" s="285"/>
      <c r="NJJ84" s="285"/>
      <c r="NJK84" s="285"/>
      <c r="NJL84" s="285"/>
      <c r="NJM84" s="285"/>
      <c r="NJN84" s="285"/>
      <c r="NJO84" s="285"/>
      <c r="NJP84" s="285"/>
      <c r="NJQ84" s="285"/>
      <c r="NJR84" s="285"/>
      <c r="NJS84" s="285"/>
      <c r="NJT84" s="285"/>
      <c r="NJU84" s="285"/>
      <c r="NJV84" s="285"/>
      <c r="NJW84" s="285"/>
      <c r="NJX84" s="285"/>
      <c r="NJY84" s="285"/>
      <c r="NJZ84" s="285"/>
      <c r="NKA84" s="285"/>
      <c r="NKB84" s="285"/>
      <c r="NKC84" s="285"/>
      <c r="NKD84" s="285"/>
      <c r="NKE84" s="285"/>
      <c r="NKF84" s="285"/>
      <c r="NKG84" s="285"/>
      <c r="NKH84" s="285"/>
      <c r="NKI84" s="285"/>
      <c r="NKJ84" s="285"/>
      <c r="NKK84" s="285"/>
      <c r="NKL84" s="285"/>
      <c r="NKM84" s="285"/>
      <c r="NKN84" s="285"/>
      <c r="NKO84" s="285"/>
      <c r="NKP84" s="285"/>
      <c r="NKQ84" s="285"/>
      <c r="NKR84" s="285"/>
      <c r="NKS84" s="285"/>
      <c r="NKT84" s="285"/>
      <c r="NKU84" s="285"/>
      <c r="NKV84" s="285"/>
      <c r="NKW84" s="285"/>
      <c r="NKX84" s="285"/>
      <c r="NKY84" s="285"/>
      <c r="NKZ84" s="285"/>
      <c r="NLA84" s="285"/>
      <c r="NLB84" s="285"/>
      <c r="NLC84" s="285"/>
      <c r="NLD84" s="285"/>
      <c r="NLE84" s="285"/>
      <c r="NLF84" s="285"/>
      <c r="NLG84" s="285"/>
      <c r="NLH84" s="285"/>
      <c r="NLI84" s="285"/>
      <c r="NLJ84" s="285"/>
      <c r="NLK84" s="285"/>
      <c r="NLL84" s="285"/>
      <c r="NLM84" s="285"/>
      <c r="NLN84" s="285"/>
      <c r="NLO84" s="285"/>
      <c r="NLP84" s="285"/>
      <c r="NLQ84" s="285"/>
      <c r="NLR84" s="285"/>
      <c r="NLS84" s="285"/>
      <c r="NLT84" s="285"/>
      <c r="NLU84" s="285"/>
      <c r="NLV84" s="285"/>
      <c r="NLW84" s="285"/>
      <c r="NLX84" s="285"/>
      <c r="NLY84" s="285"/>
      <c r="NLZ84" s="285"/>
      <c r="NMA84" s="285"/>
      <c r="NMB84" s="285"/>
      <c r="NMC84" s="285"/>
      <c r="NMD84" s="285"/>
      <c r="NME84" s="285"/>
      <c r="NMF84" s="285"/>
      <c r="NMG84" s="285"/>
      <c r="NMH84" s="285"/>
      <c r="NMI84" s="285"/>
      <c r="NMJ84" s="285"/>
      <c r="NMK84" s="285"/>
      <c r="NML84" s="285"/>
      <c r="NMM84" s="285"/>
      <c r="NMN84" s="285"/>
      <c r="NMO84" s="285"/>
      <c r="NMP84" s="285"/>
      <c r="NMQ84" s="285"/>
      <c r="NMR84" s="285"/>
      <c r="NMS84" s="285"/>
      <c r="NMT84" s="285"/>
      <c r="NMU84" s="285"/>
      <c r="NMV84" s="285"/>
      <c r="NMW84" s="285"/>
      <c r="NMX84" s="285"/>
      <c r="NMY84" s="285"/>
      <c r="NMZ84" s="285"/>
      <c r="NNA84" s="285"/>
      <c r="NNB84" s="285"/>
      <c r="NNC84" s="285"/>
      <c r="NND84" s="285"/>
      <c r="NNE84" s="285"/>
      <c r="NNF84" s="285"/>
      <c r="NNG84" s="285"/>
      <c r="NNH84" s="285"/>
      <c r="NNI84" s="285"/>
      <c r="NNJ84" s="285"/>
      <c r="NNK84" s="285"/>
      <c r="NNL84" s="285"/>
      <c r="NNM84" s="285"/>
      <c r="NNN84" s="285"/>
      <c r="NNO84" s="285"/>
      <c r="NNP84" s="285"/>
      <c r="NNQ84" s="285"/>
      <c r="NNR84" s="285"/>
      <c r="NNS84" s="285"/>
      <c r="NNT84" s="285"/>
      <c r="NNU84" s="285"/>
      <c r="NNV84" s="285"/>
      <c r="NNW84" s="285"/>
      <c r="NNX84" s="285"/>
      <c r="NNY84" s="285"/>
      <c r="NNZ84" s="285"/>
      <c r="NOA84" s="285"/>
      <c r="NOB84" s="285"/>
      <c r="NOC84" s="285"/>
      <c r="NOD84" s="285"/>
      <c r="NOE84" s="285"/>
      <c r="NOF84" s="285"/>
      <c r="NOG84" s="285"/>
      <c r="NOH84" s="285"/>
      <c r="NOI84" s="285"/>
      <c r="NOJ84" s="285"/>
      <c r="NOK84" s="285"/>
      <c r="NOL84" s="285"/>
      <c r="NOM84" s="285"/>
      <c r="NON84" s="285"/>
      <c r="NOO84" s="285"/>
      <c r="NOP84" s="285"/>
      <c r="NOQ84" s="285"/>
      <c r="NOR84" s="285"/>
      <c r="NOS84" s="285"/>
      <c r="NOT84" s="285"/>
      <c r="NOU84" s="285"/>
      <c r="NOV84" s="285"/>
      <c r="NOW84" s="285"/>
      <c r="NOX84" s="285"/>
      <c r="NOY84" s="285"/>
      <c r="NOZ84" s="285"/>
      <c r="NPA84" s="285"/>
      <c r="NPB84" s="285"/>
      <c r="NPC84" s="285"/>
      <c r="NPD84" s="285"/>
      <c r="NPE84" s="285"/>
      <c r="NPF84" s="285"/>
      <c r="NPG84" s="285"/>
      <c r="NPH84" s="285"/>
      <c r="NPI84" s="285"/>
      <c r="NPJ84" s="285"/>
      <c r="NPK84" s="285"/>
      <c r="NPL84" s="285"/>
      <c r="NPM84" s="285"/>
      <c r="NPN84" s="285"/>
      <c r="NPO84" s="285"/>
      <c r="NPP84" s="285"/>
      <c r="NPQ84" s="285"/>
      <c r="NPR84" s="285"/>
      <c r="NPS84" s="285"/>
      <c r="NPT84" s="285"/>
      <c r="NPU84" s="285"/>
      <c r="NPV84" s="285"/>
      <c r="NPW84" s="285"/>
      <c r="NPX84" s="285"/>
      <c r="NPY84" s="285"/>
      <c r="NPZ84" s="285"/>
      <c r="NQA84" s="285"/>
      <c r="NQB84" s="285"/>
      <c r="NQC84" s="285"/>
      <c r="NQD84" s="285"/>
      <c r="NQE84" s="285"/>
      <c r="NQF84" s="285"/>
      <c r="NQG84" s="285"/>
      <c r="NQH84" s="285"/>
      <c r="NQI84" s="285"/>
      <c r="NQJ84" s="285"/>
      <c r="NQK84" s="285"/>
      <c r="NQL84" s="285"/>
      <c r="NQM84" s="285"/>
      <c r="NQN84" s="285"/>
      <c r="NQO84" s="285"/>
      <c r="NQP84" s="285"/>
      <c r="NQQ84" s="285"/>
      <c r="NQR84" s="285"/>
      <c r="NQS84" s="285"/>
      <c r="NQT84" s="285"/>
      <c r="NQU84" s="285"/>
      <c r="NQV84" s="285"/>
      <c r="NQW84" s="285"/>
      <c r="NQX84" s="285"/>
      <c r="NQY84" s="285"/>
      <c r="NQZ84" s="285"/>
      <c r="NRA84" s="285"/>
      <c r="NRB84" s="285"/>
      <c r="NRC84" s="285"/>
      <c r="NRD84" s="285"/>
      <c r="NRE84" s="285"/>
      <c r="NRF84" s="285"/>
      <c r="NRG84" s="285"/>
      <c r="NRH84" s="285"/>
      <c r="NRI84" s="285"/>
      <c r="NRJ84" s="285"/>
      <c r="NRK84" s="285"/>
      <c r="NRL84" s="285"/>
      <c r="NRM84" s="285"/>
      <c r="NRN84" s="285"/>
      <c r="NRO84" s="285"/>
      <c r="NRP84" s="285"/>
      <c r="NRQ84" s="285"/>
      <c r="NRR84" s="285"/>
      <c r="NRS84" s="285"/>
      <c r="NRT84" s="285"/>
      <c r="NRU84" s="285"/>
      <c r="NRV84" s="285"/>
      <c r="NRW84" s="285"/>
      <c r="NRX84" s="285"/>
      <c r="NRY84" s="285"/>
      <c r="NRZ84" s="285"/>
      <c r="NSA84" s="285"/>
      <c r="NSB84" s="285"/>
      <c r="NSC84" s="285"/>
      <c r="NSD84" s="285"/>
      <c r="NSE84" s="285"/>
      <c r="NSF84" s="285"/>
      <c r="NSG84" s="285"/>
      <c r="NSH84" s="285"/>
      <c r="NSI84" s="285"/>
      <c r="NSJ84" s="285"/>
      <c r="NSK84" s="285"/>
      <c r="NSL84" s="285"/>
      <c r="NSM84" s="285"/>
      <c r="NSN84" s="285"/>
      <c r="NSO84" s="285"/>
      <c r="NSP84" s="285"/>
      <c r="NSQ84" s="285"/>
      <c r="NSR84" s="285"/>
      <c r="NSS84" s="285"/>
      <c r="NST84" s="285"/>
      <c r="NSU84" s="285"/>
      <c r="NSV84" s="285"/>
      <c r="NSW84" s="285"/>
      <c r="NSX84" s="285"/>
      <c r="NSY84" s="285"/>
      <c r="NSZ84" s="285"/>
      <c r="NTA84" s="285"/>
      <c r="NTB84" s="285"/>
      <c r="NTC84" s="285"/>
      <c r="NTD84" s="285"/>
      <c r="NTE84" s="285"/>
      <c r="NTF84" s="285"/>
      <c r="NTG84" s="285"/>
      <c r="NTH84" s="285"/>
      <c r="NTI84" s="285"/>
      <c r="NTJ84" s="285"/>
      <c r="NTK84" s="285"/>
      <c r="NTL84" s="285"/>
      <c r="NTM84" s="285"/>
      <c r="NTN84" s="285"/>
      <c r="NTO84" s="285"/>
      <c r="NTP84" s="285"/>
      <c r="NTQ84" s="285"/>
      <c r="NTR84" s="285"/>
      <c r="NTS84" s="285"/>
      <c r="NTT84" s="285"/>
      <c r="NTU84" s="285"/>
      <c r="NTV84" s="285"/>
      <c r="NTW84" s="285"/>
      <c r="NTX84" s="285"/>
      <c r="NTY84" s="285"/>
      <c r="NTZ84" s="285"/>
      <c r="NUA84" s="285"/>
      <c r="NUB84" s="285"/>
      <c r="NUC84" s="285"/>
      <c r="NUD84" s="285"/>
      <c r="NUE84" s="285"/>
      <c r="NUF84" s="285"/>
      <c r="NUG84" s="285"/>
      <c r="NUH84" s="285"/>
      <c r="NUI84" s="285"/>
      <c r="NUJ84" s="285"/>
      <c r="NUK84" s="285"/>
      <c r="NUL84" s="285"/>
      <c r="NUM84" s="285"/>
      <c r="NUN84" s="285"/>
      <c r="NUO84" s="285"/>
      <c r="NUP84" s="285"/>
      <c r="NUQ84" s="285"/>
      <c r="NUR84" s="285"/>
      <c r="NUS84" s="285"/>
      <c r="NUT84" s="285"/>
      <c r="NUU84" s="285"/>
      <c r="NUV84" s="285"/>
      <c r="NUW84" s="285"/>
      <c r="NUX84" s="285"/>
      <c r="NUY84" s="285"/>
      <c r="NUZ84" s="285"/>
      <c r="NVA84" s="285"/>
      <c r="NVB84" s="285"/>
      <c r="NVC84" s="285"/>
      <c r="NVD84" s="285"/>
      <c r="NVE84" s="285"/>
      <c r="NVF84" s="285"/>
      <c r="NVG84" s="285"/>
      <c r="NVH84" s="285"/>
      <c r="NVI84" s="285"/>
      <c r="NVJ84" s="285"/>
      <c r="NVK84" s="285"/>
      <c r="NVL84" s="285"/>
      <c r="NVM84" s="285"/>
      <c r="NVN84" s="285"/>
      <c r="NVO84" s="285"/>
      <c r="NVP84" s="285"/>
      <c r="NVQ84" s="285"/>
      <c r="NVR84" s="285"/>
      <c r="NVS84" s="285"/>
      <c r="NVT84" s="285"/>
      <c r="NVU84" s="285"/>
      <c r="NVV84" s="285"/>
      <c r="NVW84" s="285"/>
      <c r="NVX84" s="285"/>
      <c r="NVY84" s="285"/>
      <c r="NVZ84" s="285"/>
      <c r="NWA84" s="285"/>
      <c r="NWB84" s="285"/>
      <c r="NWC84" s="285"/>
      <c r="NWD84" s="285"/>
      <c r="NWE84" s="285"/>
      <c r="NWF84" s="285"/>
      <c r="NWG84" s="285"/>
      <c r="NWH84" s="285"/>
      <c r="NWI84" s="285"/>
      <c r="NWJ84" s="285"/>
      <c r="NWK84" s="285"/>
      <c r="NWL84" s="285"/>
      <c r="NWM84" s="285"/>
      <c r="NWN84" s="285"/>
      <c r="NWO84" s="285"/>
      <c r="NWP84" s="285"/>
      <c r="NWQ84" s="285"/>
      <c r="NWR84" s="285"/>
      <c r="NWS84" s="285"/>
      <c r="NWT84" s="285"/>
      <c r="NWU84" s="285"/>
      <c r="NWV84" s="285"/>
      <c r="NWW84" s="285"/>
      <c r="NWX84" s="285"/>
      <c r="NWY84" s="285"/>
      <c r="NWZ84" s="285"/>
      <c r="NXA84" s="285"/>
      <c r="NXB84" s="285"/>
      <c r="NXC84" s="285"/>
      <c r="NXD84" s="285"/>
      <c r="NXE84" s="285"/>
      <c r="NXF84" s="285"/>
      <c r="NXG84" s="285"/>
      <c r="NXH84" s="285"/>
      <c r="NXI84" s="285"/>
      <c r="NXJ84" s="285"/>
      <c r="NXK84" s="285"/>
      <c r="NXL84" s="285"/>
      <c r="NXM84" s="285"/>
      <c r="NXN84" s="285"/>
      <c r="NXO84" s="285"/>
      <c r="NXP84" s="285"/>
      <c r="NXQ84" s="285"/>
      <c r="NXR84" s="285"/>
      <c r="NXS84" s="285"/>
      <c r="NXT84" s="285"/>
      <c r="NXU84" s="285"/>
      <c r="NXV84" s="285"/>
      <c r="NXW84" s="285"/>
      <c r="NXX84" s="285"/>
      <c r="NXY84" s="285"/>
      <c r="NXZ84" s="285"/>
      <c r="NYA84" s="285"/>
      <c r="NYB84" s="285"/>
      <c r="NYC84" s="285"/>
      <c r="NYD84" s="285"/>
      <c r="NYE84" s="285"/>
      <c r="NYF84" s="285"/>
      <c r="NYG84" s="285"/>
      <c r="NYH84" s="285"/>
      <c r="NYI84" s="285"/>
      <c r="NYJ84" s="285"/>
      <c r="NYK84" s="285"/>
      <c r="NYL84" s="285"/>
      <c r="NYM84" s="285"/>
      <c r="NYN84" s="285"/>
      <c r="NYO84" s="285"/>
      <c r="NYP84" s="285"/>
      <c r="NYQ84" s="285"/>
      <c r="NYR84" s="285"/>
      <c r="NYS84" s="285"/>
      <c r="NYT84" s="285"/>
      <c r="NYU84" s="285"/>
      <c r="NYV84" s="285"/>
      <c r="NYW84" s="285"/>
      <c r="NYX84" s="285"/>
      <c r="NYY84" s="285"/>
      <c r="NYZ84" s="285"/>
      <c r="NZA84" s="285"/>
      <c r="NZB84" s="285"/>
      <c r="NZC84" s="285"/>
      <c r="NZD84" s="285"/>
      <c r="NZE84" s="285"/>
      <c r="NZF84" s="285"/>
      <c r="NZG84" s="285"/>
      <c r="NZH84" s="285"/>
      <c r="NZI84" s="285"/>
      <c r="NZJ84" s="285"/>
      <c r="NZK84" s="285"/>
      <c r="NZL84" s="285"/>
      <c r="NZM84" s="285"/>
      <c r="NZN84" s="285"/>
      <c r="NZO84" s="285"/>
      <c r="NZP84" s="285"/>
      <c r="NZQ84" s="285"/>
      <c r="NZR84" s="285"/>
      <c r="NZS84" s="285"/>
      <c r="NZT84" s="285"/>
      <c r="NZU84" s="285"/>
      <c r="NZV84" s="285"/>
      <c r="NZW84" s="285"/>
      <c r="NZX84" s="285"/>
      <c r="NZY84" s="285"/>
      <c r="NZZ84" s="285"/>
      <c r="OAA84" s="285"/>
      <c r="OAB84" s="285"/>
      <c r="OAC84" s="285"/>
      <c r="OAD84" s="285"/>
      <c r="OAE84" s="285"/>
      <c r="OAF84" s="285"/>
      <c r="OAG84" s="285"/>
      <c r="OAH84" s="285"/>
      <c r="OAI84" s="285"/>
      <c r="OAJ84" s="285"/>
      <c r="OAK84" s="285"/>
      <c r="OAL84" s="285"/>
      <c r="OAM84" s="285"/>
      <c r="OAN84" s="285"/>
      <c r="OAO84" s="285"/>
      <c r="OAP84" s="285"/>
      <c r="OAQ84" s="285"/>
      <c r="OAR84" s="285"/>
      <c r="OAS84" s="285"/>
      <c r="OAT84" s="285"/>
      <c r="OAU84" s="285"/>
      <c r="OAV84" s="285"/>
      <c r="OAW84" s="285"/>
      <c r="OAX84" s="285"/>
      <c r="OAY84" s="285"/>
      <c r="OAZ84" s="285"/>
      <c r="OBA84" s="285"/>
      <c r="OBB84" s="285"/>
      <c r="OBC84" s="285"/>
      <c r="OBD84" s="285"/>
      <c r="OBE84" s="285"/>
      <c r="OBF84" s="285"/>
      <c r="OBG84" s="285"/>
      <c r="OBH84" s="285"/>
      <c r="OBI84" s="285"/>
      <c r="OBJ84" s="285"/>
      <c r="OBK84" s="285"/>
      <c r="OBL84" s="285"/>
      <c r="OBM84" s="285"/>
      <c r="OBN84" s="285"/>
      <c r="OBO84" s="285"/>
      <c r="OBP84" s="285"/>
      <c r="OBQ84" s="285"/>
      <c r="OBR84" s="285"/>
      <c r="OBS84" s="285"/>
      <c r="OBT84" s="285"/>
      <c r="OBU84" s="285"/>
      <c r="OBV84" s="285"/>
      <c r="OBW84" s="285"/>
      <c r="OBX84" s="285"/>
      <c r="OBY84" s="285"/>
      <c r="OBZ84" s="285"/>
      <c r="OCA84" s="285"/>
      <c r="OCB84" s="285"/>
      <c r="OCC84" s="285"/>
      <c r="OCD84" s="285"/>
      <c r="OCE84" s="285"/>
      <c r="OCF84" s="285"/>
      <c r="OCG84" s="285"/>
      <c r="OCH84" s="285"/>
      <c r="OCI84" s="285"/>
      <c r="OCJ84" s="285"/>
      <c r="OCK84" s="285"/>
      <c r="OCL84" s="285"/>
      <c r="OCM84" s="285"/>
      <c r="OCN84" s="285"/>
      <c r="OCO84" s="285"/>
      <c r="OCP84" s="285"/>
      <c r="OCQ84" s="285"/>
      <c r="OCR84" s="285"/>
      <c r="OCS84" s="285"/>
      <c r="OCT84" s="285"/>
      <c r="OCU84" s="285"/>
      <c r="OCV84" s="285"/>
      <c r="OCW84" s="285"/>
      <c r="OCX84" s="285"/>
      <c r="OCY84" s="285"/>
      <c r="OCZ84" s="285"/>
      <c r="ODA84" s="285"/>
      <c r="ODB84" s="285"/>
      <c r="ODC84" s="285"/>
      <c r="ODD84" s="285"/>
      <c r="ODE84" s="285"/>
      <c r="ODF84" s="285"/>
      <c r="ODG84" s="285"/>
      <c r="ODH84" s="285"/>
      <c r="ODI84" s="285"/>
      <c r="ODJ84" s="285"/>
      <c r="ODK84" s="285"/>
      <c r="ODL84" s="285"/>
      <c r="ODM84" s="285"/>
      <c r="ODN84" s="285"/>
      <c r="ODO84" s="285"/>
      <c r="ODP84" s="285"/>
      <c r="ODQ84" s="285"/>
      <c r="ODR84" s="285"/>
      <c r="ODS84" s="285"/>
      <c r="ODT84" s="285"/>
      <c r="ODU84" s="285"/>
      <c r="ODV84" s="285"/>
      <c r="ODW84" s="285"/>
      <c r="ODX84" s="285"/>
      <c r="ODY84" s="285"/>
      <c r="ODZ84" s="285"/>
      <c r="OEA84" s="285"/>
      <c r="OEB84" s="285"/>
      <c r="OEC84" s="285"/>
      <c r="OED84" s="285"/>
      <c r="OEE84" s="285"/>
      <c r="OEF84" s="285"/>
      <c r="OEG84" s="285"/>
      <c r="OEH84" s="285"/>
      <c r="OEI84" s="285"/>
      <c r="OEJ84" s="285"/>
      <c r="OEK84" s="285"/>
      <c r="OEL84" s="285"/>
      <c r="OEM84" s="285"/>
      <c r="OEN84" s="285"/>
      <c r="OEO84" s="285"/>
      <c r="OEP84" s="285"/>
      <c r="OEQ84" s="285"/>
      <c r="OER84" s="285"/>
      <c r="OES84" s="285"/>
      <c r="OET84" s="285"/>
      <c r="OEU84" s="285"/>
      <c r="OEV84" s="285"/>
      <c r="OEW84" s="285"/>
      <c r="OEX84" s="285"/>
      <c r="OEY84" s="285"/>
      <c r="OEZ84" s="285"/>
      <c r="OFA84" s="285"/>
      <c r="OFB84" s="285"/>
      <c r="OFC84" s="285"/>
      <c r="OFD84" s="285"/>
      <c r="OFE84" s="285"/>
      <c r="OFF84" s="285"/>
      <c r="OFG84" s="285"/>
      <c r="OFH84" s="285"/>
      <c r="OFI84" s="285"/>
      <c r="OFJ84" s="285"/>
      <c r="OFK84" s="285"/>
      <c r="OFL84" s="285"/>
      <c r="OFM84" s="285"/>
      <c r="OFN84" s="285"/>
      <c r="OFO84" s="285"/>
      <c r="OFP84" s="285"/>
      <c r="OFQ84" s="285"/>
      <c r="OFR84" s="285"/>
      <c r="OFS84" s="285"/>
      <c r="OFT84" s="285"/>
      <c r="OFU84" s="285"/>
      <c r="OFV84" s="285"/>
      <c r="OFW84" s="285"/>
      <c r="OFX84" s="285"/>
      <c r="OFY84" s="285"/>
      <c r="OFZ84" s="285"/>
      <c r="OGA84" s="285"/>
      <c r="OGB84" s="285"/>
      <c r="OGC84" s="285"/>
      <c r="OGD84" s="285"/>
      <c r="OGE84" s="285"/>
      <c r="OGF84" s="285"/>
      <c r="OGG84" s="285"/>
      <c r="OGH84" s="285"/>
      <c r="OGI84" s="285"/>
      <c r="OGJ84" s="285"/>
      <c r="OGK84" s="285"/>
      <c r="OGL84" s="285"/>
      <c r="OGM84" s="285"/>
      <c r="OGN84" s="285"/>
      <c r="OGO84" s="285"/>
      <c r="OGP84" s="285"/>
      <c r="OGQ84" s="285"/>
      <c r="OGR84" s="285"/>
      <c r="OGS84" s="285"/>
      <c r="OGT84" s="285"/>
      <c r="OGU84" s="285"/>
      <c r="OGV84" s="285"/>
      <c r="OGW84" s="285"/>
      <c r="OGX84" s="285"/>
      <c r="OGY84" s="285"/>
      <c r="OGZ84" s="285"/>
      <c r="OHA84" s="285"/>
      <c r="OHB84" s="285"/>
      <c r="OHC84" s="285"/>
      <c r="OHD84" s="285"/>
      <c r="OHE84" s="285"/>
      <c r="OHF84" s="285"/>
      <c r="OHG84" s="285"/>
      <c r="OHH84" s="285"/>
      <c r="OHI84" s="285"/>
      <c r="OHJ84" s="285"/>
      <c r="OHK84" s="285"/>
      <c r="OHL84" s="285"/>
      <c r="OHM84" s="285"/>
      <c r="OHN84" s="285"/>
      <c r="OHO84" s="285"/>
      <c r="OHP84" s="285"/>
      <c r="OHQ84" s="285"/>
      <c r="OHR84" s="285"/>
      <c r="OHS84" s="285"/>
      <c r="OHT84" s="285"/>
      <c r="OHU84" s="285"/>
      <c r="OHV84" s="285"/>
      <c r="OHW84" s="285"/>
      <c r="OHX84" s="285"/>
      <c r="OHY84" s="285"/>
      <c r="OHZ84" s="285"/>
      <c r="OIA84" s="285"/>
      <c r="OIB84" s="285"/>
      <c r="OIC84" s="285"/>
      <c r="OID84" s="285"/>
      <c r="OIE84" s="285"/>
      <c r="OIF84" s="285"/>
      <c r="OIG84" s="285"/>
      <c r="OIH84" s="285"/>
      <c r="OII84" s="285"/>
      <c r="OIJ84" s="285"/>
      <c r="OIK84" s="285"/>
      <c r="OIL84" s="285"/>
      <c r="OIM84" s="285"/>
      <c r="OIN84" s="285"/>
      <c r="OIO84" s="285"/>
      <c r="OIP84" s="285"/>
      <c r="OIQ84" s="285"/>
      <c r="OIR84" s="285"/>
      <c r="OIS84" s="285"/>
      <c r="OIT84" s="285"/>
      <c r="OIU84" s="285"/>
      <c r="OIV84" s="285"/>
      <c r="OIW84" s="285"/>
      <c r="OIX84" s="285"/>
      <c r="OIY84" s="285"/>
      <c r="OIZ84" s="285"/>
      <c r="OJA84" s="285"/>
      <c r="OJB84" s="285"/>
      <c r="OJC84" s="285"/>
      <c r="OJD84" s="285"/>
      <c r="OJE84" s="285"/>
      <c r="OJF84" s="285"/>
      <c r="OJG84" s="285"/>
      <c r="OJH84" s="285"/>
      <c r="OJI84" s="285"/>
      <c r="OJJ84" s="285"/>
      <c r="OJK84" s="285"/>
      <c r="OJL84" s="285"/>
      <c r="OJM84" s="285"/>
      <c r="OJN84" s="285"/>
      <c r="OJO84" s="285"/>
      <c r="OJP84" s="285"/>
      <c r="OJQ84" s="285"/>
      <c r="OJR84" s="285"/>
      <c r="OJS84" s="285"/>
      <c r="OJT84" s="285"/>
      <c r="OJU84" s="285"/>
      <c r="OJV84" s="285"/>
      <c r="OJW84" s="285"/>
      <c r="OJX84" s="285"/>
      <c r="OJY84" s="285"/>
      <c r="OJZ84" s="285"/>
      <c r="OKA84" s="285"/>
      <c r="OKB84" s="285"/>
      <c r="OKC84" s="285"/>
      <c r="OKD84" s="285"/>
      <c r="OKE84" s="285"/>
      <c r="OKF84" s="285"/>
      <c r="OKG84" s="285"/>
      <c r="OKH84" s="285"/>
      <c r="OKI84" s="285"/>
      <c r="OKJ84" s="285"/>
      <c r="OKK84" s="285"/>
      <c r="OKL84" s="285"/>
      <c r="OKM84" s="285"/>
      <c r="OKN84" s="285"/>
      <c r="OKO84" s="285"/>
      <c r="OKP84" s="285"/>
      <c r="OKQ84" s="285"/>
      <c r="OKR84" s="285"/>
      <c r="OKS84" s="285"/>
      <c r="OKT84" s="285"/>
      <c r="OKU84" s="285"/>
      <c r="OKV84" s="285"/>
      <c r="OKW84" s="285"/>
      <c r="OKX84" s="285"/>
      <c r="OKY84" s="285"/>
      <c r="OKZ84" s="285"/>
      <c r="OLA84" s="285"/>
      <c r="OLB84" s="285"/>
      <c r="OLC84" s="285"/>
      <c r="OLD84" s="285"/>
      <c r="OLE84" s="285"/>
      <c r="OLF84" s="285"/>
      <c r="OLG84" s="285"/>
      <c r="OLH84" s="285"/>
      <c r="OLI84" s="285"/>
      <c r="OLJ84" s="285"/>
      <c r="OLK84" s="285"/>
      <c r="OLL84" s="285"/>
      <c r="OLM84" s="285"/>
      <c r="OLN84" s="285"/>
      <c r="OLO84" s="285"/>
      <c r="OLP84" s="285"/>
      <c r="OLQ84" s="285"/>
      <c r="OLR84" s="285"/>
      <c r="OLS84" s="285"/>
      <c r="OLT84" s="285"/>
      <c r="OLU84" s="285"/>
      <c r="OLV84" s="285"/>
      <c r="OLW84" s="285"/>
      <c r="OLX84" s="285"/>
      <c r="OLY84" s="285"/>
      <c r="OLZ84" s="285"/>
      <c r="OMA84" s="285"/>
      <c r="OMB84" s="285"/>
      <c r="OMC84" s="285"/>
      <c r="OMD84" s="285"/>
      <c r="OME84" s="285"/>
      <c r="OMF84" s="285"/>
      <c r="OMG84" s="285"/>
      <c r="OMH84" s="285"/>
      <c r="OMI84" s="285"/>
      <c r="OMJ84" s="285"/>
      <c r="OMK84" s="285"/>
      <c r="OML84" s="285"/>
      <c r="OMM84" s="285"/>
      <c r="OMN84" s="285"/>
      <c r="OMO84" s="285"/>
      <c r="OMP84" s="285"/>
      <c r="OMQ84" s="285"/>
      <c r="OMR84" s="285"/>
      <c r="OMS84" s="285"/>
      <c r="OMT84" s="285"/>
      <c r="OMU84" s="285"/>
      <c r="OMV84" s="285"/>
      <c r="OMW84" s="285"/>
      <c r="OMX84" s="285"/>
      <c r="OMY84" s="285"/>
      <c r="OMZ84" s="285"/>
      <c r="ONA84" s="285"/>
      <c r="ONB84" s="285"/>
      <c r="ONC84" s="285"/>
      <c r="OND84" s="285"/>
      <c r="ONE84" s="285"/>
      <c r="ONF84" s="285"/>
      <c r="ONG84" s="285"/>
      <c r="ONH84" s="285"/>
      <c r="ONI84" s="285"/>
      <c r="ONJ84" s="285"/>
      <c r="ONK84" s="285"/>
      <c r="ONL84" s="285"/>
      <c r="ONM84" s="285"/>
      <c r="ONN84" s="285"/>
      <c r="ONO84" s="285"/>
      <c r="ONP84" s="285"/>
      <c r="ONQ84" s="285"/>
      <c r="ONR84" s="285"/>
      <c r="ONS84" s="285"/>
      <c r="ONT84" s="285"/>
      <c r="ONU84" s="285"/>
      <c r="ONV84" s="285"/>
      <c r="ONW84" s="285"/>
      <c r="ONX84" s="285"/>
      <c r="ONY84" s="285"/>
      <c r="ONZ84" s="285"/>
      <c r="OOA84" s="285"/>
      <c r="OOB84" s="285"/>
      <c r="OOC84" s="285"/>
      <c r="OOD84" s="285"/>
      <c r="OOE84" s="285"/>
      <c r="OOF84" s="285"/>
      <c r="OOG84" s="285"/>
      <c r="OOH84" s="285"/>
      <c r="OOI84" s="285"/>
      <c r="OOJ84" s="285"/>
      <c r="OOK84" s="285"/>
      <c r="OOL84" s="285"/>
      <c r="OOM84" s="285"/>
      <c r="OON84" s="285"/>
      <c r="OOO84" s="285"/>
      <c r="OOP84" s="285"/>
      <c r="OOQ84" s="285"/>
      <c r="OOR84" s="285"/>
      <c r="OOS84" s="285"/>
      <c r="OOT84" s="285"/>
      <c r="OOU84" s="285"/>
      <c r="OOV84" s="285"/>
      <c r="OOW84" s="285"/>
      <c r="OOX84" s="285"/>
      <c r="OOY84" s="285"/>
      <c r="OOZ84" s="285"/>
      <c r="OPA84" s="285"/>
      <c r="OPB84" s="285"/>
      <c r="OPC84" s="285"/>
      <c r="OPD84" s="285"/>
      <c r="OPE84" s="285"/>
      <c r="OPF84" s="285"/>
      <c r="OPG84" s="285"/>
      <c r="OPH84" s="285"/>
      <c r="OPI84" s="285"/>
      <c r="OPJ84" s="285"/>
      <c r="OPK84" s="285"/>
      <c r="OPL84" s="285"/>
      <c r="OPM84" s="285"/>
      <c r="OPN84" s="285"/>
      <c r="OPO84" s="285"/>
      <c r="OPP84" s="285"/>
      <c r="OPQ84" s="285"/>
      <c r="OPR84" s="285"/>
      <c r="OPS84" s="285"/>
      <c r="OPT84" s="285"/>
      <c r="OPU84" s="285"/>
      <c r="OPV84" s="285"/>
      <c r="OPW84" s="285"/>
      <c r="OPX84" s="285"/>
      <c r="OPY84" s="285"/>
      <c r="OPZ84" s="285"/>
      <c r="OQA84" s="285"/>
      <c r="OQB84" s="285"/>
      <c r="OQC84" s="285"/>
      <c r="OQD84" s="285"/>
      <c r="OQE84" s="285"/>
      <c r="OQF84" s="285"/>
      <c r="OQG84" s="285"/>
      <c r="OQH84" s="285"/>
      <c r="OQI84" s="285"/>
      <c r="OQJ84" s="285"/>
      <c r="OQK84" s="285"/>
      <c r="OQL84" s="285"/>
      <c r="OQM84" s="285"/>
      <c r="OQN84" s="285"/>
      <c r="OQO84" s="285"/>
      <c r="OQP84" s="285"/>
      <c r="OQQ84" s="285"/>
      <c r="OQR84" s="285"/>
      <c r="OQS84" s="285"/>
      <c r="OQT84" s="285"/>
      <c r="OQU84" s="285"/>
      <c r="OQV84" s="285"/>
      <c r="OQW84" s="285"/>
      <c r="OQX84" s="285"/>
      <c r="OQY84" s="285"/>
      <c r="OQZ84" s="285"/>
      <c r="ORA84" s="285"/>
      <c r="ORB84" s="285"/>
      <c r="ORC84" s="285"/>
      <c r="ORD84" s="285"/>
      <c r="ORE84" s="285"/>
      <c r="ORF84" s="285"/>
      <c r="ORG84" s="285"/>
      <c r="ORH84" s="285"/>
      <c r="ORI84" s="285"/>
      <c r="ORJ84" s="285"/>
      <c r="ORK84" s="285"/>
      <c r="ORL84" s="285"/>
      <c r="ORM84" s="285"/>
      <c r="ORN84" s="285"/>
      <c r="ORO84" s="285"/>
      <c r="ORP84" s="285"/>
      <c r="ORQ84" s="285"/>
      <c r="ORR84" s="285"/>
      <c r="ORS84" s="285"/>
      <c r="ORT84" s="285"/>
      <c r="ORU84" s="285"/>
      <c r="ORV84" s="285"/>
      <c r="ORW84" s="285"/>
      <c r="ORX84" s="285"/>
      <c r="ORY84" s="285"/>
      <c r="ORZ84" s="285"/>
      <c r="OSA84" s="285"/>
      <c r="OSB84" s="285"/>
      <c r="OSC84" s="285"/>
      <c r="OSD84" s="285"/>
      <c r="OSE84" s="285"/>
      <c r="OSF84" s="285"/>
      <c r="OSG84" s="285"/>
      <c r="OSH84" s="285"/>
      <c r="OSI84" s="285"/>
      <c r="OSJ84" s="285"/>
      <c r="OSK84" s="285"/>
      <c r="OSL84" s="285"/>
      <c r="OSM84" s="285"/>
      <c r="OSN84" s="285"/>
      <c r="OSO84" s="285"/>
      <c r="OSP84" s="285"/>
      <c r="OSQ84" s="285"/>
      <c r="OSR84" s="285"/>
      <c r="OSS84" s="285"/>
      <c r="OST84" s="285"/>
      <c r="OSU84" s="285"/>
      <c r="OSV84" s="285"/>
      <c r="OSW84" s="285"/>
      <c r="OSX84" s="285"/>
      <c r="OSY84" s="285"/>
      <c r="OSZ84" s="285"/>
      <c r="OTA84" s="285"/>
      <c r="OTB84" s="285"/>
      <c r="OTC84" s="285"/>
      <c r="OTD84" s="285"/>
      <c r="OTE84" s="285"/>
      <c r="OTF84" s="285"/>
      <c r="OTG84" s="285"/>
      <c r="OTH84" s="285"/>
      <c r="OTI84" s="285"/>
      <c r="OTJ84" s="285"/>
      <c r="OTK84" s="285"/>
      <c r="OTL84" s="285"/>
      <c r="OTM84" s="285"/>
      <c r="OTN84" s="285"/>
      <c r="OTO84" s="285"/>
      <c r="OTP84" s="285"/>
      <c r="OTQ84" s="285"/>
      <c r="OTR84" s="285"/>
      <c r="OTS84" s="285"/>
      <c r="OTT84" s="285"/>
      <c r="OTU84" s="285"/>
      <c r="OTV84" s="285"/>
      <c r="OTW84" s="285"/>
      <c r="OTX84" s="285"/>
      <c r="OTY84" s="285"/>
      <c r="OTZ84" s="285"/>
      <c r="OUA84" s="285"/>
      <c r="OUB84" s="285"/>
      <c r="OUC84" s="285"/>
      <c r="OUD84" s="285"/>
      <c r="OUE84" s="285"/>
      <c r="OUF84" s="285"/>
      <c r="OUG84" s="285"/>
      <c r="OUH84" s="285"/>
      <c r="OUI84" s="285"/>
      <c r="OUJ84" s="285"/>
      <c r="OUK84" s="285"/>
      <c r="OUL84" s="285"/>
      <c r="OUM84" s="285"/>
      <c r="OUN84" s="285"/>
      <c r="OUO84" s="285"/>
      <c r="OUP84" s="285"/>
      <c r="OUQ84" s="285"/>
      <c r="OUR84" s="285"/>
      <c r="OUS84" s="285"/>
      <c r="OUT84" s="285"/>
      <c r="OUU84" s="285"/>
      <c r="OUV84" s="285"/>
      <c r="OUW84" s="285"/>
      <c r="OUX84" s="285"/>
      <c r="OUY84" s="285"/>
      <c r="OUZ84" s="285"/>
      <c r="OVA84" s="285"/>
      <c r="OVB84" s="285"/>
      <c r="OVC84" s="285"/>
      <c r="OVD84" s="285"/>
      <c r="OVE84" s="285"/>
      <c r="OVF84" s="285"/>
      <c r="OVG84" s="285"/>
      <c r="OVH84" s="285"/>
      <c r="OVI84" s="285"/>
      <c r="OVJ84" s="285"/>
      <c r="OVK84" s="285"/>
      <c r="OVL84" s="285"/>
      <c r="OVM84" s="285"/>
      <c r="OVN84" s="285"/>
      <c r="OVO84" s="285"/>
      <c r="OVP84" s="285"/>
      <c r="OVQ84" s="285"/>
      <c r="OVR84" s="285"/>
      <c r="OVS84" s="285"/>
      <c r="OVT84" s="285"/>
      <c r="OVU84" s="285"/>
      <c r="OVV84" s="285"/>
      <c r="OVW84" s="285"/>
      <c r="OVX84" s="285"/>
      <c r="OVY84" s="285"/>
      <c r="OVZ84" s="285"/>
      <c r="OWA84" s="285"/>
      <c r="OWB84" s="285"/>
      <c r="OWC84" s="285"/>
      <c r="OWD84" s="285"/>
      <c r="OWE84" s="285"/>
      <c r="OWF84" s="285"/>
      <c r="OWG84" s="285"/>
      <c r="OWH84" s="285"/>
      <c r="OWI84" s="285"/>
      <c r="OWJ84" s="285"/>
      <c r="OWK84" s="285"/>
      <c r="OWL84" s="285"/>
      <c r="OWM84" s="285"/>
      <c r="OWN84" s="285"/>
      <c r="OWO84" s="285"/>
      <c r="OWP84" s="285"/>
      <c r="OWQ84" s="285"/>
      <c r="OWR84" s="285"/>
      <c r="OWS84" s="285"/>
      <c r="OWT84" s="285"/>
      <c r="OWU84" s="285"/>
      <c r="OWV84" s="285"/>
      <c r="OWW84" s="285"/>
      <c r="OWX84" s="285"/>
      <c r="OWY84" s="285"/>
      <c r="OWZ84" s="285"/>
      <c r="OXA84" s="285"/>
      <c r="OXB84" s="285"/>
      <c r="OXC84" s="285"/>
      <c r="OXD84" s="285"/>
      <c r="OXE84" s="285"/>
      <c r="OXF84" s="285"/>
      <c r="OXG84" s="285"/>
      <c r="OXH84" s="285"/>
      <c r="OXI84" s="285"/>
      <c r="OXJ84" s="285"/>
      <c r="OXK84" s="285"/>
      <c r="OXL84" s="285"/>
      <c r="OXM84" s="285"/>
      <c r="OXN84" s="285"/>
      <c r="OXO84" s="285"/>
      <c r="OXP84" s="285"/>
      <c r="OXQ84" s="285"/>
      <c r="OXR84" s="285"/>
      <c r="OXS84" s="285"/>
      <c r="OXT84" s="285"/>
      <c r="OXU84" s="285"/>
      <c r="OXV84" s="285"/>
      <c r="OXW84" s="285"/>
      <c r="OXX84" s="285"/>
      <c r="OXY84" s="285"/>
      <c r="OXZ84" s="285"/>
      <c r="OYA84" s="285"/>
      <c r="OYB84" s="285"/>
      <c r="OYC84" s="285"/>
      <c r="OYD84" s="285"/>
      <c r="OYE84" s="285"/>
      <c r="OYF84" s="285"/>
      <c r="OYG84" s="285"/>
      <c r="OYH84" s="285"/>
      <c r="OYI84" s="285"/>
      <c r="OYJ84" s="285"/>
      <c r="OYK84" s="285"/>
      <c r="OYL84" s="285"/>
      <c r="OYM84" s="285"/>
      <c r="OYN84" s="285"/>
      <c r="OYO84" s="285"/>
      <c r="OYP84" s="285"/>
      <c r="OYQ84" s="285"/>
      <c r="OYR84" s="285"/>
      <c r="OYS84" s="285"/>
      <c r="OYT84" s="285"/>
      <c r="OYU84" s="285"/>
      <c r="OYV84" s="285"/>
      <c r="OYW84" s="285"/>
      <c r="OYX84" s="285"/>
      <c r="OYY84" s="285"/>
      <c r="OYZ84" s="285"/>
      <c r="OZA84" s="285"/>
      <c r="OZB84" s="285"/>
      <c r="OZC84" s="285"/>
      <c r="OZD84" s="285"/>
      <c r="OZE84" s="285"/>
      <c r="OZF84" s="285"/>
      <c r="OZG84" s="285"/>
      <c r="OZH84" s="285"/>
      <c r="OZI84" s="285"/>
      <c r="OZJ84" s="285"/>
      <c r="OZK84" s="285"/>
      <c r="OZL84" s="285"/>
      <c r="OZM84" s="285"/>
      <c r="OZN84" s="285"/>
      <c r="OZO84" s="285"/>
      <c r="OZP84" s="285"/>
      <c r="OZQ84" s="285"/>
      <c r="OZR84" s="285"/>
      <c r="OZS84" s="285"/>
      <c r="OZT84" s="285"/>
      <c r="OZU84" s="285"/>
      <c r="OZV84" s="285"/>
      <c r="OZW84" s="285"/>
      <c r="OZX84" s="285"/>
      <c r="OZY84" s="285"/>
      <c r="OZZ84" s="285"/>
      <c r="PAA84" s="285"/>
      <c r="PAB84" s="285"/>
      <c r="PAC84" s="285"/>
      <c r="PAD84" s="285"/>
      <c r="PAE84" s="285"/>
      <c r="PAF84" s="285"/>
      <c r="PAG84" s="285"/>
      <c r="PAH84" s="285"/>
      <c r="PAI84" s="285"/>
      <c r="PAJ84" s="285"/>
      <c r="PAK84" s="285"/>
      <c r="PAL84" s="285"/>
      <c r="PAM84" s="285"/>
      <c r="PAN84" s="285"/>
      <c r="PAO84" s="285"/>
      <c r="PAP84" s="285"/>
      <c r="PAQ84" s="285"/>
      <c r="PAR84" s="285"/>
      <c r="PAS84" s="285"/>
      <c r="PAT84" s="285"/>
      <c r="PAU84" s="285"/>
      <c r="PAV84" s="285"/>
      <c r="PAW84" s="285"/>
      <c r="PAX84" s="285"/>
      <c r="PAY84" s="285"/>
      <c r="PAZ84" s="285"/>
      <c r="PBA84" s="285"/>
      <c r="PBB84" s="285"/>
      <c r="PBC84" s="285"/>
      <c r="PBD84" s="285"/>
      <c r="PBE84" s="285"/>
      <c r="PBF84" s="285"/>
      <c r="PBG84" s="285"/>
      <c r="PBH84" s="285"/>
      <c r="PBI84" s="285"/>
      <c r="PBJ84" s="285"/>
      <c r="PBK84" s="285"/>
      <c r="PBL84" s="285"/>
      <c r="PBM84" s="285"/>
      <c r="PBN84" s="285"/>
      <c r="PBO84" s="285"/>
      <c r="PBP84" s="285"/>
      <c r="PBQ84" s="285"/>
      <c r="PBR84" s="285"/>
      <c r="PBS84" s="285"/>
      <c r="PBT84" s="285"/>
      <c r="PBU84" s="285"/>
      <c r="PBV84" s="285"/>
      <c r="PBW84" s="285"/>
      <c r="PBX84" s="285"/>
      <c r="PBY84" s="285"/>
      <c r="PBZ84" s="285"/>
      <c r="PCA84" s="285"/>
      <c r="PCB84" s="285"/>
      <c r="PCC84" s="285"/>
      <c r="PCD84" s="285"/>
      <c r="PCE84" s="285"/>
      <c r="PCF84" s="285"/>
      <c r="PCG84" s="285"/>
      <c r="PCH84" s="285"/>
      <c r="PCI84" s="285"/>
      <c r="PCJ84" s="285"/>
      <c r="PCK84" s="285"/>
      <c r="PCL84" s="285"/>
      <c r="PCM84" s="285"/>
      <c r="PCN84" s="285"/>
      <c r="PCO84" s="285"/>
      <c r="PCP84" s="285"/>
      <c r="PCQ84" s="285"/>
      <c r="PCR84" s="285"/>
      <c r="PCS84" s="285"/>
      <c r="PCT84" s="285"/>
      <c r="PCU84" s="285"/>
      <c r="PCV84" s="285"/>
      <c r="PCW84" s="285"/>
      <c r="PCX84" s="285"/>
      <c r="PCY84" s="285"/>
      <c r="PCZ84" s="285"/>
      <c r="PDA84" s="285"/>
      <c r="PDB84" s="285"/>
      <c r="PDC84" s="285"/>
      <c r="PDD84" s="285"/>
      <c r="PDE84" s="285"/>
      <c r="PDF84" s="285"/>
      <c r="PDG84" s="285"/>
      <c r="PDH84" s="285"/>
      <c r="PDI84" s="285"/>
      <c r="PDJ84" s="285"/>
      <c r="PDK84" s="285"/>
      <c r="PDL84" s="285"/>
      <c r="PDM84" s="285"/>
      <c r="PDN84" s="285"/>
      <c r="PDO84" s="285"/>
      <c r="PDP84" s="285"/>
      <c r="PDQ84" s="285"/>
      <c r="PDR84" s="285"/>
      <c r="PDS84" s="285"/>
      <c r="PDT84" s="285"/>
      <c r="PDU84" s="285"/>
      <c r="PDV84" s="285"/>
      <c r="PDW84" s="285"/>
      <c r="PDX84" s="285"/>
      <c r="PDY84" s="285"/>
      <c r="PDZ84" s="285"/>
      <c r="PEA84" s="285"/>
      <c r="PEB84" s="285"/>
      <c r="PEC84" s="285"/>
      <c r="PED84" s="285"/>
      <c r="PEE84" s="285"/>
      <c r="PEF84" s="285"/>
      <c r="PEG84" s="285"/>
      <c r="PEH84" s="285"/>
      <c r="PEI84" s="285"/>
      <c r="PEJ84" s="285"/>
      <c r="PEK84" s="285"/>
      <c r="PEL84" s="285"/>
      <c r="PEM84" s="285"/>
      <c r="PEN84" s="285"/>
      <c r="PEO84" s="285"/>
      <c r="PEP84" s="285"/>
      <c r="PEQ84" s="285"/>
      <c r="PER84" s="285"/>
      <c r="PES84" s="285"/>
      <c r="PET84" s="285"/>
      <c r="PEU84" s="285"/>
      <c r="PEV84" s="285"/>
      <c r="PEW84" s="285"/>
      <c r="PEX84" s="285"/>
      <c r="PEY84" s="285"/>
      <c r="PEZ84" s="285"/>
      <c r="PFA84" s="285"/>
      <c r="PFB84" s="285"/>
      <c r="PFC84" s="285"/>
      <c r="PFD84" s="285"/>
      <c r="PFE84" s="285"/>
      <c r="PFF84" s="285"/>
      <c r="PFG84" s="285"/>
      <c r="PFH84" s="285"/>
      <c r="PFI84" s="285"/>
      <c r="PFJ84" s="285"/>
      <c r="PFK84" s="285"/>
      <c r="PFL84" s="285"/>
      <c r="PFM84" s="285"/>
      <c r="PFN84" s="285"/>
      <c r="PFO84" s="285"/>
      <c r="PFP84" s="285"/>
      <c r="PFQ84" s="285"/>
      <c r="PFR84" s="285"/>
      <c r="PFS84" s="285"/>
      <c r="PFT84" s="285"/>
      <c r="PFU84" s="285"/>
      <c r="PFV84" s="285"/>
      <c r="PFW84" s="285"/>
      <c r="PFX84" s="285"/>
      <c r="PFY84" s="285"/>
      <c r="PFZ84" s="285"/>
      <c r="PGA84" s="285"/>
      <c r="PGB84" s="285"/>
      <c r="PGC84" s="285"/>
      <c r="PGD84" s="285"/>
      <c r="PGE84" s="285"/>
      <c r="PGF84" s="285"/>
      <c r="PGG84" s="285"/>
      <c r="PGH84" s="285"/>
      <c r="PGI84" s="285"/>
      <c r="PGJ84" s="285"/>
      <c r="PGK84" s="285"/>
      <c r="PGL84" s="285"/>
      <c r="PGM84" s="285"/>
      <c r="PGN84" s="285"/>
      <c r="PGO84" s="285"/>
      <c r="PGP84" s="285"/>
      <c r="PGQ84" s="285"/>
      <c r="PGR84" s="285"/>
      <c r="PGS84" s="285"/>
      <c r="PGT84" s="285"/>
      <c r="PGU84" s="285"/>
      <c r="PGV84" s="285"/>
      <c r="PGW84" s="285"/>
      <c r="PGX84" s="285"/>
      <c r="PGY84" s="285"/>
      <c r="PGZ84" s="285"/>
      <c r="PHA84" s="285"/>
      <c r="PHB84" s="285"/>
      <c r="PHC84" s="285"/>
      <c r="PHD84" s="285"/>
      <c r="PHE84" s="285"/>
      <c r="PHF84" s="285"/>
      <c r="PHG84" s="285"/>
      <c r="PHH84" s="285"/>
      <c r="PHI84" s="285"/>
      <c r="PHJ84" s="285"/>
      <c r="PHK84" s="285"/>
      <c r="PHL84" s="285"/>
      <c r="PHM84" s="285"/>
      <c r="PHN84" s="285"/>
      <c r="PHO84" s="285"/>
      <c r="PHP84" s="285"/>
      <c r="PHQ84" s="285"/>
      <c r="PHR84" s="285"/>
      <c r="PHS84" s="285"/>
      <c r="PHT84" s="285"/>
      <c r="PHU84" s="285"/>
      <c r="PHV84" s="285"/>
      <c r="PHW84" s="285"/>
      <c r="PHX84" s="285"/>
      <c r="PHY84" s="285"/>
      <c r="PHZ84" s="285"/>
      <c r="PIA84" s="285"/>
      <c r="PIB84" s="285"/>
      <c r="PIC84" s="285"/>
      <c r="PID84" s="285"/>
      <c r="PIE84" s="285"/>
      <c r="PIF84" s="285"/>
      <c r="PIG84" s="285"/>
      <c r="PIH84" s="285"/>
      <c r="PII84" s="285"/>
      <c r="PIJ84" s="285"/>
      <c r="PIK84" s="285"/>
      <c r="PIL84" s="285"/>
      <c r="PIM84" s="285"/>
      <c r="PIN84" s="285"/>
      <c r="PIO84" s="285"/>
      <c r="PIP84" s="285"/>
      <c r="PIQ84" s="285"/>
      <c r="PIR84" s="285"/>
      <c r="PIS84" s="285"/>
      <c r="PIT84" s="285"/>
      <c r="PIU84" s="285"/>
      <c r="PIV84" s="285"/>
      <c r="PIW84" s="285"/>
      <c r="PIX84" s="285"/>
      <c r="PIY84" s="285"/>
      <c r="PIZ84" s="285"/>
      <c r="PJA84" s="285"/>
      <c r="PJB84" s="285"/>
      <c r="PJC84" s="285"/>
      <c r="PJD84" s="285"/>
      <c r="PJE84" s="285"/>
      <c r="PJF84" s="285"/>
      <c r="PJG84" s="285"/>
      <c r="PJH84" s="285"/>
      <c r="PJI84" s="285"/>
      <c r="PJJ84" s="285"/>
      <c r="PJK84" s="285"/>
      <c r="PJL84" s="285"/>
      <c r="PJM84" s="285"/>
      <c r="PJN84" s="285"/>
      <c r="PJO84" s="285"/>
      <c r="PJP84" s="285"/>
      <c r="PJQ84" s="285"/>
      <c r="PJR84" s="285"/>
      <c r="PJS84" s="285"/>
      <c r="PJT84" s="285"/>
      <c r="PJU84" s="285"/>
      <c r="PJV84" s="285"/>
      <c r="PJW84" s="285"/>
      <c r="PJX84" s="285"/>
      <c r="PJY84" s="285"/>
      <c r="PJZ84" s="285"/>
      <c r="PKA84" s="285"/>
      <c r="PKB84" s="285"/>
      <c r="PKC84" s="285"/>
      <c r="PKD84" s="285"/>
      <c r="PKE84" s="285"/>
      <c r="PKF84" s="285"/>
      <c r="PKG84" s="285"/>
      <c r="PKH84" s="285"/>
      <c r="PKI84" s="285"/>
      <c r="PKJ84" s="285"/>
      <c r="PKK84" s="285"/>
      <c r="PKL84" s="285"/>
      <c r="PKM84" s="285"/>
      <c r="PKN84" s="285"/>
      <c r="PKO84" s="285"/>
      <c r="PKP84" s="285"/>
      <c r="PKQ84" s="285"/>
      <c r="PKR84" s="285"/>
      <c r="PKS84" s="285"/>
      <c r="PKT84" s="285"/>
      <c r="PKU84" s="285"/>
      <c r="PKV84" s="285"/>
      <c r="PKW84" s="285"/>
      <c r="PKX84" s="285"/>
      <c r="PKY84" s="285"/>
      <c r="PKZ84" s="285"/>
      <c r="PLA84" s="285"/>
      <c r="PLB84" s="285"/>
      <c r="PLC84" s="285"/>
      <c r="PLD84" s="285"/>
      <c r="PLE84" s="285"/>
      <c r="PLF84" s="285"/>
      <c r="PLG84" s="285"/>
      <c r="PLH84" s="285"/>
      <c r="PLI84" s="285"/>
      <c r="PLJ84" s="285"/>
      <c r="PLK84" s="285"/>
      <c r="PLL84" s="285"/>
      <c r="PLM84" s="285"/>
      <c r="PLN84" s="285"/>
      <c r="PLO84" s="285"/>
      <c r="PLP84" s="285"/>
      <c r="PLQ84" s="285"/>
      <c r="PLR84" s="285"/>
      <c r="PLS84" s="285"/>
      <c r="PLT84" s="285"/>
      <c r="PLU84" s="285"/>
      <c r="PLV84" s="285"/>
      <c r="PLW84" s="285"/>
      <c r="PLX84" s="285"/>
      <c r="PLY84" s="285"/>
      <c r="PLZ84" s="285"/>
      <c r="PMA84" s="285"/>
      <c r="PMB84" s="285"/>
      <c r="PMC84" s="285"/>
      <c r="PMD84" s="285"/>
      <c r="PME84" s="285"/>
      <c r="PMF84" s="285"/>
      <c r="PMG84" s="285"/>
      <c r="PMH84" s="285"/>
      <c r="PMI84" s="285"/>
      <c r="PMJ84" s="285"/>
      <c r="PMK84" s="285"/>
      <c r="PML84" s="285"/>
      <c r="PMM84" s="285"/>
      <c r="PMN84" s="285"/>
      <c r="PMO84" s="285"/>
      <c r="PMP84" s="285"/>
      <c r="PMQ84" s="285"/>
      <c r="PMR84" s="285"/>
      <c r="PMS84" s="285"/>
      <c r="PMT84" s="285"/>
      <c r="PMU84" s="285"/>
      <c r="PMV84" s="285"/>
      <c r="PMW84" s="285"/>
      <c r="PMX84" s="285"/>
      <c r="PMY84" s="285"/>
      <c r="PMZ84" s="285"/>
      <c r="PNA84" s="285"/>
      <c r="PNB84" s="285"/>
      <c r="PNC84" s="285"/>
      <c r="PND84" s="285"/>
      <c r="PNE84" s="285"/>
      <c r="PNF84" s="285"/>
      <c r="PNG84" s="285"/>
      <c r="PNH84" s="285"/>
      <c r="PNI84" s="285"/>
      <c r="PNJ84" s="285"/>
      <c r="PNK84" s="285"/>
      <c r="PNL84" s="285"/>
      <c r="PNM84" s="285"/>
      <c r="PNN84" s="285"/>
      <c r="PNO84" s="285"/>
      <c r="PNP84" s="285"/>
      <c r="PNQ84" s="285"/>
      <c r="PNR84" s="285"/>
      <c r="PNS84" s="285"/>
      <c r="PNT84" s="285"/>
      <c r="PNU84" s="285"/>
      <c r="PNV84" s="285"/>
      <c r="PNW84" s="285"/>
      <c r="PNX84" s="285"/>
      <c r="PNY84" s="285"/>
      <c r="PNZ84" s="285"/>
      <c r="POA84" s="285"/>
      <c r="POB84" s="285"/>
      <c r="POC84" s="285"/>
      <c r="POD84" s="285"/>
      <c r="POE84" s="285"/>
      <c r="POF84" s="285"/>
      <c r="POG84" s="285"/>
      <c r="POH84" s="285"/>
      <c r="POI84" s="285"/>
      <c r="POJ84" s="285"/>
      <c r="POK84" s="285"/>
      <c r="POL84" s="285"/>
      <c r="POM84" s="285"/>
      <c r="PON84" s="285"/>
      <c r="POO84" s="285"/>
      <c r="POP84" s="285"/>
      <c r="POQ84" s="285"/>
      <c r="POR84" s="285"/>
      <c r="POS84" s="285"/>
      <c r="POT84" s="285"/>
      <c r="POU84" s="285"/>
      <c r="POV84" s="285"/>
      <c r="POW84" s="285"/>
      <c r="POX84" s="285"/>
      <c r="POY84" s="285"/>
      <c r="POZ84" s="285"/>
      <c r="PPA84" s="285"/>
      <c r="PPB84" s="285"/>
      <c r="PPC84" s="285"/>
      <c r="PPD84" s="285"/>
      <c r="PPE84" s="285"/>
      <c r="PPF84" s="285"/>
      <c r="PPG84" s="285"/>
      <c r="PPH84" s="285"/>
      <c r="PPI84" s="285"/>
      <c r="PPJ84" s="285"/>
      <c r="PPK84" s="285"/>
      <c r="PPL84" s="285"/>
      <c r="PPM84" s="285"/>
      <c r="PPN84" s="285"/>
      <c r="PPO84" s="285"/>
      <c r="PPP84" s="285"/>
      <c r="PPQ84" s="285"/>
      <c r="PPR84" s="285"/>
      <c r="PPS84" s="285"/>
      <c r="PPT84" s="285"/>
      <c r="PPU84" s="285"/>
      <c r="PPV84" s="285"/>
      <c r="PPW84" s="285"/>
      <c r="PPX84" s="285"/>
      <c r="PPY84" s="285"/>
      <c r="PPZ84" s="285"/>
      <c r="PQA84" s="285"/>
      <c r="PQB84" s="285"/>
      <c r="PQC84" s="285"/>
      <c r="PQD84" s="285"/>
      <c r="PQE84" s="285"/>
      <c r="PQF84" s="285"/>
      <c r="PQG84" s="285"/>
      <c r="PQH84" s="285"/>
      <c r="PQI84" s="285"/>
      <c r="PQJ84" s="285"/>
      <c r="PQK84" s="285"/>
      <c r="PQL84" s="285"/>
      <c r="PQM84" s="285"/>
      <c r="PQN84" s="285"/>
      <c r="PQO84" s="285"/>
      <c r="PQP84" s="285"/>
      <c r="PQQ84" s="285"/>
      <c r="PQR84" s="285"/>
      <c r="PQS84" s="285"/>
      <c r="PQT84" s="285"/>
      <c r="PQU84" s="285"/>
      <c r="PQV84" s="285"/>
      <c r="PQW84" s="285"/>
      <c r="PQX84" s="285"/>
      <c r="PQY84" s="285"/>
      <c r="PQZ84" s="285"/>
      <c r="PRA84" s="285"/>
      <c r="PRB84" s="285"/>
      <c r="PRC84" s="285"/>
      <c r="PRD84" s="285"/>
      <c r="PRE84" s="285"/>
      <c r="PRF84" s="285"/>
      <c r="PRG84" s="285"/>
      <c r="PRH84" s="285"/>
      <c r="PRI84" s="285"/>
      <c r="PRJ84" s="285"/>
      <c r="PRK84" s="285"/>
      <c r="PRL84" s="285"/>
      <c r="PRM84" s="285"/>
      <c r="PRN84" s="285"/>
      <c r="PRO84" s="285"/>
      <c r="PRP84" s="285"/>
      <c r="PRQ84" s="285"/>
      <c r="PRR84" s="285"/>
      <c r="PRS84" s="285"/>
      <c r="PRT84" s="285"/>
      <c r="PRU84" s="285"/>
      <c r="PRV84" s="285"/>
      <c r="PRW84" s="285"/>
      <c r="PRX84" s="285"/>
      <c r="PRY84" s="285"/>
      <c r="PRZ84" s="285"/>
      <c r="PSA84" s="285"/>
      <c r="PSB84" s="285"/>
      <c r="PSC84" s="285"/>
      <c r="PSD84" s="285"/>
      <c r="PSE84" s="285"/>
      <c r="PSF84" s="285"/>
      <c r="PSG84" s="285"/>
      <c r="PSH84" s="285"/>
      <c r="PSI84" s="285"/>
      <c r="PSJ84" s="285"/>
      <c r="PSK84" s="285"/>
      <c r="PSL84" s="285"/>
      <c r="PSM84" s="285"/>
      <c r="PSN84" s="285"/>
      <c r="PSO84" s="285"/>
      <c r="PSP84" s="285"/>
      <c r="PSQ84" s="285"/>
      <c r="PSR84" s="285"/>
      <c r="PSS84" s="285"/>
      <c r="PST84" s="285"/>
      <c r="PSU84" s="285"/>
      <c r="PSV84" s="285"/>
      <c r="PSW84" s="285"/>
      <c r="PSX84" s="285"/>
      <c r="PSY84" s="285"/>
      <c r="PSZ84" s="285"/>
      <c r="PTA84" s="285"/>
      <c r="PTB84" s="285"/>
      <c r="PTC84" s="285"/>
      <c r="PTD84" s="285"/>
      <c r="PTE84" s="285"/>
      <c r="PTF84" s="285"/>
      <c r="PTG84" s="285"/>
      <c r="PTH84" s="285"/>
      <c r="PTI84" s="285"/>
      <c r="PTJ84" s="285"/>
      <c r="PTK84" s="285"/>
      <c r="PTL84" s="285"/>
      <c r="PTM84" s="285"/>
      <c r="PTN84" s="285"/>
      <c r="PTO84" s="285"/>
      <c r="PTP84" s="285"/>
      <c r="PTQ84" s="285"/>
      <c r="PTR84" s="285"/>
      <c r="PTS84" s="285"/>
      <c r="PTT84" s="285"/>
      <c r="PTU84" s="285"/>
      <c r="PTV84" s="285"/>
      <c r="PTW84" s="285"/>
      <c r="PTX84" s="285"/>
      <c r="PTY84" s="285"/>
      <c r="PTZ84" s="285"/>
      <c r="PUA84" s="285"/>
      <c r="PUB84" s="285"/>
      <c r="PUC84" s="285"/>
      <c r="PUD84" s="285"/>
      <c r="PUE84" s="285"/>
      <c r="PUF84" s="285"/>
      <c r="PUG84" s="285"/>
      <c r="PUH84" s="285"/>
      <c r="PUI84" s="285"/>
      <c r="PUJ84" s="285"/>
      <c r="PUK84" s="285"/>
      <c r="PUL84" s="285"/>
      <c r="PUM84" s="285"/>
      <c r="PUN84" s="285"/>
      <c r="PUO84" s="285"/>
      <c r="PUP84" s="285"/>
      <c r="PUQ84" s="285"/>
      <c r="PUR84" s="285"/>
      <c r="PUS84" s="285"/>
      <c r="PUT84" s="285"/>
      <c r="PUU84" s="285"/>
      <c r="PUV84" s="285"/>
      <c r="PUW84" s="285"/>
      <c r="PUX84" s="285"/>
      <c r="PUY84" s="285"/>
      <c r="PUZ84" s="285"/>
      <c r="PVA84" s="285"/>
      <c r="PVB84" s="285"/>
      <c r="PVC84" s="285"/>
      <c r="PVD84" s="285"/>
      <c r="PVE84" s="285"/>
      <c r="PVF84" s="285"/>
      <c r="PVG84" s="285"/>
      <c r="PVH84" s="285"/>
      <c r="PVI84" s="285"/>
      <c r="PVJ84" s="285"/>
      <c r="PVK84" s="285"/>
      <c r="PVL84" s="285"/>
      <c r="PVM84" s="285"/>
      <c r="PVN84" s="285"/>
      <c r="PVO84" s="285"/>
      <c r="PVP84" s="285"/>
      <c r="PVQ84" s="285"/>
      <c r="PVR84" s="285"/>
      <c r="PVS84" s="285"/>
      <c r="PVT84" s="285"/>
      <c r="PVU84" s="285"/>
      <c r="PVV84" s="285"/>
      <c r="PVW84" s="285"/>
      <c r="PVX84" s="285"/>
      <c r="PVY84" s="285"/>
      <c r="PVZ84" s="285"/>
      <c r="PWA84" s="285"/>
      <c r="PWB84" s="285"/>
      <c r="PWC84" s="285"/>
      <c r="PWD84" s="285"/>
      <c r="PWE84" s="285"/>
      <c r="PWF84" s="285"/>
      <c r="PWG84" s="285"/>
      <c r="PWH84" s="285"/>
      <c r="PWI84" s="285"/>
      <c r="PWJ84" s="285"/>
      <c r="PWK84" s="285"/>
      <c r="PWL84" s="285"/>
      <c r="PWM84" s="285"/>
      <c r="PWN84" s="285"/>
      <c r="PWO84" s="285"/>
      <c r="PWP84" s="285"/>
      <c r="PWQ84" s="285"/>
      <c r="PWR84" s="285"/>
      <c r="PWS84" s="285"/>
      <c r="PWT84" s="285"/>
      <c r="PWU84" s="285"/>
      <c r="PWV84" s="285"/>
      <c r="PWW84" s="285"/>
      <c r="PWX84" s="285"/>
      <c r="PWY84" s="285"/>
      <c r="PWZ84" s="285"/>
      <c r="PXA84" s="285"/>
      <c r="PXB84" s="285"/>
      <c r="PXC84" s="285"/>
      <c r="PXD84" s="285"/>
      <c r="PXE84" s="285"/>
      <c r="PXF84" s="285"/>
      <c r="PXG84" s="285"/>
      <c r="PXH84" s="285"/>
      <c r="PXI84" s="285"/>
      <c r="PXJ84" s="285"/>
      <c r="PXK84" s="285"/>
      <c r="PXL84" s="285"/>
      <c r="PXM84" s="285"/>
      <c r="PXN84" s="285"/>
      <c r="PXO84" s="285"/>
      <c r="PXP84" s="285"/>
      <c r="PXQ84" s="285"/>
      <c r="PXR84" s="285"/>
      <c r="PXS84" s="285"/>
      <c r="PXT84" s="285"/>
      <c r="PXU84" s="285"/>
      <c r="PXV84" s="285"/>
      <c r="PXW84" s="285"/>
      <c r="PXX84" s="285"/>
      <c r="PXY84" s="285"/>
      <c r="PXZ84" s="285"/>
      <c r="PYA84" s="285"/>
      <c r="PYB84" s="285"/>
      <c r="PYC84" s="285"/>
      <c r="PYD84" s="285"/>
      <c r="PYE84" s="285"/>
      <c r="PYF84" s="285"/>
      <c r="PYG84" s="285"/>
      <c r="PYH84" s="285"/>
      <c r="PYI84" s="285"/>
      <c r="PYJ84" s="285"/>
      <c r="PYK84" s="285"/>
      <c r="PYL84" s="285"/>
      <c r="PYM84" s="285"/>
      <c r="PYN84" s="285"/>
      <c r="PYO84" s="285"/>
      <c r="PYP84" s="285"/>
      <c r="PYQ84" s="285"/>
      <c r="PYR84" s="285"/>
      <c r="PYS84" s="285"/>
      <c r="PYT84" s="285"/>
      <c r="PYU84" s="285"/>
      <c r="PYV84" s="285"/>
      <c r="PYW84" s="285"/>
      <c r="PYX84" s="285"/>
      <c r="PYY84" s="285"/>
      <c r="PYZ84" s="285"/>
      <c r="PZA84" s="285"/>
      <c r="PZB84" s="285"/>
      <c r="PZC84" s="285"/>
      <c r="PZD84" s="285"/>
      <c r="PZE84" s="285"/>
      <c r="PZF84" s="285"/>
      <c r="PZG84" s="285"/>
      <c r="PZH84" s="285"/>
      <c r="PZI84" s="285"/>
      <c r="PZJ84" s="285"/>
      <c r="PZK84" s="285"/>
      <c r="PZL84" s="285"/>
      <c r="PZM84" s="285"/>
      <c r="PZN84" s="285"/>
      <c r="PZO84" s="285"/>
      <c r="PZP84" s="285"/>
      <c r="PZQ84" s="285"/>
      <c r="PZR84" s="285"/>
      <c r="PZS84" s="285"/>
      <c r="PZT84" s="285"/>
      <c r="PZU84" s="285"/>
      <c r="PZV84" s="285"/>
      <c r="PZW84" s="285"/>
      <c r="PZX84" s="285"/>
      <c r="PZY84" s="285"/>
      <c r="PZZ84" s="285"/>
      <c r="QAA84" s="285"/>
      <c r="QAB84" s="285"/>
      <c r="QAC84" s="285"/>
      <c r="QAD84" s="285"/>
      <c r="QAE84" s="285"/>
      <c r="QAF84" s="285"/>
      <c r="QAG84" s="285"/>
      <c r="QAH84" s="285"/>
      <c r="QAI84" s="285"/>
      <c r="QAJ84" s="285"/>
      <c r="QAK84" s="285"/>
      <c r="QAL84" s="285"/>
      <c r="QAM84" s="285"/>
      <c r="QAN84" s="285"/>
      <c r="QAO84" s="285"/>
      <c r="QAP84" s="285"/>
      <c r="QAQ84" s="285"/>
      <c r="QAR84" s="285"/>
      <c r="QAS84" s="285"/>
      <c r="QAT84" s="285"/>
      <c r="QAU84" s="285"/>
      <c r="QAV84" s="285"/>
      <c r="QAW84" s="285"/>
      <c r="QAX84" s="285"/>
      <c r="QAY84" s="285"/>
      <c r="QAZ84" s="285"/>
      <c r="QBA84" s="285"/>
      <c r="QBB84" s="285"/>
      <c r="QBC84" s="285"/>
      <c r="QBD84" s="285"/>
      <c r="QBE84" s="285"/>
      <c r="QBF84" s="285"/>
      <c r="QBG84" s="285"/>
      <c r="QBH84" s="285"/>
      <c r="QBI84" s="285"/>
      <c r="QBJ84" s="285"/>
      <c r="QBK84" s="285"/>
      <c r="QBL84" s="285"/>
      <c r="QBM84" s="285"/>
      <c r="QBN84" s="285"/>
      <c r="QBO84" s="285"/>
      <c r="QBP84" s="285"/>
      <c r="QBQ84" s="285"/>
      <c r="QBR84" s="285"/>
      <c r="QBS84" s="285"/>
      <c r="QBT84" s="285"/>
      <c r="QBU84" s="285"/>
      <c r="QBV84" s="285"/>
      <c r="QBW84" s="285"/>
      <c r="QBX84" s="285"/>
      <c r="QBY84" s="285"/>
      <c r="QBZ84" s="285"/>
      <c r="QCA84" s="285"/>
      <c r="QCB84" s="285"/>
      <c r="QCC84" s="285"/>
      <c r="QCD84" s="285"/>
      <c r="QCE84" s="285"/>
      <c r="QCF84" s="285"/>
      <c r="QCG84" s="285"/>
      <c r="QCH84" s="285"/>
      <c r="QCI84" s="285"/>
      <c r="QCJ84" s="285"/>
      <c r="QCK84" s="285"/>
      <c r="QCL84" s="285"/>
      <c r="QCM84" s="285"/>
      <c r="QCN84" s="285"/>
      <c r="QCO84" s="285"/>
      <c r="QCP84" s="285"/>
      <c r="QCQ84" s="285"/>
      <c r="QCR84" s="285"/>
      <c r="QCS84" s="285"/>
      <c r="QCT84" s="285"/>
      <c r="QCU84" s="285"/>
      <c r="QCV84" s="285"/>
      <c r="QCW84" s="285"/>
      <c r="QCX84" s="285"/>
      <c r="QCY84" s="285"/>
      <c r="QCZ84" s="285"/>
      <c r="QDA84" s="285"/>
      <c r="QDB84" s="285"/>
      <c r="QDC84" s="285"/>
      <c r="QDD84" s="285"/>
      <c r="QDE84" s="285"/>
      <c r="QDF84" s="285"/>
      <c r="QDG84" s="285"/>
      <c r="QDH84" s="285"/>
      <c r="QDI84" s="285"/>
      <c r="QDJ84" s="285"/>
      <c r="QDK84" s="285"/>
      <c r="QDL84" s="285"/>
      <c r="QDM84" s="285"/>
      <c r="QDN84" s="285"/>
      <c r="QDO84" s="285"/>
      <c r="QDP84" s="285"/>
      <c r="QDQ84" s="285"/>
      <c r="QDR84" s="285"/>
      <c r="QDS84" s="285"/>
      <c r="QDT84" s="285"/>
      <c r="QDU84" s="285"/>
      <c r="QDV84" s="285"/>
      <c r="QDW84" s="285"/>
      <c r="QDX84" s="285"/>
      <c r="QDY84" s="285"/>
      <c r="QDZ84" s="285"/>
      <c r="QEA84" s="285"/>
      <c r="QEB84" s="285"/>
      <c r="QEC84" s="285"/>
      <c r="QED84" s="285"/>
      <c r="QEE84" s="285"/>
      <c r="QEF84" s="285"/>
      <c r="QEG84" s="285"/>
      <c r="QEH84" s="285"/>
      <c r="QEI84" s="285"/>
      <c r="QEJ84" s="285"/>
      <c r="QEK84" s="285"/>
      <c r="QEL84" s="285"/>
      <c r="QEM84" s="285"/>
      <c r="QEN84" s="285"/>
      <c r="QEO84" s="285"/>
      <c r="QEP84" s="285"/>
      <c r="QEQ84" s="285"/>
      <c r="QER84" s="285"/>
      <c r="QES84" s="285"/>
      <c r="QET84" s="285"/>
      <c r="QEU84" s="285"/>
      <c r="QEV84" s="285"/>
      <c r="QEW84" s="285"/>
      <c r="QEX84" s="285"/>
      <c r="QEY84" s="285"/>
      <c r="QEZ84" s="285"/>
      <c r="QFA84" s="285"/>
      <c r="QFB84" s="285"/>
      <c r="QFC84" s="285"/>
      <c r="QFD84" s="285"/>
      <c r="QFE84" s="285"/>
      <c r="QFF84" s="285"/>
      <c r="QFG84" s="285"/>
      <c r="QFH84" s="285"/>
      <c r="QFI84" s="285"/>
      <c r="QFJ84" s="285"/>
      <c r="QFK84" s="285"/>
      <c r="QFL84" s="285"/>
      <c r="QFM84" s="285"/>
      <c r="QFN84" s="285"/>
      <c r="QFO84" s="285"/>
      <c r="QFP84" s="285"/>
      <c r="QFQ84" s="285"/>
      <c r="QFR84" s="285"/>
      <c r="QFS84" s="285"/>
      <c r="QFT84" s="285"/>
      <c r="QFU84" s="285"/>
      <c r="QFV84" s="285"/>
      <c r="QFW84" s="285"/>
      <c r="QFX84" s="285"/>
      <c r="QFY84" s="285"/>
      <c r="QFZ84" s="285"/>
      <c r="QGA84" s="285"/>
      <c r="QGB84" s="285"/>
      <c r="QGC84" s="285"/>
      <c r="QGD84" s="285"/>
      <c r="QGE84" s="285"/>
      <c r="QGF84" s="285"/>
      <c r="QGG84" s="285"/>
      <c r="QGH84" s="285"/>
      <c r="QGI84" s="285"/>
      <c r="QGJ84" s="285"/>
      <c r="QGK84" s="285"/>
      <c r="QGL84" s="285"/>
      <c r="QGM84" s="285"/>
      <c r="QGN84" s="285"/>
      <c r="QGO84" s="285"/>
      <c r="QGP84" s="285"/>
      <c r="QGQ84" s="285"/>
      <c r="QGR84" s="285"/>
      <c r="QGS84" s="285"/>
      <c r="QGT84" s="285"/>
      <c r="QGU84" s="285"/>
      <c r="QGV84" s="285"/>
      <c r="QGW84" s="285"/>
      <c r="QGX84" s="285"/>
      <c r="QGY84" s="285"/>
      <c r="QGZ84" s="285"/>
      <c r="QHA84" s="285"/>
      <c r="QHB84" s="285"/>
      <c r="QHC84" s="285"/>
      <c r="QHD84" s="285"/>
      <c r="QHE84" s="285"/>
      <c r="QHF84" s="285"/>
      <c r="QHG84" s="285"/>
      <c r="QHH84" s="285"/>
      <c r="QHI84" s="285"/>
      <c r="QHJ84" s="285"/>
      <c r="QHK84" s="285"/>
      <c r="QHL84" s="285"/>
      <c r="QHM84" s="285"/>
      <c r="QHN84" s="285"/>
      <c r="QHO84" s="285"/>
      <c r="QHP84" s="285"/>
      <c r="QHQ84" s="285"/>
      <c r="QHR84" s="285"/>
      <c r="QHS84" s="285"/>
      <c r="QHT84" s="285"/>
      <c r="QHU84" s="285"/>
      <c r="QHV84" s="285"/>
      <c r="QHW84" s="285"/>
      <c r="QHX84" s="285"/>
      <c r="QHY84" s="285"/>
      <c r="QHZ84" s="285"/>
      <c r="QIA84" s="285"/>
      <c r="QIB84" s="285"/>
      <c r="QIC84" s="285"/>
      <c r="QID84" s="285"/>
      <c r="QIE84" s="285"/>
      <c r="QIF84" s="285"/>
      <c r="QIG84" s="285"/>
      <c r="QIH84" s="285"/>
      <c r="QII84" s="285"/>
      <c r="QIJ84" s="285"/>
      <c r="QIK84" s="285"/>
      <c r="QIL84" s="285"/>
      <c r="QIM84" s="285"/>
      <c r="QIN84" s="285"/>
      <c r="QIO84" s="285"/>
      <c r="QIP84" s="285"/>
      <c r="QIQ84" s="285"/>
      <c r="QIR84" s="285"/>
      <c r="QIS84" s="285"/>
      <c r="QIT84" s="285"/>
      <c r="QIU84" s="285"/>
      <c r="QIV84" s="285"/>
      <c r="QIW84" s="285"/>
      <c r="QIX84" s="285"/>
      <c r="QIY84" s="285"/>
      <c r="QIZ84" s="285"/>
      <c r="QJA84" s="285"/>
      <c r="QJB84" s="285"/>
      <c r="QJC84" s="285"/>
      <c r="QJD84" s="285"/>
      <c r="QJE84" s="285"/>
      <c r="QJF84" s="285"/>
      <c r="QJG84" s="285"/>
      <c r="QJH84" s="285"/>
      <c r="QJI84" s="285"/>
      <c r="QJJ84" s="285"/>
      <c r="QJK84" s="285"/>
      <c r="QJL84" s="285"/>
      <c r="QJM84" s="285"/>
      <c r="QJN84" s="285"/>
      <c r="QJO84" s="285"/>
      <c r="QJP84" s="285"/>
      <c r="QJQ84" s="285"/>
      <c r="QJR84" s="285"/>
      <c r="QJS84" s="285"/>
      <c r="QJT84" s="285"/>
      <c r="QJU84" s="285"/>
      <c r="QJV84" s="285"/>
      <c r="QJW84" s="285"/>
      <c r="QJX84" s="285"/>
      <c r="QJY84" s="285"/>
      <c r="QJZ84" s="285"/>
      <c r="QKA84" s="285"/>
      <c r="QKB84" s="285"/>
      <c r="QKC84" s="285"/>
      <c r="QKD84" s="285"/>
      <c r="QKE84" s="285"/>
      <c r="QKF84" s="285"/>
      <c r="QKG84" s="285"/>
      <c r="QKH84" s="285"/>
      <c r="QKI84" s="285"/>
      <c r="QKJ84" s="285"/>
      <c r="QKK84" s="285"/>
      <c r="QKL84" s="285"/>
      <c r="QKM84" s="285"/>
      <c r="QKN84" s="285"/>
      <c r="QKO84" s="285"/>
      <c r="QKP84" s="285"/>
      <c r="QKQ84" s="285"/>
      <c r="QKR84" s="285"/>
      <c r="QKS84" s="285"/>
      <c r="QKT84" s="285"/>
      <c r="QKU84" s="285"/>
      <c r="QKV84" s="285"/>
      <c r="QKW84" s="285"/>
      <c r="QKX84" s="285"/>
      <c r="QKY84" s="285"/>
      <c r="QKZ84" s="285"/>
      <c r="QLA84" s="285"/>
      <c r="QLB84" s="285"/>
      <c r="QLC84" s="285"/>
      <c r="QLD84" s="285"/>
      <c r="QLE84" s="285"/>
      <c r="QLF84" s="285"/>
      <c r="QLG84" s="285"/>
      <c r="QLH84" s="285"/>
      <c r="QLI84" s="285"/>
      <c r="QLJ84" s="285"/>
      <c r="QLK84" s="285"/>
      <c r="QLL84" s="285"/>
      <c r="QLM84" s="285"/>
      <c r="QLN84" s="285"/>
      <c r="QLO84" s="285"/>
      <c r="QLP84" s="285"/>
      <c r="QLQ84" s="285"/>
      <c r="QLR84" s="285"/>
      <c r="QLS84" s="285"/>
      <c r="QLT84" s="285"/>
      <c r="QLU84" s="285"/>
      <c r="QLV84" s="285"/>
      <c r="QLW84" s="285"/>
      <c r="QLX84" s="285"/>
      <c r="QLY84" s="285"/>
      <c r="QLZ84" s="285"/>
      <c r="QMA84" s="285"/>
      <c r="QMB84" s="285"/>
      <c r="QMC84" s="285"/>
      <c r="QMD84" s="285"/>
      <c r="QME84" s="285"/>
      <c r="QMF84" s="285"/>
      <c r="QMG84" s="285"/>
      <c r="QMH84" s="285"/>
      <c r="QMI84" s="285"/>
      <c r="QMJ84" s="285"/>
      <c r="QMK84" s="285"/>
      <c r="QML84" s="285"/>
      <c r="QMM84" s="285"/>
      <c r="QMN84" s="285"/>
      <c r="QMO84" s="285"/>
      <c r="QMP84" s="285"/>
      <c r="QMQ84" s="285"/>
      <c r="QMR84" s="285"/>
      <c r="QMS84" s="285"/>
      <c r="QMT84" s="285"/>
      <c r="QMU84" s="285"/>
      <c r="QMV84" s="285"/>
      <c r="QMW84" s="285"/>
      <c r="QMX84" s="285"/>
      <c r="QMY84" s="285"/>
      <c r="QMZ84" s="285"/>
      <c r="QNA84" s="285"/>
      <c r="QNB84" s="285"/>
      <c r="QNC84" s="285"/>
      <c r="QND84" s="285"/>
      <c r="QNE84" s="285"/>
      <c r="QNF84" s="285"/>
      <c r="QNG84" s="285"/>
      <c r="QNH84" s="285"/>
      <c r="QNI84" s="285"/>
      <c r="QNJ84" s="285"/>
      <c r="QNK84" s="285"/>
      <c r="QNL84" s="285"/>
      <c r="QNM84" s="285"/>
      <c r="QNN84" s="285"/>
      <c r="QNO84" s="285"/>
      <c r="QNP84" s="285"/>
      <c r="QNQ84" s="285"/>
      <c r="QNR84" s="285"/>
      <c r="QNS84" s="285"/>
      <c r="QNT84" s="285"/>
      <c r="QNU84" s="285"/>
      <c r="QNV84" s="285"/>
      <c r="QNW84" s="285"/>
      <c r="QNX84" s="285"/>
      <c r="QNY84" s="285"/>
      <c r="QNZ84" s="285"/>
      <c r="QOA84" s="285"/>
      <c r="QOB84" s="285"/>
      <c r="QOC84" s="285"/>
      <c r="QOD84" s="285"/>
      <c r="QOE84" s="285"/>
      <c r="QOF84" s="285"/>
      <c r="QOG84" s="285"/>
      <c r="QOH84" s="285"/>
      <c r="QOI84" s="285"/>
      <c r="QOJ84" s="285"/>
      <c r="QOK84" s="285"/>
      <c r="QOL84" s="285"/>
      <c r="QOM84" s="285"/>
      <c r="QON84" s="285"/>
      <c r="QOO84" s="285"/>
      <c r="QOP84" s="285"/>
      <c r="QOQ84" s="285"/>
      <c r="QOR84" s="285"/>
      <c r="QOS84" s="285"/>
      <c r="QOT84" s="285"/>
      <c r="QOU84" s="285"/>
      <c r="QOV84" s="285"/>
      <c r="QOW84" s="285"/>
      <c r="QOX84" s="285"/>
      <c r="QOY84" s="285"/>
      <c r="QOZ84" s="285"/>
      <c r="QPA84" s="285"/>
      <c r="QPB84" s="285"/>
      <c r="QPC84" s="285"/>
      <c r="QPD84" s="285"/>
      <c r="QPE84" s="285"/>
      <c r="QPF84" s="285"/>
      <c r="QPG84" s="285"/>
      <c r="QPH84" s="285"/>
      <c r="QPI84" s="285"/>
      <c r="QPJ84" s="285"/>
      <c r="QPK84" s="285"/>
      <c r="QPL84" s="285"/>
      <c r="QPM84" s="285"/>
      <c r="QPN84" s="285"/>
      <c r="QPO84" s="285"/>
      <c r="QPP84" s="285"/>
      <c r="QPQ84" s="285"/>
      <c r="QPR84" s="285"/>
      <c r="QPS84" s="285"/>
      <c r="QPT84" s="285"/>
      <c r="QPU84" s="285"/>
      <c r="QPV84" s="285"/>
      <c r="QPW84" s="285"/>
      <c r="QPX84" s="285"/>
      <c r="QPY84" s="285"/>
      <c r="QPZ84" s="285"/>
      <c r="QQA84" s="285"/>
      <c r="QQB84" s="285"/>
      <c r="QQC84" s="285"/>
      <c r="QQD84" s="285"/>
      <c r="QQE84" s="285"/>
      <c r="QQF84" s="285"/>
      <c r="QQG84" s="285"/>
      <c r="QQH84" s="285"/>
      <c r="QQI84" s="285"/>
      <c r="QQJ84" s="285"/>
      <c r="QQK84" s="285"/>
      <c r="QQL84" s="285"/>
      <c r="QQM84" s="285"/>
      <c r="QQN84" s="285"/>
      <c r="QQO84" s="285"/>
      <c r="QQP84" s="285"/>
      <c r="QQQ84" s="285"/>
      <c r="QQR84" s="285"/>
      <c r="QQS84" s="285"/>
      <c r="QQT84" s="285"/>
      <c r="QQU84" s="285"/>
      <c r="QQV84" s="285"/>
      <c r="QQW84" s="285"/>
      <c r="QQX84" s="285"/>
      <c r="QQY84" s="285"/>
      <c r="QQZ84" s="285"/>
      <c r="QRA84" s="285"/>
      <c r="QRB84" s="285"/>
      <c r="QRC84" s="285"/>
      <c r="QRD84" s="285"/>
      <c r="QRE84" s="285"/>
      <c r="QRF84" s="285"/>
      <c r="QRG84" s="285"/>
      <c r="QRH84" s="285"/>
      <c r="QRI84" s="285"/>
      <c r="QRJ84" s="285"/>
      <c r="QRK84" s="285"/>
      <c r="QRL84" s="285"/>
      <c r="QRM84" s="285"/>
      <c r="QRN84" s="285"/>
      <c r="QRO84" s="285"/>
      <c r="QRP84" s="285"/>
      <c r="QRQ84" s="285"/>
      <c r="QRR84" s="285"/>
      <c r="QRS84" s="285"/>
      <c r="QRT84" s="285"/>
      <c r="QRU84" s="285"/>
      <c r="QRV84" s="285"/>
      <c r="QRW84" s="285"/>
      <c r="QRX84" s="285"/>
      <c r="QRY84" s="285"/>
      <c r="QRZ84" s="285"/>
      <c r="QSA84" s="285"/>
      <c r="QSB84" s="285"/>
      <c r="QSC84" s="285"/>
      <c r="QSD84" s="285"/>
      <c r="QSE84" s="285"/>
      <c r="QSF84" s="285"/>
      <c r="QSG84" s="285"/>
      <c r="QSH84" s="285"/>
      <c r="QSI84" s="285"/>
      <c r="QSJ84" s="285"/>
      <c r="QSK84" s="285"/>
      <c r="QSL84" s="285"/>
      <c r="QSM84" s="285"/>
      <c r="QSN84" s="285"/>
      <c r="QSO84" s="285"/>
      <c r="QSP84" s="285"/>
      <c r="QSQ84" s="285"/>
      <c r="QSR84" s="285"/>
      <c r="QSS84" s="285"/>
      <c r="QST84" s="285"/>
      <c r="QSU84" s="285"/>
      <c r="QSV84" s="285"/>
      <c r="QSW84" s="285"/>
      <c r="QSX84" s="285"/>
      <c r="QSY84" s="285"/>
      <c r="QSZ84" s="285"/>
      <c r="QTA84" s="285"/>
      <c r="QTB84" s="285"/>
      <c r="QTC84" s="285"/>
      <c r="QTD84" s="285"/>
      <c r="QTE84" s="285"/>
      <c r="QTF84" s="285"/>
      <c r="QTG84" s="285"/>
      <c r="QTH84" s="285"/>
      <c r="QTI84" s="285"/>
      <c r="QTJ84" s="285"/>
      <c r="QTK84" s="285"/>
      <c r="QTL84" s="285"/>
      <c r="QTM84" s="285"/>
      <c r="QTN84" s="285"/>
      <c r="QTO84" s="285"/>
      <c r="QTP84" s="285"/>
      <c r="QTQ84" s="285"/>
      <c r="QTR84" s="285"/>
      <c r="QTS84" s="285"/>
      <c r="QTT84" s="285"/>
      <c r="QTU84" s="285"/>
      <c r="QTV84" s="285"/>
      <c r="QTW84" s="285"/>
      <c r="QTX84" s="285"/>
      <c r="QTY84" s="285"/>
      <c r="QTZ84" s="285"/>
      <c r="QUA84" s="285"/>
      <c r="QUB84" s="285"/>
      <c r="QUC84" s="285"/>
      <c r="QUD84" s="285"/>
      <c r="QUE84" s="285"/>
      <c r="QUF84" s="285"/>
      <c r="QUG84" s="285"/>
      <c r="QUH84" s="285"/>
      <c r="QUI84" s="285"/>
      <c r="QUJ84" s="285"/>
      <c r="QUK84" s="285"/>
      <c r="QUL84" s="285"/>
      <c r="QUM84" s="285"/>
      <c r="QUN84" s="285"/>
      <c r="QUO84" s="285"/>
      <c r="QUP84" s="285"/>
      <c r="QUQ84" s="285"/>
      <c r="QUR84" s="285"/>
      <c r="QUS84" s="285"/>
      <c r="QUT84" s="285"/>
      <c r="QUU84" s="285"/>
      <c r="QUV84" s="285"/>
      <c r="QUW84" s="285"/>
      <c r="QUX84" s="285"/>
      <c r="QUY84" s="285"/>
      <c r="QUZ84" s="285"/>
      <c r="QVA84" s="285"/>
      <c r="QVB84" s="285"/>
      <c r="QVC84" s="285"/>
      <c r="QVD84" s="285"/>
      <c r="QVE84" s="285"/>
      <c r="QVF84" s="285"/>
      <c r="QVG84" s="285"/>
      <c r="QVH84" s="285"/>
      <c r="QVI84" s="285"/>
      <c r="QVJ84" s="285"/>
      <c r="QVK84" s="285"/>
      <c r="QVL84" s="285"/>
      <c r="QVM84" s="285"/>
      <c r="QVN84" s="285"/>
      <c r="QVO84" s="285"/>
      <c r="QVP84" s="285"/>
      <c r="QVQ84" s="285"/>
      <c r="QVR84" s="285"/>
      <c r="QVS84" s="285"/>
      <c r="QVT84" s="285"/>
      <c r="QVU84" s="285"/>
      <c r="QVV84" s="285"/>
      <c r="QVW84" s="285"/>
      <c r="QVX84" s="285"/>
      <c r="QVY84" s="285"/>
      <c r="QVZ84" s="285"/>
      <c r="QWA84" s="285"/>
      <c r="QWB84" s="285"/>
      <c r="QWC84" s="285"/>
      <c r="QWD84" s="285"/>
      <c r="QWE84" s="285"/>
      <c r="QWF84" s="285"/>
      <c r="QWG84" s="285"/>
      <c r="QWH84" s="285"/>
      <c r="QWI84" s="285"/>
      <c r="QWJ84" s="285"/>
      <c r="QWK84" s="285"/>
      <c r="QWL84" s="285"/>
      <c r="QWM84" s="285"/>
      <c r="QWN84" s="285"/>
      <c r="QWO84" s="285"/>
      <c r="QWP84" s="285"/>
      <c r="QWQ84" s="285"/>
      <c r="QWR84" s="285"/>
      <c r="QWS84" s="285"/>
      <c r="QWT84" s="285"/>
      <c r="QWU84" s="285"/>
      <c r="QWV84" s="285"/>
      <c r="QWW84" s="285"/>
      <c r="QWX84" s="285"/>
      <c r="QWY84" s="285"/>
      <c r="QWZ84" s="285"/>
      <c r="QXA84" s="285"/>
      <c r="QXB84" s="285"/>
      <c r="QXC84" s="285"/>
      <c r="QXD84" s="285"/>
      <c r="QXE84" s="285"/>
      <c r="QXF84" s="285"/>
      <c r="QXG84" s="285"/>
      <c r="QXH84" s="285"/>
      <c r="QXI84" s="285"/>
      <c r="QXJ84" s="285"/>
      <c r="QXK84" s="285"/>
      <c r="QXL84" s="285"/>
      <c r="QXM84" s="285"/>
      <c r="QXN84" s="285"/>
      <c r="QXO84" s="285"/>
      <c r="QXP84" s="285"/>
      <c r="QXQ84" s="285"/>
      <c r="QXR84" s="285"/>
      <c r="QXS84" s="285"/>
      <c r="QXT84" s="285"/>
      <c r="QXU84" s="285"/>
      <c r="QXV84" s="285"/>
      <c r="QXW84" s="285"/>
      <c r="QXX84" s="285"/>
      <c r="QXY84" s="285"/>
      <c r="QXZ84" s="285"/>
      <c r="QYA84" s="285"/>
      <c r="QYB84" s="285"/>
      <c r="QYC84" s="285"/>
      <c r="QYD84" s="285"/>
      <c r="QYE84" s="285"/>
      <c r="QYF84" s="285"/>
      <c r="QYG84" s="285"/>
      <c r="QYH84" s="285"/>
      <c r="QYI84" s="285"/>
      <c r="QYJ84" s="285"/>
      <c r="QYK84" s="285"/>
      <c r="QYL84" s="285"/>
      <c r="QYM84" s="285"/>
      <c r="QYN84" s="285"/>
      <c r="QYO84" s="285"/>
      <c r="QYP84" s="285"/>
      <c r="QYQ84" s="285"/>
      <c r="QYR84" s="285"/>
      <c r="QYS84" s="285"/>
      <c r="QYT84" s="285"/>
      <c r="QYU84" s="285"/>
      <c r="QYV84" s="285"/>
      <c r="QYW84" s="285"/>
      <c r="QYX84" s="285"/>
      <c r="QYY84" s="285"/>
      <c r="QYZ84" s="285"/>
      <c r="QZA84" s="285"/>
      <c r="QZB84" s="285"/>
      <c r="QZC84" s="285"/>
      <c r="QZD84" s="285"/>
      <c r="QZE84" s="285"/>
      <c r="QZF84" s="285"/>
      <c r="QZG84" s="285"/>
      <c r="QZH84" s="285"/>
      <c r="QZI84" s="285"/>
      <c r="QZJ84" s="285"/>
      <c r="QZK84" s="285"/>
      <c r="QZL84" s="285"/>
      <c r="QZM84" s="285"/>
      <c r="QZN84" s="285"/>
      <c r="QZO84" s="285"/>
      <c r="QZP84" s="285"/>
      <c r="QZQ84" s="285"/>
      <c r="QZR84" s="285"/>
      <c r="QZS84" s="285"/>
      <c r="QZT84" s="285"/>
      <c r="QZU84" s="285"/>
      <c r="QZV84" s="285"/>
      <c r="QZW84" s="285"/>
      <c r="QZX84" s="285"/>
      <c r="QZY84" s="285"/>
      <c r="QZZ84" s="285"/>
      <c r="RAA84" s="285"/>
      <c r="RAB84" s="285"/>
      <c r="RAC84" s="285"/>
      <c r="RAD84" s="285"/>
      <c r="RAE84" s="285"/>
      <c r="RAF84" s="285"/>
      <c r="RAG84" s="285"/>
      <c r="RAH84" s="285"/>
      <c r="RAI84" s="285"/>
      <c r="RAJ84" s="285"/>
      <c r="RAK84" s="285"/>
      <c r="RAL84" s="285"/>
      <c r="RAM84" s="285"/>
      <c r="RAN84" s="285"/>
      <c r="RAO84" s="285"/>
      <c r="RAP84" s="285"/>
      <c r="RAQ84" s="285"/>
      <c r="RAR84" s="285"/>
      <c r="RAS84" s="285"/>
      <c r="RAT84" s="285"/>
      <c r="RAU84" s="285"/>
      <c r="RAV84" s="285"/>
      <c r="RAW84" s="285"/>
      <c r="RAX84" s="285"/>
      <c r="RAY84" s="285"/>
      <c r="RAZ84" s="285"/>
      <c r="RBA84" s="285"/>
      <c r="RBB84" s="285"/>
      <c r="RBC84" s="285"/>
      <c r="RBD84" s="285"/>
      <c r="RBE84" s="285"/>
      <c r="RBF84" s="285"/>
      <c r="RBG84" s="285"/>
      <c r="RBH84" s="285"/>
      <c r="RBI84" s="285"/>
      <c r="RBJ84" s="285"/>
      <c r="RBK84" s="285"/>
      <c r="RBL84" s="285"/>
      <c r="RBM84" s="285"/>
      <c r="RBN84" s="285"/>
      <c r="RBO84" s="285"/>
      <c r="RBP84" s="285"/>
      <c r="RBQ84" s="285"/>
      <c r="RBR84" s="285"/>
      <c r="RBS84" s="285"/>
      <c r="RBT84" s="285"/>
      <c r="RBU84" s="285"/>
      <c r="RBV84" s="285"/>
      <c r="RBW84" s="285"/>
      <c r="RBX84" s="285"/>
      <c r="RBY84" s="285"/>
      <c r="RBZ84" s="285"/>
      <c r="RCA84" s="285"/>
      <c r="RCB84" s="285"/>
      <c r="RCC84" s="285"/>
      <c r="RCD84" s="285"/>
      <c r="RCE84" s="285"/>
      <c r="RCF84" s="285"/>
      <c r="RCG84" s="285"/>
      <c r="RCH84" s="285"/>
      <c r="RCI84" s="285"/>
      <c r="RCJ84" s="285"/>
      <c r="RCK84" s="285"/>
      <c r="RCL84" s="285"/>
      <c r="RCM84" s="285"/>
      <c r="RCN84" s="285"/>
      <c r="RCO84" s="285"/>
      <c r="RCP84" s="285"/>
      <c r="RCQ84" s="285"/>
      <c r="RCR84" s="285"/>
      <c r="RCS84" s="285"/>
      <c r="RCT84" s="285"/>
      <c r="RCU84" s="285"/>
      <c r="RCV84" s="285"/>
      <c r="RCW84" s="285"/>
      <c r="RCX84" s="285"/>
      <c r="RCY84" s="285"/>
      <c r="RCZ84" s="285"/>
      <c r="RDA84" s="285"/>
      <c r="RDB84" s="285"/>
      <c r="RDC84" s="285"/>
      <c r="RDD84" s="285"/>
      <c r="RDE84" s="285"/>
      <c r="RDF84" s="285"/>
      <c r="RDG84" s="285"/>
      <c r="RDH84" s="285"/>
      <c r="RDI84" s="285"/>
      <c r="RDJ84" s="285"/>
      <c r="RDK84" s="285"/>
      <c r="RDL84" s="285"/>
      <c r="RDM84" s="285"/>
      <c r="RDN84" s="285"/>
      <c r="RDO84" s="285"/>
      <c r="RDP84" s="285"/>
      <c r="RDQ84" s="285"/>
      <c r="RDR84" s="285"/>
      <c r="RDS84" s="285"/>
      <c r="RDT84" s="285"/>
      <c r="RDU84" s="285"/>
      <c r="RDV84" s="285"/>
      <c r="RDW84" s="285"/>
      <c r="RDX84" s="285"/>
      <c r="RDY84" s="285"/>
      <c r="RDZ84" s="285"/>
      <c r="REA84" s="285"/>
      <c r="REB84" s="285"/>
      <c r="REC84" s="285"/>
      <c r="RED84" s="285"/>
      <c r="REE84" s="285"/>
      <c r="REF84" s="285"/>
      <c r="REG84" s="285"/>
      <c r="REH84" s="285"/>
      <c r="REI84" s="285"/>
      <c r="REJ84" s="285"/>
      <c r="REK84" s="285"/>
      <c r="REL84" s="285"/>
      <c r="REM84" s="285"/>
      <c r="REN84" s="285"/>
      <c r="REO84" s="285"/>
      <c r="REP84" s="285"/>
      <c r="REQ84" s="285"/>
      <c r="RER84" s="285"/>
      <c r="RES84" s="285"/>
      <c r="RET84" s="285"/>
      <c r="REU84" s="285"/>
      <c r="REV84" s="285"/>
      <c r="REW84" s="285"/>
      <c r="REX84" s="285"/>
      <c r="REY84" s="285"/>
      <c r="REZ84" s="285"/>
      <c r="RFA84" s="285"/>
      <c r="RFB84" s="285"/>
      <c r="RFC84" s="285"/>
      <c r="RFD84" s="285"/>
      <c r="RFE84" s="285"/>
      <c r="RFF84" s="285"/>
      <c r="RFG84" s="285"/>
      <c r="RFH84" s="285"/>
      <c r="RFI84" s="285"/>
      <c r="RFJ84" s="285"/>
      <c r="RFK84" s="285"/>
      <c r="RFL84" s="285"/>
      <c r="RFM84" s="285"/>
      <c r="RFN84" s="285"/>
      <c r="RFO84" s="285"/>
      <c r="RFP84" s="285"/>
      <c r="RFQ84" s="285"/>
      <c r="RFR84" s="285"/>
      <c r="RFS84" s="285"/>
      <c r="RFT84" s="285"/>
      <c r="RFU84" s="285"/>
      <c r="RFV84" s="285"/>
      <c r="RFW84" s="285"/>
      <c r="RFX84" s="285"/>
      <c r="RFY84" s="285"/>
      <c r="RFZ84" s="285"/>
      <c r="RGA84" s="285"/>
      <c r="RGB84" s="285"/>
      <c r="RGC84" s="285"/>
      <c r="RGD84" s="285"/>
      <c r="RGE84" s="285"/>
      <c r="RGF84" s="285"/>
      <c r="RGG84" s="285"/>
      <c r="RGH84" s="285"/>
      <c r="RGI84" s="285"/>
      <c r="RGJ84" s="285"/>
      <c r="RGK84" s="285"/>
      <c r="RGL84" s="285"/>
      <c r="RGM84" s="285"/>
      <c r="RGN84" s="285"/>
      <c r="RGO84" s="285"/>
      <c r="RGP84" s="285"/>
      <c r="RGQ84" s="285"/>
      <c r="RGR84" s="285"/>
      <c r="RGS84" s="285"/>
      <c r="RGT84" s="285"/>
      <c r="RGU84" s="285"/>
      <c r="RGV84" s="285"/>
      <c r="RGW84" s="285"/>
      <c r="RGX84" s="285"/>
      <c r="RGY84" s="285"/>
      <c r="RGZ84" s="285"/>
      <c r="RHA84" s="285"/>
      <c r="RHB84" s="285"/>
      <c r="RHC84" s="285"/>
      <c r="RHD84" s="285"/>
      <c r="RHE84" s="285"/>
      <c r="RHF84" s="285"/>
      <c r="RHG84" s="285"/>
      <c r="RHH84" s="285"/>
      <c r="RHI84" s="285"/>
      <c r="RHJ84" s="285"/>
      <c r="RHK84" s="285"/>
      <c r="RHL84" s="285"/>
      <c r="RHM84" s="285"/>
      <c r="RHN84" s="285"/>
      <c r="RHO84" s="285"/>
      <c r="RHP84" s="285"/>
      <c r="RHQ84" s="285"/>
      <c r="RHR84" s="285"/>
      <c r="RHS84" s="285"/>
      <c r="RHT84" s="285"/>
      <c r="RHU84" s="285"/>
      <c r="RHV84" s="285"/>
      <c r="RHW84" s="285"/>
      <c r="RHX84" s="285"/>
      <c r="RHY84" s="285"/>
      <c r="RHZ84" s="285"/>
      <c r="RIA84" s="285"/>
      <c r="RIB84" s="285"/>
      <c r="RIC84" s="285"/>
      <c r="RID84" s="285"/>
      <c r="RIE84" s="285"/>
      <c r="RIF84" s="285"/>
      <c r="RIG84" s="285"/>
      <c r="RIH84" s="285"/>
      <c r="RII84" s="285"/>
      <c r="RIJ84" s="285"/>
      <c r="RIK84" s="285"/>
      <c r="RIL84" s="285"/>
      <c r="RIM84" s="285"/>
      <c r="RIN84" s="285"/>
      <c r="RIO84" s="285"/>
      <c r="RIP84" s="285"/>
      <c r="RIQ84" s="285"/>
      <c r="RIR84" s="285"/>
      <c r="RIS84" s="285"/>
      <c r="RIT84" s="285"/>
      <c r="RIU84" s="285"/>
      <c r="RIV84" s="285"/>
      <c r="RIW84" s="285"/>
      <c r="RIX84" s="285"/>
      <c r="RIY84" s="285"/>
      <c r="RIZ84" s="285"/>
      <c r="RJA84" s="285"/>
      <c r="RJB84" s="285"/>
      <c r="RJC84" s="285"/>
      <c r="RJD84" s="285"/>
      <c r="RJE84" s="285"/>
      <c r="RJF84" s="285"/>
      <c r="RJG84" s="285"/>
      <c r="RJH84" s="285"/>
      <c r="RJI84" s="285"/>
      <c r="RJJ84" s="285"/>
      <c r="RJK84" s="285"/>
      <c r="RJL84" s="285"/>
      <c r="RJM84" s="285"/>
      <c r="RJN84" s="285"/>
      <c r="RJO84" s="285"/>
      <c r="RJP84" s="285"/>
      <c r="RJQ84" s="285"/>
      <c r="RJR84" s="285"/>
      <c r="RJS84" s="285"/>
      <c r="RJT84" s="285"/>
      <c r="RJU84" s="285"/>
      <c r="RJV84" s="285"/>
      <c r="RJW84" s="285"/>
      <c r="RJX84" s="285"/>
      <c r="RJY84" s="285"/>
      <c r="RJZ84" s="285"/>
      <c r="RKA84" s="285"/>
      <c r="RKB84" s="285"/>
      <c r="RKC84" s="285"/>
      <c r="RKD84" s="285"/>
      <c r="RKE84" s="285"/>
      <c r="RKF84" s="285"/>
      <c r="RKG84" s="285"/>
      <c r="RKH84" s="285"/>
      <c r="RKI84" s="285"/>
      <c r="RKJ84" s="285"/>
      <c r="RKK84" s="285"/>
      <c r="RKL84" s="285"/>
      <c r="RKM84" s="285"/>
      <c r="RKN84" s="285"/>
      <c r="RKO84" s="285"/>
      <c r="RKP84" s="285"/>
      <c r="RKQ84" s="285"/>
      <c r="RKR84" s="285"/>
      <c r="RKS84" s="285"/>
      <c r="RKT84" s="285"/>
      <c r="RKU84" s="285"/>
      <c r="RKV84" s="285"/>
      <c r="RKW84" s="285"/>
      <c r="RKX84" s="285"/>
      <c r="RKY84" s="285"/>
      <c r="RKZ84" s="285"/>
      <c r="RLA84" s="285"/>
      <c r="RLB84" s="285"/>
      <c r="RLC84" s="285"/>
      <c r="RLD84" s="285"/>
      <c r="RLE84" s="285"/>
      <c r="RLF84" s="285"/>
      <c r="RLG84" s="285"/>
      <c r="RLH84" s="285"/>
      <c r="RLI84" s="285"/>
      <c r="RLJ84" s="285"/>
      <c r="RLK84" s="285"/>
      <c r="RLL84" s="285"/>
      <c r="RLM84" s="285"/>
      <c r="RLN84" s="285"/>
      <c r="RLO84" s="285"/>
      <c r="RLP84" s="285"/>
      <c r="RLQ84" s="285"/>
      <c r="RLR84" s="285"/>
      <c r="RLS84" s="285"/>
      <c r="RLT84" s="285"/>
      <c r="RLU84" s="285"/>
      <c r="RLV84" s="285"/>
      <c r="RLW84" s="285"/>
      <c r="RLX84" s="285"/>
      <c r="RLY84" s="285"/>
      <c r="RLZ84" s="285"/>
      <c r="RMA84" s="285"/>
      <c r="RMB84" s="285"/>
      <c r="RMC84" s="285"/>
      <c r="RMD84" s="285"/>
      <c r="RME84" s="285"/>
      <c r="RMF84" s="285"/>
      <c r="RMG84" s="285"/>
      <c r="RMH84" s="285"/>
      <c r="RMI84" s="285"/>
      <c r="RMJ84" s="285"/>
      <c r="RMK84" s="285"/>
      <c r="RML84" s="285"/>
      <c r="RMM84" s="285"/>
      <c r="RMN84" s="285"/>
      <c r="RMO84" s="285"/>
      <c r="RMP84" s="285"/>
      <c r="RMQ84" s="285"/>
      <c r="RMR84" s="285"/>
      <c r="RMS84" s="285"/>
      <c r="RMT84" s="285"/>
      <c r="RMU84" s="285"/>
      <c r="RMV84" s="285"/>
      <c r="RMW84" s="285"/>
      <c r="RMX84" s="285"/>
      <c r="RMY84" s="285"/>
      <c r="RMZ84" s="285"/>
      <c r="RNA84" s="285"/>
      <c r="RNB84" s="285"/>
      <c r="RNC84" s="285"/>
      <c r="RND84" s="285"/>
      <c r="RNE84" s="285"/>
      <c r="RNF84" s="285"/>
      <c r="RNG84" s="285"/>
      <c r="RNH84" s="285"/>
      <c r="RNI84" s="285"/>
      <c r="RNJ84" s="285"/>
      <c r="RNK84" s="285"/>
      <c r="RNL84" s="285"/>
      <c r="RNM84" s="285"/>
      <c r="RNN84" s="285"/>
      <c r="RNO84" s="285"/>
      <c r="RNP84" s="285"/>
      <c r="RNQ84" s="285"/>
      <c r="RNR84" s="285"/>
      <c r="RNS84" s="285"/>
      <c r="RNT84" s="285"/>
      <c r="RNU84" s="285"/>
      <c r="RNV84" s="285"/>
      <c r="RNW84" s="285"/>
      <c r="RNX84" s="285"/>
      <c r="RNY84" s="285"/>
      <c r="RNZ84" s="285"/>
      <c r="ROA84" s="285"/>
      <c r="ROB84" s="285"/>
      <c r="ROC84" s="285"/>
      <c r="ROD84" s="285"/>
      <c r="ROE84" s="285"/>
      <c r="ROF84" s="285"/>
      <c r="ROG84" s="285"/>
      <c r="ROH84" s="285"/>
      <c r="ROI84" s="285"/>
      <c r="ROJ84" s="285"/>
      <c r="ROK84" s="285"/>
      <c r="ROL84" s="285"/>
      <c r="ROM84" s="285"/>
      <c r="RON84" s="285"/>
      <c r="ROO84" s="285"/>
      <c r="ROP84" s="285"/>
      <c r="ROQ84" s="285"/>
      <c r="ROR84" s="285"/>
      <c r="ROS84" s="285"/>
      <c r="ROT84" s="285"/>
      <c r="ROU84" s="285"/>
      <c r="ROV84" s="285"/>
      <c r="ROW84" s="285"/>
      <c r="ROX84" s="285"/>
      <c r="ROY84" s="285"/>
      <c r="ROZ84" s="285"/>
      <c r="RPA84" s="285"/>
      <c r="RPB84" s="285"/>
      <c r="RPC84" s="285"/>
      <c r="RPD84" s="285"/>
      <c r="RPE84" s="285"/>
      <c r="RPF84" s="285"/>
      <c r="RPG84" s="285"/>
      <c r="RPH84" s="285"/>
      <c r="RPI84" s="285"/>
      <c r="RPJ84" s="285"/>
      <c r="RPK84" s="285"/>
      <c r="RPL84" s="285"/>
      <c r="RPM84" s="285"/>
      <c r="RPN84" s="285"/>
      <c r="RPO84" s="285"/>
      <c r="RPP84" s="285"/>
      <c r="RPQ84" s="285"/>
      <c r="RPR84" s="285"/>
      <c r="RPS84" s="285"/>
      <c r="RPT84" s="285"/>
      <c r="RPU84" s="285"/>
      <c r="RPV84" s="285"/>
      <c r="RPW84" s="285"/>
      <c r="RPX84" s="285"/>
      <c r="RPY84" s="285"/>
      <c r="RPZ84" s="285"/>
      <c r="RQA84" s="285"/>
      <c r="RQB84" s="285"/>
      <c r="RQC84" s="285"/>
      <c r="RQD84" s="285"/>
      <c r="RQE84" s="285"/>
      <c r="RQF84" s="285"/>
      <c r="RQG84" s="285"/>
      <c r="RQH84" s="285"/>
      <c r="RQI84" s="285"/>
      <c r="RQJ84" s="285"/>
      <c r="RQK84" s="285"/>
      <c r="RQL84" s="285"/>
      <c r="RQM84" s="285"/>
      <c r="RQN84" s="285"/>
      <c r="RQO84" s="285"/>
      <c r="RQP84" s="285"/>
      <c r="RQQ84" s="285"/>
      <c r="RQR84" s="285"/>
      <c r="RQS84" s="285"/>
      <c r="RQT84" s="285"/>
      <c r="RQU84" s="285"/>
      <c r="RQV84" s="285"/>
      <c r="RQW84" s="285"/>
      <c r="RQX84" s="285"/>
      <c r="RQY84" s="285"/>
      <c r="RQZ84" s="285"/>
      <c r="RRA84" s="285"/>
      <c r="RRB84" s="285"/>
      <c r="RRC84" s="285"/>
      <c r="RRD84" s="285"/>
      <c r="RRE84" s="285"/>
      <c r="RRF84" s="285"/>
      <c r="RRG84" s="285"/>
      <c r="RRH84" s="285"/>
      <c r="RRI84" s="285"/>
      <c r="RRJ84" s="285"/>
      <c r="RRK84" s="285"/>
      <c r="RRL84" s="285"/>
      <c r="RRM84" s="285"/>
      <c r="RRN84" s="285"/>
      <c r="RRO84" s="285"/>
      <c r="RRP84" s="285"/>
      <c r="RRQ84" s="285"/>
      <c r="RRR84" s="285"/>
      <c r="RRS84" s="285"/>
      <c r="RRT84" s="285"/>
      <c r="RRU84" s="285"/>
      <c r="RRV84" s="285"/>
      <c r="RRW84" s="285"/>
      <c r="RRX84" s="285"/>
      <c r="RRY84" s="285"/>
      <c r="RRZ84" s="285"/>
      <c r="RSA84" s="285"/>
      <c r="RSB84" s="285"/>
      <c r="RSC84" s="285"/>
      <c r="RSD84" s="285"/>
      <c r="RSE84" s="285"/>
      <c r="RSF84" s="285"/>
      <c r="RSG84" s="285"/>
      <c r="RSH84" s="285"/>
      <c r="RSI84" s="285"/>
      <c r="RSJ84" s="285"/>
      <c r="RSK84" s="285"/>
      <c r="RSL84" s="285"/>
      <c r="RSM84" s="285"/>
      <c r="RSN84" s="285"/>
      <c r="RSO84" s="285"/>
      <c r="RSP84" s="285"/>
      <c r="RSQ84" s="285"/>
      <c r="RSR84" s="285"/>
      <c r="RSS84" s="285"/>
      <c r="RST84" s="285"/>
      <c r="RSU84" s="285"/>
      <c r="RSV84" s="285"/>
      <c r="RSW84" s="285"/>
      <c r="RSX84" s="285"/>
      <c r="RSY84" s="285"/>
      <c r="RSZ84" s="285"/>
      <c r="RTA84" s="285"/>
      <c r="RTB84" s="285"/>
      <c r="RTC84" s="285"/>
      <c r="RTD84" s="285"/>
      <c r="RTE84" s="285"/>
      <c r="RTF84" s="285"/>
      <c r="RTG84" s="285"/>
      <c r="RTH84" s="285"/>
      <c r="RTI84" s="285"/>
      <c r="RTJ84" s="285"/>
      <c r="RTK84" s="285"/>
      <c r="RTL84" s="285"/>
      <c r="RTM84" s="285"/>
      <c r="RTN84" s="285"/>
      <c r="RTO84" s="285"/>
      <c r="RTP84" s="285"/>
      <c r="RTQ84" s="285"/>
      <c r="RTR84" s="285"/>
      <c r="RTS84" s="285"/>
      <c r="RTT84" s="285"/>
      <c r="RTU84" s="285"/>
      <c r="RTV84" s="285"/>
      <c r="RTW84" s="285"/>
      <c r="RTX84" s="285"/>
      <c r="RTY84" s="285"/>
      <c r="RTZ84" s="285"/>
      <c r="RUA84" s="285"/>
      <c r="RUB84" s="285"/>
      <c r="RUC84" s="285"/>
      <c r="RUD84" s="285"/>
      <c r="RUE84" s="285"/>
      <c r="RUF84" s="285"/>
      <c r="RUG84" s="285"/>
      <c r="RUH84" s="285"/>
      <c r="RUI84" s="285"/>
      <c r="RUJ84" s="285"/>
      <c r="RUK84" s="285"/>
      <c r="RUL84" s="285"/>
      <c r="RUM84" s="285"/>
      <c r="RUN84" s="285"/>
      <c r="RUO84" s="285"/>
      <c r="RUP84" s="285"/>
      <c r="RUQ84" s="285"/>
      <c r="RUR84" s="285"/>
      <c r="RUS84" s="285"/>
      <c r="RUT84" s="285"/>
      <c r="RUU84" s="285"/>
      <c r="RUV84" s="285"/>
      <c r="RUW84" s="285"/>
      <c r="RUX84" s="285"/>
      <c r="RUY84" s="285"/>
      <c r="RUZ84" s="285"/>
      <c r="RVA84" s="285"/>
      <c r="RVB84" s="285"/>
      <c r="RVC84" s="285"/>
      <c r="RVD84" s="285"/>
      <c r="RVE84" s="285"/>
      <c r="RVF84" s="285"/>
      <c r="RVG84" s="285"/>
      <c r="RVH84" s="285"/>
      <c r="RVI84" s="285"/>
      <c r="RVJ84" s="285"/>
      <c r="RVK84" s="285"/>
      <c r="RVL84" s="285"/>
      <c r="RVM84" s="285"/>
      <c r="RVN84" s="285"/>
      <c r="RVO84" s="285"/>
      <c r="RVP84" s="285"/>
      <c r="RVQ84" s="285"/>
      <c r="RVR84" s="285"/>
      <c r="RVS84" s="285"/>
      <c r="RVT84" s="285"/>
      <c r="RVU84" s="285"/>
      <c r="RVV84" s="285"/>
      <c r="RVW84" s="285"/>
      <c r="RVX84" s="285"/>
      <c r="RVY84" s="285"/>
      <c r="RVZ84" s="285"/>
      <c r="RWA84" s="285"/>
      <c r="RWB84" s="285"/>
      <c r="RWC84" s="285"/>
      <c r="RWD84" s="285"/>
      <c r="RWE84" s="285"/>
      <c r="RWF84" s="285"/>
      <c r="RWG84" s="285"/>
      <c r="RWH84" s="285"/>
      <c r="RWI84" s="285"/>
      <c r="RWJ84" s="285"/>
      <c r="RWK84" s="285"/>
      <c r="RWL84" s="285"/>
      <c r="RWM84" s="285"/>
      <c r="RWN84" s="285"/>
      <c r="RWO84" s="285"/>
      <c r="RWP84" s="285"/>
      <c r="RWQ84" s="285"/>
      <c r="RWR84" s="285"/>
      <c r="RWS84" s="285"/>
      <c r="RWT84" s="285"/>
      <c r="RWU84" s="285"/>
      <c r="RWV84" s="285"/>
      <c r="RWW84" s="285"/>
      <c r="RWX84" s="285"/>
      <c r="RWY84" s="285"/>
      <c r="RWZ84" s="285"/>
      <c r="RXA84" s="285"/>
      <c r="RXB84" s="285"/>
      <c r="RXC84" s="285"/>
      <c r="RXD84" s="285"/>
      <c r="RXE84" s="285"/>
      <c r="RXF84" s="285"/>
      <c r="RXG84" s="285"/>
      <c r="RXH84" s="285"/>
      <c r="RXI84" s="285"/>
      <c r="RXJ84" s="285"/>
      <c r="RXK84" s="285"/>
      <c r="RXL84" s="285"/>
      <c r="RXM84" s="285"/>
      <c r="RXN84" s="285"/>
      <c r="RXO84" s="285"/>
      <c r="RXP84" s="285"/>
      <c r="RXQ84" s="285"/>
      <c r="RXR84" s="285"/>
      <c r="RXS84" s="285"/>
      <c r="RXT84" s="285"/>
      <c r="RXU84" s="285"/>
      <c r="RXV84" s="285"/>
      <c r="RXW84" s="285"/>
      <c r="RXX84" s="285"/>
      <c r="RXY84" s="285"/>
      <c r="RXZ84" s="285"/>
      <c r="RYA84" s="285"/>
      <c r="RYB84" s="285"/>
      <c r="RYC84" s="285"/>
      <c r="RYD84" s="285"/>
      <c r="RYE84" s="285"/>
      <c r="RYF84" s="285"/>
      <c r="RYG84" s="285"/>
      <c r="RYH84" s="285"/>
      <c r="RYI84" s="285"/>
      <c r="RYJ84" s="285"/>
      <c r="RYK84" s="285"/>
      <c r="RYL84" s="285"/>
      <c r="RYM84" s="285"/>
      <c r="RYN84" s="285"/>
      <c r="RYO84" s="285"/>
      <c r="RYP84" s="285"/>
      <c r="RYQ84" s="285"/>
      <c r="RYR84" s="285"/>
      <c r="RYS84" s="285"/>
      <c r="RYT84" s="285"/>
      <c r="RYU84" s="285"/>
      <c r="RYV84" s="285"/>
      <c r="RYW84" s="285"/>
      <c r="RYX84" s="285"/>
      <c r="RYY84" s="285"/>
      <c r="RYZ84" s="285"/>
      <c r="RZA84" s="285"/>
      <c r="RZB84" s="285"/>
      <c r="RZC84" s="285"/>
      <c r="RZD84" s="285"/>
      <c r="RZE84" s="285"/>
      <c r="RZF84" s="285"/>
      <c r="RZG84" s="285"/>
      <c r="RZH84" s="285"/>
      <c r="RZI84" s="285"/>
      <c r="RZJ84" s="285"/>
      <c r="RZK84" s="285"/>
      <c r="RZL84" s="285"/>
      <c r="RZM84" s="285"/>
      <c r="RZN84" s="285"/>
      <c r="RZO84" s="285"/>
      <c r="RZP84" s="285"/>
      <c r="RZQ84" s="285"/>
      <c r="RZR84" s="285"/>
      <c r="RZS84" s="285"/>
      <c r="RZT84" s="285"/>
      <c r="RZU84" s="285"/>
      <c r="RZV84" s="285"/>
      <c r="RZW84" s="285"/>
      <c r="RZX84" s="285"/>
      <c r="RZY84" s="285"/>
      <c r="RZZ84" s="285"/>
      <c r="SAA84" s="285"/>
      <c r="SAB84" s="285"/>
      <c r="SAC84" s="285"/>
      <c r="SAD84" s="285"/>
      <c r="SAE84" s="285"/>
      <c r="SAF84" s="285"/>
      <c r="SAG84" s="285"/>
      <c r="SAH84" s="285"/>
      <c r="SAI84" s="285"/>
      <c r="SAJ84" s="285"/>
      <c r="SAK84" s="285"/>
      <c r="SAL84" s="285"/>
      <c r="SAM84" s="285"/>
      <c r="SAN84" s="285"/>
      <c r="SAO84" s="285"/>
      <c r="SAP84" s="285"/>
      <c r="SAQ84" s="285"/>
      <c r="SAR84" s="285"/>
      <c r="SAS84" s="285"/>
      <c r="SAT84" s="285"/>
      <c r="SAU84" s="285"/>
      <c r="SAV84" s="285"/>
      <c r="SAW84" s="285"/>
      <c r="SAX84" s="285"/>
      <c r="SAY84" s="285"/>
      <c r="SAZ84" s="285"/>
      <c r="SBA84" s="285"/>
      <c r="SBB84" s="285"/>
      <c r="SBC84" s="285"/>
      <c r="SBD84" s="285"/>
      <c r="SBE84" s="285"/>
      <c r="SBF84" s="285"/>
      <c r="SBG84" s="285"/>
      <c r="SBH84" s="285"/>
      <c r="SBI84" s="285"/>
      <c r="SBJ84" s="285"/>
      <c r="SBK84" s="285"/>
      <c r="SBL84" s="285"/>
      <c r="SBM84" s="285"/>
      <c r="SBN84" s="285"/>
      <c r="SBO84" s="285"/>
      <c r="SBP84" s="285"/>
      <c r="SBQ84" s="285"/>
      <c r="SBR84" s="285"/>
      <c r="SBS84" s="285"/>
      <c r="SBT84" s="285"/>
      <c r="SBU84" s="285"/>
      <c r="SBV84" s="285"/>
      <c r="SBW84" s="285"/>
      <c r="SBX84" s="285"/>
      <c r="SBY84" s="285"/>
      <c r="SBZ84" s="285"/>
      <c r="SCA84" s="285"/>
      <c r="SCB84" s="285"/>
      <c r="SCC84" s="285"/>
      <c r="SCD84" s="285"/>
      <c r="SCE84" s="285"/>
      <c r="SCF84" s="285"/>
      <c r="SCG84" s="285"/>
      <c r="SCH84" s="285"/>
      <c r="SCI84" s="285"/>
      <c r="SCJ84" s="285"/>
      <c r="SCK84" s="285"/>
      <c r="SCL84" s="285"/>
      <c r="SCM84" s="285"/>
      <c r="SCN84" s="285"/>
      <c r="SCO84" s="285"/>
      <c r="SCP84" s="285"/>
      <c r="SCQ84" s="285"/>
      <c r="SCR84" s="285"/>
      <c r="SCS84" s="285"/>
      <c r="SCT84" s="285"/>
      <c r="SCU84" s="285"/>
      <c r="SCV84" s="285"/>
      <c r="SCW84" s="285"/>
      <c r="SCX84" s="285"/>
      <c r="SCY84" s="285"/>
      <c r="SCZ84" s="285"/>
      <c r="SDA84" s="285"/>
      <c r="SDB84" s="285"/>
      <c r="SDC84" s="285"/>
      <c r="SDD84" s="285"/>
      <c r="SDE84" s="285"/>
      <c r="SDF84" s="285"/>
      <c r="SDG84" s="285"/>
      <c r="SDH84" s="285"/>
      <c r="SDI84" s="285"/>
      <c r="SDJ84" s="285"/>
      <c r="SDK84" s="285"/>
      <c r="SDL84" s="285"/>
      <c r="SDM84" s="285"/>
      <c r="SDN84" s="285"/>
      <c r="SDO84" s="285"/>
      <c r="SDP84" s="285"/>
      <c r="SDQ84" s="285"/>
      <c r="SDR84" s="285"/>
      <c r="SDS84" s="285"/>
      <c r="SDT84" s="285"/>
      <c r="SDU84" s="285"/>
      <c r="SDV84" s="285"/>
      <c r="SDW84" s="285"/>
      <c r="SDX84" s="285"/>
      <c r="SDY84" s="285"/>
      <c r="SDZ84" s="285"/>
      <c r="SEA84" s="285"/>
      <c r="SEB84" s="285"/>
      <c r="SEC84" s="285"/>
      <c r="SED84" s="285"/>
      <c r="SEE84" s="285"/>
      <c r="SEF84" s="285"/>
      <c r="SEG84" s="285"/>
      <c r="SEH84" s="285"/>
      <c r="SEI84" s="285"/>
      <c r="SEJ84" s="285"/>
      <c r="SEK84" s="285"/>
      <c r="SEL84" s="285"/>
      <c r="SEM84" s="285"/>
      <c r="SEN84" s="285"/>
      <c r="SEO84" s="285"/>
      <c r="SEP84" s="285"/>
      <c r="SEQ84" s="285"/>
      <c r="SER84" s="285"/>
      <c r="SES84" s="285"/>
      <c r="SET84" s="285"/>
      <c r="SEU84" s="285"/>
      <c r="SEV84" s="285"/>
      <c r="SEW84" s="285"/>
      <c r="SEX84" s="285"/>
      <c r="SEY84" s="285"/>
      <c r="SEZ84" s="285"/>
      <c r="SFA84" s="285"/>
      <c r="SFB84" s="285"/>
      <c r="SFC84" s="285"/>
      <c r="SFD84" s="285"/>
      <c r="SFE84" s="285"/>
      <c r="SFF84" s="285"/>
      <c r="SFG84" s="285"/>
      <c r="SFH84" s="285"/>
      <c r="SFI84" s="285"/>
      <c r="SFJ84" s="285"/>
      <c r="SFK84" s="285"/>
      <c r="SFL84" s="285"/>
      <c r="SFM84" s="285"/>
      <c r="SFN84" s="285"/>
      <c r="SFO84" s="285"/>
      <c r="SFP84" s="285"/>
      <c r="SFQ84" s="285"/>
      <c r="SFR84" s="285"/>
      <c r="SFS84" s="285"/>
      <c r="SFT84" s="285"/>
      <c r="SFU84" s="285"/>
      <c r="SFV84" s="285"/>
      <c r="SFW84" s="285"/>
      <c r="SFX84" s="285"/>
      <c r="SFY84" s="285"/>
      <c r="SFZ84" s="285"/>
      <c r="SGA84" s="285"/>
      <c r="SGB84" s="285"/>
      <c r="SGC84" s="285"/>
      <c r="SGD84" s="285"/>
      <c r="SGE84" s="285"/>
      <c r="SGF84" s="285"/>
      <c r="SGG84" s="285"/>
      <c r="SGH84" s="285"/>
      <c r="SGI84" s="285"/>
      <c r="SGJ84" s="285"/>
      <c r="SGK84" s="285"/>
      <c r="SGL84" s="285"/>
      <c r="SGM84" s="285"/>
      <c r="SGN84" s="285"/>
      <c r="SGO84" s="285"/>
      <c r="SGP84" s="285"/>
      <c r="SGQ84" s="285"/>
      <c r="SGR84" s="285"/>
      <c r="SGS84" s="285"/>
      <c r="SGT84" s="285"/>
      <c r="SGU84" s="285"/>
      <c r="SGV84" s="285"/>
      <c r="SGW84" s="285"/>
      <c r="SGX84" s="285"/>
      <c r="SGY84" s="285"/>
      <c r="SGZ84" s="285"/>
      <c r="SHA84" s="285"/>
      <c r="SHB84" s="285"/>
      <c r="SHC84" s="285"/>
      <c r="SHD84" s="285"/>
      <c r="SHE84" s="285"/>
      <c r="SHF84" s="285"/>
      <c r="SHG84" s="285"/>
      <c r="SHH84" s="285"/>
      <c r="SHI84" s="285"/>
      <c r="SHJ84" s="285"/>
      <c r="SHK84" s="285"/>
      <c r="SHL84" s="285"/>
      <c r="SHM84" s="285"/>
      <c r="SHN84" s="285"/>
      <c r="SHO84" s="285"/>
      <c r="SHP84" s="285"/>
      <c r="SHQ84" s="285"/>
      <c r="SHR84" s="285"/>
      <c r="SHS84" s="285"/>
      <c r="SHT84" s="285"/>
      <c r="SHU84" s="285"/>
      <c r="SHV84" s="285"/>
      <c r="SHW84" s="285"/>
      <c r="SHX84" s="285"/>
      <c r="SHY84" s="285"/>
      <c r="SHZ84" s="285"/>
      <c r="SIA84" s="285"/>
      <c r="SIB84" s="285"/>
      <c r="SIC84" s="285"/>
      <c r="SID84" s="285"/>
      <c r="SIE84" s="285"/>
      <c r="SIF84" s="285"/>
      <c r="SIG84" s="285"/>
      <c r="SIH84" s="285"/>
      <c r="SII84" s="285"/>
      <c r="SIJ84" s="285"/>
      <c r="SIK84" s="285"/>
      <c r="SIL84" s="285"/>
      <c r="SIM84" s="285"/>
      <c r="SIN84" s="285"/>
      <c r="SIO84" s="285"/>
      <c r="SIP84" s="285"/>
      <c r="SIQ84" s="285"/>
      <c r="SIR84" s="285"/>
      <c r="SIS84" s="285"/>
      <c r="SIT84" s="285"/>
      <c r="SIU84" s="285"/>
      <c r="SIV84" s="285"/>
      <c r="SIW84" s="285"/>
      <c r="SIX84" s="285"/>
      <c r="SIY84" s="285"/>
      <c r="SIZ84" s="285"/>
      <c r="SJA84" s="285"/>
      <c r="SJB84" s="285"/>
      <c r="SJC84" s="285"/>
      <c r="SJD84" s="285"/>
      <c r="SJE84" s="285"/>
      <c r="SJF84" s="285"/>
      <c r="SJG84" s="285"/>
      <c r="SJH84" s="285"/>
      <c r="SJI84" s="285"/>
      <c r="SJJ84" s="285"/>
      <c r="SJK84" s="285"/>
      <c r="SJL84" s="285"/>
      <c r="SJM84" s="285"/>
      <c r="SJN84" s="285"/>
      <c r="SJO84" s="285"/>
      <c r="SJP84" s="285"/>
      <c r="SJQ84" s="285"/>
      <c r="SJR84" s="285"/>
      <c r="SJS84" s="285"/>
      <c r="SJT84" s="285"/>
      <c r="SJU84" s="285"/>
      <c r="SJV84" s="285"/>
      <c r="SJW84" s="285"/>
      <c r="SJX84" s="285"/>
      <c r="SJY84" s="285"/>
      <c r="SJZ84" s="285"/>
      <c r="SKA84" s="285"/>
      <c r="SKB84" s="285"/>
      <c r="SKC84" s="285"/>
      <c r="SKD84" s="285"/>
      <c r="SKE84" s="285"/>
      <c r="SKF84" s="285"/>
      <c r="SKG84" s="285"/>
      <c r="SKH84" s="285"/>
      <c r="SKI84" s="285"/>
      <c r="SKJ84" s="285"/>
      <c r="SKK84" s="285"/>
      <c r="SKL84" s="285"/>
      <c r="SKM84" s="285"/>
      <c r="SKN84" s="285"/>
      <c r="SKO84" s="285"/>
      <c r="SKP84" s="285"/>
      <c r="SKQ84" s="285"/>
      <c r="SKR84" s="285"/>
      <c r="SKS84" s="285"/>
      <c r="SKT84" s="285"/>
      <c r="SKU84" s="285"/>
      <c r="SKV84" s="285"/>
      <c r="SKW84" s="285"/>
      <c r="SKX84" s="285"/>
      <c r="SKY84" s="285"/>
      <c r="SKZ84" s="285"/>
      <c r="SLA84" s="285"/>
      <c r="SLB84" s="285"/>
      <c r="SLC84" s="285"/>
      <c r="SLD84" s="285"/>
      <c r="SLE84" s="285"/>
      <c r="SLF84" s="285"/>
      <c r="SLG84" s="285"/>
      <c r="SLH84" s="285"/>
      <c r="SLI84" s="285"/>
      <c r="SLJ84" s="285"/>
      <c r="SLK84" s="285"/>
      <c r="SLL84" s="285"/>
      <c r="SLM84" s="285"/>
      <c r="SLN84" s="285"/>
      <c r="SLO84" s="285"/>
      <c r="SLP84" s="285"/>
      <c r="SLQ84" s="285"/>
      <c r="SLR84" s="285"/>
      <c r="SLS84" s="285"/>
      <c r="SLT84" s="285"/>
      <c r="SLU84" s="285"/>
      <c r="SLV84" s="285"/>
      <c r="SLW84" s="285"/>
      <c r="SLX84" s="285"/>
      <c r="SLY84" s="285"/>
      <c r="SLZ84" s="285"/>
      <c r="SMA84" s="285"/>
      <c r="SMB84" s="285"/>
      <c r="SMC84" s="285"/>
      <c r="SMD84" s="285"/>
      <c r="SME84" s="285"/>
      <c r="SMF84" s="285"/>
      <c r="SMG84" s="285"/>
      <c r="SMH84" s="285"/>
      <c r="SMI84" s="285"/>
      <c r="SMJ84" s="285"/>
      <c r="SMK84" s="285"/>
      <c r="SML84" s="285"/>
      <c r="SMM84" s="285"/>
      <c r="SMN84" s="285"/>
      <c r="SMO84" s="285"/>
      <c r="SMP84" s="285"/>
      <c r="SMQ84" s="285"/>
      <c r="SMR84" s="285"/>
      <c r="SMS84" s="285"/>
      <c r="SMT84" s="285"/>
      <c r="SMU84" s="285"/>
      <c r="SMV84" s="285"/>
      <c r="SMW84" s="285"/>
      <c r="SMX84" s="285"/>
      <c r="SMY84" s="285"/>
      <c r="SMZ84" s="285"/>
      <c r="SNA84" s="285"/>
      <c r="SNB84" s="285"/>
      <c r="SNC84" s="285"/>
      <c r="SND84" s="285"/>
      <c r="SNE84" s="285"/>
      <c r="SNF84" s="285"/>
      <c r="SNG84" s="285"/>
      <c r="SNH84" s="285"/>
      <c r="SNI84" s="285"/>
      <c r="SNJ84" s="285"/>
      <c r="SNK84" s="285"/>
      <c r="SNL84" s="285"/>
      <c r="SNM84" s="285"/>
      <c r="SNN84" s="285"/>
      <c r="SNO84" s="285"/>
      <c r="SNP84" s="285"/>
      <c r="SNQ84" s="285"/>
      <c r="SNR84" s="285"/>
      <c r="SNS84" s="285"/>
      <c r="SNT84" s="285"/>
      <c r="SNU84" s="285"/>
      <c r="SNV84" s="285"/>
      <c r="SNW84" s="285"/>
      <c r="SNX84" s="285"/>
      <c r="SNY84" s="285"/>
      <c r="SNZ84" s="285"/>
      <c r="SOA84" s="285"/>
      <c r="SOB84" s="285"/>
      <c r="SOC84" s="285"/>
      <c r="SOD84" s="285"/>
      <c r="SOE84" s="285"/>
      <c r="SOF84" s="285"/>
      <c r="SOG84" s="285"/>
      <c r="SOH84" s="285"/>
      <c r="SOI84" s="285"/>
      <c r="SOJ84" s="285"/>
      <c r="SOK84" s="285"/>
      <c r="SOL84" s="285"/>
      <c r="SOM84" s="285"/>
      <c r="SON84" s="285"/>
      <c r="SOO84" s="285"/>
      <c r="SOP84" s="285"/>
      <c r="SOQ84" s="285"/>
      <c r="SOR84" s="285"/>
      <c r="SOS84" s="285"/>
      <c r="SOT84" s="285"/>
      <c r="SOU84" s="285"/>
      <c r="SOV84" s="285"/>
      <c r="SOW84" s="285"/>
      <c r="SOX84" s="285"/>
      <c r="SOY84" s="285"/>
      <c r="SOZ84" s="285"/>
      <c r="SPA84" s="285"/>
      <c r="SPB84" s="285"/>
      <c r="SPC84" s="285"/>
      <c r="SPD84" s="285"/>
      <c r="SPE84" s="285"/>
      <c r="SPF84" s="285"/>
      <c r="SPG84" s="285"/>
      <c r="SPH84" s="285"/>
      <c r="SPI84" s="285"/>
      <c r="SPJ84" s="285"/>
      <c r="SPK84" s="285"/>
      <c r="SPL84" s="285"/>
      <c r="SPM84" s="285"/>
      <c r="SPN84" s="285"/>
      <c r="SPO84" s="285"/>
      <c r="SPP84" s="285"/>
      <c r="SPQ84" s="285"/>
      <c r="SPR84" s="285"/>
      <c r="SPS84" s="285"/>
      <c r="SPT84" s="285"/>
      <c r="SPU84" s="285"/>
      <c r="SPV84" s="285"/>
      <c r="SPW84" s="285"/>
      <c r="SPX84" s="285"/>
      <c r="SPY84" s="285"/>
      <c r="SPZ84" s="285"/>
      <c r="SQA84" s="285"/>
      <c r="SQB84" s="285"/>
      <c r="SQC84" s="285"/>
      <c r="SQD84" s="285"/>
      <c r="SQE84" s="285"/>
      <c r="SQF84" s="285"/>
      <c r="SQG84" s="285"/>
      <c r="SQH84" s="285"/>
      <c r="SQI84" s="285"/>
      <c r="SQJ84" s="285"/>
      <c r="SQK84" s="285"/>
      <c r="SQL84" s="285"/>
      <c r="SQM84" s="285"/>
      <c r="SQN84" s="285"/>
      <c r="SQO84" s="285"/>
      <c r="SQP84" s="285"/>
      <c r="SQQ84" s="285"/>
      <c r="SQR84" s="285"/>
      <c r="SQS84" s="285"/>
      <c r="SQT84" s="285"/>
      <c r="SQU84" s="285"/>
      <c r="SQV84" s="285"/>
      <c r="SQW84" s="285"/>
      <c r="SQX84" s="285"/>
      <c r="SQY84" s="285"/>
      <c r="SQZ84" s="285"/>
      <c r="SRA84" s="285"/>
      <c r="SRB84" s="285"/>
      <c r="SRC84" s="285"/>
      <c r="SRD84" s="285"/>
      <c r="SRE84" s="285"/>
      <c r="SRF84" s="285"/>
      <c r="SRG84" s="285"/>
      <c r="SRH84" s="285"/>
      <c r="SRI84" s="285"/>
      <c r="SRJ84" s="285"/>
      <c r="SRK84" s="285"/>
      <c r="SRL84" s="285"/>
      <c r="SRM84" s="285"/>
      <c r="SRN84" s="285"/>
      <c r="SRO84" s="285"/>
      <c r="SRP84" s="285"/>
      <c r="SRQ84" s="285"/>
      <c r="SRR84" s="285"/>
      <c r="SRS84" s="285"/>
      <c r="SRT84" s="285"/>
      <c r="SRU84" s="285"/>
      <c r="SRV84" s="285"/>
      <c r="SRW84" s="285"/>
      <c r="SRX84" s="285"/>
      <c r="SRY84" s="285"/>
      <c r="SRZ84" s="285"/>
      <c r="SSA84" s="285"/>
      <c r="SSB84" s="285"/>
      <c r="SSC84" s="285"/>
      <c r="SSD84" s="285"/>
      <c r="SSE84" s="285"/>
      <c r="SSF84" s="285"/>
      <c r="SSG84" s="285"/>
      <c r="SSH84" s="285"/>
      <c r="SSI84" s="285"/>
      <c r="SSJ84" s="285"/>
      <c r="SSK84" s="285"/>
      <c r="SSL84" s="285"/>
      <c r="SSM84" s="285"/>
      <c r="SSN84" s="285"/>
      <c r="SSO84" s="285"/>
      <c r="SSP84" s="285"/>
      <c r="SSQ84" s="285"/>
      <c r="SSR84" s="285"/>
      <c r="SSS84" s="285"/>
      <c r="SST84" s="285"/>
      <c r="SSU84" s="285"/>
      <c r="SSV84" s="285"/>
      <c r="SSW84" s="285"/>
      <c r="SSX84" s="285"/>
      <c r="SSY84" s="285"/>
      <c r="SSZ84" s="285"/>
      <c r="STA84" s="285"/>
      <c r="STB84" s="285"/>
      <c r="STC84" s="285"/>
      <c r="STD84" s="285"/>
      <c r="STE84" s="285"/>
      <c r="STF84" s="285"/>
      <c r="STG84" s="285"/>
      <c r="STH84" s="285"/>
      <c r="STI84" s="285"/>
      <c r="STJ84" s="285"/>
      <c r="STK84" s="285"/>
      <c r="STL84" s="285"/>
      <c r="STM84" s="285"/>
      <c r="STN84" s="285"/>
      <c r="STO84" s="285"/>
      <c r="STP84" s="285"/>
      <c r="STQ84" s="285"/>
      <c r="STR84" s="285"/>
      <c r="STS84" s="285"/>
      <c r="STT84" s="285"/>
      <c r="STU84" s="285"/>
      <c r="STV84" s="285"/>
      <c r="STW84" s="285"/>
      <c r="STX84" s="285"/>
      <c r="STY84" s="285"/>
      <c r="STZ84" s="285"/>
      <c r="SUA84" s="285"/>
      <c r="SUB84" s="285"/>
      <c r="SUC84" s="285"/>
      <c r="SUD84" s="285"/>
      <c r="SUE84" s="285"/>
      <c r="SUF84" s="285"/>
      <c r="SUG84" s="285"/>
      <c r="SUH84" s="285"/>
      <c r="SUI84" s="285"/>
      <c r="SUJ84" s="285"/>
      <c r="SUK84" s="285"/>
      <c r="SUL84" s="285"/>
      <c r="SUM84" s="285"/>
      <c r="SUN84" s="285"/>
      <c r="SUO84" s="285"/>
      <c r="SUP84" s="285"/>
      <c r="SUQ84" s="285"/>
      <c r="SUR84" s="285"/>
      <c r="SUS84" s="285"/>
      <c r="SUT84" s="285"/>
      <c r="SUU84" s="285"/>
      <c r="SUV84" s="285"/>
      <c r="SUW84" s="285"/>
      <c r="SUX84" s="285"/>
      <c r="SUY84" s="285"/>
      <c r="SUZ84" s="285"/>
      <c r="SVA84" s="285"/>
      <c r="SVB84" s="285"/>
      <c r="SVC84" s="285"/>
      <c r="SVD84" s="285"/>
      <c r="SVE84" s="285"/>
      <c r="SVF84" s="285"/>
      <c r="SVG84" s="285"/>
      <c r="SVH84" s="285"/>
      <c r="SVI84" s="285"/>
      <c r="SVJ84" s="285"/>
      <c r="SVK84" s="285"/>
      <c r="SVL84" s="285"/>
      <c r="SVM84" s="285"/>
      <c r="SVN84" s="285"/>
      <c r="SVO84" s="285"/>
      <c r="SVP84" s="285"/>
      <c r="SVQ84" s="285"/>
      <c r="SVR84" s="285"/>
      <c r="SVS84" s="285"/>
      <c r="SVT84" s="285"/>
      <c r="SVU84" s="285"/>
      <c r="SVV84" s="285"/>
      <c r="SVW84" s="285"/>
      <c r="SVX84" s="285"/>
      <c r="SVY84" s="285"/>
      <c r="SVZ84" s="285"/>
      <c r="SWA84" s="285"/>
      <c r="SWB84" s="285"/>
      <c r="SWC84" s="285"/>
      <c r="SWD84" s="285"/>
      <c r="SWE84" s="285"/>
      <c r="SWF84" s="285"/>
      <c r="SWG84" s="285"/>
      <c r="SWH84" s="285"/>
      <c r="SWI84" s="285"/>
      <c r="SWJ84" s="285"/>
      <c r="SWK84" s="285"/>
      <c r="SWL84" s="285"/>
      <c r="SWM84" s="285"/>
      <c r="SWN84" s="285"/>
      <c r="SWO84" s="285"/>
      <c r="SWP84" s="285"/>
      <c r="SWQ84" s="285"/>
      <c r="SWR84" s="285"/>
      <c r="SWS84" s="285"/>
      <c r="SWT84" s="285"/>
      <c r="SWU84" s="285"/>
      <c r="SWV84" s="285"/>
      <c r="SWW84" s="285"/>
      <c r="SWX84" s="285"/>
      <c r="SWY84" s="285"/>
      <c r="SWZ84" s="285"/>
      <c r="SXA84" s="285"/>
      <c r="SXB84" s="285"/>
      <c r="SXC84" s="285"/>
      <c r="SXD84" s="285"/>
      <c r="SXE84" s="285"/>
      <c r="SXF84" s="285"/>
      <c r="SXG84" s="285"/>
      <c r="SXH84" s="285"/>
      <c r="SXI84" s="285"/>
      <c r="SXJ84" s="285"/>
      <c r="SXK84" s="285"/>
      <c r="SXL84" s="285"/>
      <c r="SXM84" s="285"/>
      <c r="SXN84" s="285"/>
      <c r="SXO84" s="285"/>
      <c r="SXP84" s="285"/>
      <c r="SXQ84" s="285"/>
      <c r="SXR84" s="285"/>
      <c r="SXS84" s="285"/>
      <c r="SXT84" s="285"/>
      <c r="SXU84" s="285"/>
      <c r="SXV84" s="285"/>
      <c r="SXW84" s="285"/>
      <c r="SXX84" s="285"/>
      <c r="SXY84" s="285"/>
      <c r="SXZ84" s="285"/>
      <c r="SYA84" s="285"/>
      <c r="SYB84" s="285"/>
      <c r="SYC84" s="285"/>
      <c r="SYD84" s="285"/>
      <c r="SYE84" s="285"/>
      <c r="SYF84" s="285"/>
      <c r="SYG84" s="285"/>
      <c r="SYH84" s="285"/>
      <c r="SYI84" s="285"/>
      <c r="SYJ84" s="285"/>
      <c r="SYK84" s="285"/>
      <c r="SYL84" s="285"/>
      <c r="SYM84" s="285"/>
      <c r="SYN84" s="285"/>
      <c r="SYO84" s="285"/>
      <c r="SYP84" s="285"/>
      <c r="SYQ84" s="285"/>
      <c r="SYR84" s="285"/>
      <c r="SYS84" s="285"/>
      <c r="SYT84" s="285"/>
      <c r="SYU84" s="285"/>
      <c r="SYV84" s="285"/>
      <c r="SYW84" s="285"/>
      <c r="SYX84" s="285"/>
      <c r="SYY84" s="285"/>
      <c r="SYZ84" s="285"/>
      <c r="SZA84" s="285"/>
      <c r="SZB84" s="285"/>
      <c r="SZC84" s="285"/>
      <c r="SZD84" s="285"/>
      <c r="SZE84" s="285"/>
      <c r="SZF84" s="285"/>
      <c r="SZG84" s="285"/>
      <c r="SZH84" s="285"/>
      <c r="SZI84" s="285"/>
      <c r="SZJ84" s="285"/>
      <c r="SZK84" s="285"/>
      <c r="SZL84" s="285"/>
      <c r="SZM84" s="285"/>
      <c r="SZN84" s="285"/>
      <c r="SZO84" s="285"/>
      <c r="SZP84" s="285"/>
      <c r="SZQ84" s="285"/>
      <c r="SZR84" s="285"/>
      <c r="SZS84" s="285"/>
      <c r="SZT84" s="285"/>
      <c r="SZU84" s="285"/>
      <c r="SZV84" s="285"/>
      <c r="SZW84" s="285"/>
      <c r="SZX84" s="285"/>
      <c r="SZY84" s="285"/>
      <c r="SZZ84" s="285"/>
      <c r="TAA84" s="285"/>
      <c r="TAB84" s="285"/>
      <c r="TAC84" s="285"/>
      <c r="TAD84" s="285"/>
      <c r="TAE84" s="285"/>
      <c r="TAF84" s="285"/>
      <c r="TAG84" s="285"/>
      <c r="TAH84" s="285"/>
      <c r="TAI84" s="285"/>
      <c r="TAJ84" s="285"/>
      <c r="TAK84" s="285"/>
      <c r="TAL84" s="285"/>
      <c r="TAM84" s="285"/>
      <c r="TAN84" s="285"/>
      <c r="TAO84" s="285"/>
      <c r="TAP84" s="285"/>
      <c r="TAQ84" s="285"/>
      <c r="TAR84" s="285"/>
      <c r="TAS84" s="285"/>
      <c r="TAT84" s="285"/>
      <c r="TAU84" s="285"/>
      <c r="TAV84" s="285"/>
      <c r="TAW84" s="285"/>
      <c r="TAX84" s="285"/>
      <c r="TAY84" s="285"/>
      <c r="TAZ84" s="285"/>
      <c r="TBA84" s="285"/>
      <c r="TBB84" s="285"/>
      <c r="TBC84" s="285"/>
      <c r="TBD84" s="285"/>
      <c r="TBE84" s="285"/>
      <c r="TBF84" s="285"/>
      <c r="TBG84" s="285"/>
      <c r="TBH84" s="285"/>
      <c r="TBI84" s="285"/>
      <c r="TBJ84" s="285"/>
      <c r="TBK84" s="285"/>
      <c r="TBL84" s="285"/>
      <c r="TBM84" s="285"/>
      <c r="TBN84" s="285"/>
      <c r="TBO84" s="285"/>
      <c r="TBP84" s="285"/>
      <c r="TBQ84" s="285"/>
      <c r="TBR84" s="285"/>
      <c r="TBS84" s="285"/>
      <c r="TBT84" s="285"/>
      <c r="TBU84" s="285"/>
      <c r="TBV84" s="285"/>
      <c r="TBW84" s="285"/>
      <c r="TBX84" s="285"/>
      <c r="TBY84" s="285"/>
      <c r="TBZ84" s="285"/>
      <c r="TCA84" s="285"/>
      <c r="TCB84" s="285"/>
      <c r="TCC84" s="285"/>
      <c r="TCD84" s="285"/>
      <c r="TCE84" s="285"/>
      <c r="TCF84" s="285"/>
      <c r="TCG84" s="285"/>
      <c r="TCH84" s="285"/>
      <c r="TCI84" s="285"/>
      <c r="TCJ84" s="285"/>
      <c r="TCK84" s="285"/>
      <c r="TCL84" s="285"/>
      <c r="TCM84" s="285"/>
      <c r="TCN84" s="285"/>
      <c r="TCO84" s="285"/>
      <c r="TCP84" s="285"/>
      <c r="TCQ84" s="285"/>
      <c r="TCR84" s="285"/>
      <c r="TCS84" s="285"/>
      <c r="TCT84" s="285"/>
      <c r="TCU84" s="285"/>
      <c r="TCV84" s="285"/>
      <c r="TCW84" s="285"/>
      <c r="TCX84" s="285"/>
      <c r="TCY84" s="285"/>
      <c r="TCZ84" s="285"/>
      <c r="TDA84" s="285"/>
      <c r="TDB84" s="285"/>
      <c r="TDC84" s="285"/>
      <c r="TDD84" s="285"/>
      <c r="TDE84" s="285"/>
      <c r="TDF84" s="285"/>
      <c r="TDG84" s="285"/>
      <c r="TDH84" s="285"/>
      <c r="TDI84" s="285"/>
      <c r="TDJ84" s="285"/>
      <c r="TDK84" s="285"/>
      <c r="TDL84" s="285"/>
      <c r="TDM84" s="285"/>
      <c r="TDN84" s="285"/>
      <c r="TDO84" s="285"/>
      <c r="TDP84" s="285"/>
      <c r="TDQ84" s="285"/>
      <c r="TDR84" s="285"/>
      <c r="TDS84" s="285"/>
      <c r="TDT84" s="285"/>
      <c r="TDU84" s="285"/>
      <c r="TDV84" s="285"/>
      <c r="TDW84" s="285"/>
      <c r="TDX84" s="285"/>
      <c r="TDY84" s="285"/>
      <c r="TDZ84" s="285"/>
      <c r="TEA84" s="285"/>
      <c r="TEB84" s="285"/>
      <c r="TEC84" s="285"/>
      <c r="TED84" s="285"/>
      <c r="TEE84" s="285"/>
      <c r="TEF84" s="285"/>
      <c r="TEG84" s="285"/>
      <c r="TEH84" s="285"/>
      <c r="TEI84" s="285"/>
      <c r="TEJ84" s="285"/>
      <c r="TEK84" s="285"/>
      <c r="TEL84" s="285"/>
      <c r="TEM84" s="285"/>
      <c r="TEN84" s="285"/>
      <c r="TEO84" s="285"/>
      <c r="TEP84" s="285"/>
      <c r="TEQ84" s="285"/>
      <c r="TER84" s="285"/>
      <c r="TES84" s="285"/>
      <c r="TET84" s="285"/>
      <c r="TEU84" s="285"/>
      <c r="TEV84" s="285"/>
      <c r="TEW84" s="285"/>
      <c r="TEX84" s="285"/>
      <c r="TEY84" s="285"/>
      <c r="TEZ84" s="285"/>
      <c r="TFA84" s="285"/>
      <c r="TFB84" s="285"/>
      <c r="TFC84" s="285"/>
      <c r="TFD84" s="285"/>
      <c r="TFE84" s="285"/>
      <c r="TFF84" s="285"/>
      <c r="TFG84" s="285"/>
      <c r="TFH84" s="285"/>
      <c r="TFI84" s="285"/>
      <c r="TFJ84" s="285"/>
      <c r="TFK84" s="285"/>
      <c r="TFL84" s="285"/>
      <c r="TFM84" s="285"/>
      <c r="TFN84" s="285"/>
      <c r="TFO84" s="285"/>
      <c r="TFP84" s="285"/>
      <c r="TFQ84" s="285"/>
      <c r="TFR84" s="285"/>
      <c r="TFS84" s="285"/>
      <c r="TFT84" s="285"/>
      <c r="TFU84" s="285"/>
      <c r="TFV84" s="285"/>
      <c r="TFW84" s="285"/>
      <c r="TFX84" s="285"/>
      <c r="TFY84" s="285"/>
      <c r="TFZ84" s="285"/>
      <c r="TGA84" s="285"/>
      <c r="TGB84" s="285"/>
      <c r="TGC84" s="285"/>
      <c r="TGD84" s="285"/>
      <c r="TGE84" s="285"/>
      <c r="TGF84" s="285"/>
      <c r="TGG84" s="285"/>
      <c r="TGH84" s="285"/>
      <c r="TGI84" s="285"/>
      <c r="TGJ84" s="285"/>
      <c r="TGK84" s="285"/>
      <c r="TGL84" s="285"/>
      <c r="TGM84" s="285"/>
      <c r="TGN84" s="285"/>
      <c r="TGO84" s="285"/>
      <c r="TGP84" s="285"/>
      <c r="TGQ84" s="285"/>
      <c r="TGR84" s="285"/>
      <c r="TGS84" s="285"/>
      <c r="TGT84" s="285"/>
      <c r="TGU84" s="285"/>
      <c r="TGV84" s="285"/>
      <c r="TGW84" s="285"/>
      <c r="TGX84" s="285"/>
      <c r="TGY84" s="285"/>
      <c r="TGZ84" s="285"/>
      <c r="THA84" s="285"/>
      <c r="THB84" s="285"/>
      <c r="THC84" s="285"/>
      <c r="THD84" s="285"/>
      <c r="THE84" s="285"/>
      <c r="THF84" s="285"/>
      <c r="THG84" s="285"/>
      <c r="THH84" s="285"/>
      <c r="THI84" s="285"/>
      <c r="THJ84" s="285"/>
      <c r="THK84" s="285"/>
      <c r="THL84" s="285"/>
      <c r="THM84" s="285"/>
      <c r="THN84" s="285"/>
      <c r="THO84" s="285"/>
      <c r="THP84" s="285"/>
      <c r="THQ84" s="285"/>
      <c r="THR84" s="285"/>
      <c r="THS84" s="285"/>
      <c r="THT84" s="285"/>
      <c r="THU84" s="285"/>
      <c r="THV84" s="285"/>
      <c r="THW84" s="285"/>
      <c r="THX84" s="285"/>
      <c r="THY84" s="285"/>
      <c r="THZ84" s="285"/>
      <c r="TIA84" s="285"/>
      <c r="TIB84" s="285"/>
      <c r="TIC84" s="285"/>
      <c r="TID84" s="285"/>
      <c r="TIE84" s="285"/>
      <c r="TIF84" s="285"/>
      <c r="TIG84" s="285"/>
      <c r="TIH84" s="285"/>
      <c r="TII84" s="285"/>
      <c r="TIJ84" s="285"/>
      <c r="TIK84" s="285"/>
      <c r="TIL84" s="285"/>
      <c r="TIM84" s="285"/>
      <c r="TIN84" s="285"/>
      <c r="TIO84" s="285"/>
      <c r="TIP84" s="285"/>
      <c r="TIQ84" s="285"/>
      <c r="TIR84" s="285"/>
      <c r="TIS84" s="285"/>
      <c r="TIT84" s="285"/>
      <c r="TIU84" s="285"/>
      <c r="TIV84" s="285"/>
      <c r="TIW84" s="285"/>
      <c r="TIX84" s="285"/>
      <c r="TIY84" s="285"/>
      <c r="TIZ84" s="285"/>
      <c r="TJA84" s="285"/>
      <c r="TJB84" s="285"/>
      <c r="TJC84" s="285"/>
      <c r="TJD84" s="285"/>
      <c r="TJE84" s="285"/>
      <c r="TJF84" s="285"/>
      <c r="TJG84" s="285"/>
      <c r="TJH84" s="285"/>
      <c r="TJI84" s="285"/>
      <c r="TJJ84" s="285"/>
      <c r="TJK84" s="285"/>
      <c r="TJL84" s="285"/>
      <c r="TJM84" s="285"/>
      <c r="TJN84" s="285"/>
      <c r="TJO84" s="285"/>
      <c r="TJP84" s="285"/>
      <c r="TJQ84" s="285"/>
      <c r="TJR84" s="285"/>
      <c r="TJS84" s="285"/>
      <c r="TJT84" s="285"/>
      <c r="TJU84" s="285"/>
      <c r="TJV84" s="285"/>
      <c r="TJW84" s="285"/>
      <c r="TJX84" s="285"/>
      <c r="TJY84" s="285"/>
      <c r="TJZ84" s="285"/>
      <c r="TKA84" s="285"/>
      <c r="TKB84" s="285"/>
      <c r="TKC84" s="285"/>
      <c r="TKD84" s="285"/>
      <c r="TKE84" s="285"/>
      <c r="TKF84" s="285"/>
      <c r="TKG84" s="285"/>
      <c r="TKH84" s="285"/>
      <c r="TKI84" s="285"/>
      <c r="TKJ84" s="285"/>
      <c r="TKK84" s="285"/>
      <c r="TKL84" s="285"/>
      <c r="TKM84" s="285"/>
      <c r="TKN84" s="285"/>
      <c r="TKO84" s="285"/>
      <c r="TKP84" s="285"/>
      <c r="TKQ84" s="285"/>
      <c r="TKR84" s="285"/>
      <c r="TKS84" s="285"/>
      <c r="TKT84" s="285"/>
      <c r="TKU84" s="285"/>
      <c r="TKV84" s="285"/>
      <c r="TKW84" s="285"/>
      <c r="TKX84" s="285"/>
      <c r="TKY84" s="285"/>
      <c r="TKZ84" s="285"/>
      <c r="TLA84" s="285"/>
      <c r="TLB84" s="285"/>
      <c r="TLC84" s="285"/>
      <c r="TLD84" s="285"/>
      <c r="TLE84" s="285"/>
      <c r="TLF84" s="285"/>
      <c r="TLG84" s="285"/>
      <c r="TLH84" s="285"/>
      <c r="TLI84" s="285"/>
      <c r="TLJ84" s="285"/>
      <c r="TLK84" s="285"/>
      <c r="TLL84" s="285"/>
      <c r="TLM84" s="285"/>
      <c r="TLN84" s="285"/>
      <c r="TLO84" s="285"/>
      <c r="TLP84" s="285"/>
      <c r="TLQ84" s="285"/>
      <c r="TLR84" s="285"/>
      <c r="TLS84" s="285"/>
      <c r="TLT84" s="285"/>
      <c r="TLU84" s="285"/>
      <c r="TLV84" s="285"/>
      <c r="TLW84" s="285"/>
      <c r="TLX84" s="285"/>
      <c r="TLY84" s="285"/>
      <c r="TLZ84" s="285"/>
      <c r="TMA84" s="285"/>
      <c r="TMB84" s="285"/>
      <c r="TMC84" s="285"/>
      <c r="TMD84" s="285"/>
      <c r="TME84" s="285"/>
      <c r="TMF84" s="285"/>
      <c r="TMG84" s="285"/>
      <c r="TMH84" s="285"/>
      <c r="TMI84" s="285"/>
      <c r="TMJ84" s="285"/>
      <c r="TMK84" s="285"/>
      <c r="TML84" s="285"/>
      <c r="TMM84" s="285"/>
      <c r="TMN84" s="285"/>
      <c r="TMO84" s="285"/>
      <c r="TMP84" s="285"/>
      <c r="TMQ84" s="285"/>
      <c r="TMR84" s="285"/>
      <c r="TMS84" s="285"/>
      <c r="TMT84" s="285"/>
      <c r="TMU84" s="285"/>
      <c r="TMV84" s="285"/>
      <c r="TMW84" s="285"/>
      <c r="TMX84" s="285"/>
      <c r="TMY84" s="285"/>
      <c r="TMZ84" s="285"/>
      <c r="TNA84" s="285"/>
      <c r="TNB84" s="285"/>
      <c r="TNC84" s="285"/>
      <c r="TND84" s="285"/>
      <c r="TNE84" s="285"/>
      <c r="TNF84" s="285"/>
      <c r="TNG84" s="285"/>
      <c r="TNH84" s="285"/>
      <c r="TNI84" s="285"/>
      <c r="TNJ84" s="285"/>
      <c r="TNK84" s="285"/>
      <c r="TNL84" s="285"/>
      <c r="TNM84" s="285"/>
      <c r="TNN84" s="285"/>
      <c r="TNO84" s="285"/>
      <c r="TNP84" s="285"/>
      <c r="TNQ84" s="285"/>
      <c r="TNR84" s="285"/>
      <c r="TNS84" s="285"/>
      <c r="TNT84" s="285"/>
      <c r="TNU84" s="285"/>
      <c r="TNV84" s="285"/>
      <c r="TNW84" s="285"/>
      <c r="TNX84" s="285"/>
      <c r="TNY84" s="285"/>
      <c r="TNZ84" s="285"/>
      <c r="TOA84" s="285"/>
      <c r="TOB84" s="285"/>
      <c r="TOC84" s="285"/>
      <c r="TOD84" s="285"/>
      <c r="TOE84" s="285"/>
      <c r="TOF84" s="285"/>
      <c r="TOG84" s="285"/>
      <c r="TOH84" s="285"/>
      <c r="TOI84" s="285"/>
      <c r="TOJ84" s="285"/>
      <c r="TOK84" s="285"/>
      <c r="TOL84" s="285"/>
      <c r="TOM84" s="285"/>
      <c r="TON84" s="285"/>
      <c r="TOO84" s="285"/>
      <c r="TOP84" s="285"/>
      <c r="TOQ84" s="285"/>
      <c r="TOR84" s="285"/>
      <c r="TOS84" s="285"/>
      <c r="TOT84" s="285"/>
      <c r="TOU84" s="285"/>
      <c r="TOV84" s="285"/>
      <c r="TOW84" s="285"/>
      <c r="TOX84" s="285"/>
      <c r="TOY84" s="285"/>
      <c r="TOZ84" s="285"/>
      <c r="TPA84" s="285"/>
      <c r="TPB84" s="285"/>
      <c r="TPC84" s="285"/>
      <c r="TPD84" s="285"/>
      <c r="TPE84" s="285"/>
      <c r="TPF84" s="285"/>
      <c r="TPG84" s="285"/>
      <c r="TPH84" s="285"/>
      <c r="TPI84" s="285"/>
      <c r="TPJ84" s="285"/>
      <c r="TPK84" s="285"/>
      <c r="TPL84" s="285"/>
      <c r="TPM84" s="285"/>
      <c r="TPN84" s="285"/>
      <c r="TPO84" s="285"/>
      <c r="TPP84" s="285"/>
      <c r="TPQ84" s="285"/>
      <c r="TPR84" s="285"/>
      <c r="TPS84" s="285"/>
      <c r="TPT84" s="285"/>
      <c r="TPU84" s="285"/>
      <c r="TPV84" s="285"/>
      <c r="TPW84" s="285"/>
      <c r="TPX84" s="285"/>
      <c r="TPY84" s="285"/>
      <c r="TPZ84" s="285"/>
      <c r="TQA84" s="285"/>
      <c r="TQB84" s="285"/>
      <c r="TQC84" s="285"/>
      <c r="TQD84" s="285"/>
      <c r="TQE84" s="285"/>
      <c r="TQF84" s="285"/>
      <c r="TQG84" s="285"/>
      <c r="TQH84" s="285"/>
      <c r="TQI84" s="285"/>
      <c r="TQJ84" s="285"/>
      <c r="TQK84" s="285"/>
      <c r="TQL84" s="285"/>
      <c r="TQM84" s="285"/>
      <c r="TQN84" s="285"/>
      <c r="TQO84" s="285"/>
      <c r="TQP84" s="285"/>
      <c r="TQQ84" s="285"/>
      <c r="TQR84" s="285"/>
      <c r="TQS84" s="285"/>
      <c r="TQT84" s="285"/>
      <c r="TQU84" s="285"/>
      <c r="TQV84" s="285"/>
      <c r="TQW84" s="285"/>
      <c r="TQX84" s="285"/>
      <c r="TQY84" s="285"/>
      <c r="TQZ84" s="285"/>
      <c r="TRA84" s="285"/>
      <c r="TRB84" s="285"/>
      <c r="TRC84" s="285"/>
      <c r="TRD84" s="285"/>
      <c r="TRE84" s="285"/>
      <c r="TRF84" s="285"/>
      <c r="TRG84" s="285"/>
      <c r="TRH84" s="285"/>
      <c r="TRI84" s="285"/>
      <c r="TRJ84" s="285"/>
      <c r="TRK84" s="285"/>
      <c r="TRL84" s="285"/>
      <c r="TRM84" s="285"/>
      <c r="TRN84" s="285"/>
      <c r="TRO84" s="285"/>
      <c r="TRP84" s="285"/>
      <c r="TRQ84" s="285"/>
      <c r="TRR84" s="285"/>
      <c r="TRS84" s="285"/>
      <c r="TRT84" s="285"/>
      <c r="TRU84" s="285"/>
      <c r="TRV84" s="285"/>
      <c r="TRW84" s="285"/>
      <c r="TRX84" s="285"/>
      <c r="TRY84" s="285"/>
      <c r="TRZ84" s="285"/>
      <c r="TSA84" s="285"/>
      <c r="TSB84" s="285"/>
      <c r="TSC84" s="285"/>
      <c r="TSD84" s="285"/>
      <c r="TSE84" s="285"/>
      <c r="TSF84" s="285"/>
      <c r="TSG84" s="285"/>
      <c r="TSH84" s="285"/>
      <c r="TSI84" s="285"/>
      <c r="TSJ84" s="285"/>
      <c r="TSK84" s="285"/>
      <c r="TSL84" s="285"/>
      <c r="TSM84" s="285"/>
      <c r="TSN84" s="285"/>
      <c r="TSO84" s="285"/>
      <c r="TSP84" s="285"/>
      <c r="TSQ84" s="285"/>
      <c r="TSR84" s="285"/>
      <c r="TSS84" s="285"/>
      <c r="TST84" s="285"/>
      <c r="TSU84" s="285"/>
      <c r="TSV84" s="285"/>
      <c r="TSW84" s="285"/>
      <c r="TSX84" s="285"/>
      <c r="TSY84" s="285"/>
      <c r="TSZ84" s="285"/>
      <c r="TTA84" s="285"/>
      <c r="TTB84" s="285"/>
      <c r="TTC84" s="285"/>
      <c r="TTD84" s="285"/>
      <c r="TTE84" s="285"/>
      <c r="TTF84" s="285"/>
      <c r="TTG84" s="285"/>
      <c r="TTH84" s="285"/>
      <c r="TTI84" s="285"/>
      <c r="TTJ84" s="285"/>
      <c r="TTK84" s="285"/>
      <c r="TTL84" s="285"/>
      <c r="TTM84" s="285"/>
      <c r="TTN84" s="285"/>
      <c r="TTO84" s="285"/>
      <c r="TTP84" s="285"/>
      <c r="TTQ84" s="285"/>
      <c r="TTR84" s="285"/>
      <c r="TTS84" s="285"/>
      <c r="TTT84" s="285"/>
      <c r="TTU84" s="285"/>
      <c r="TTV84" s="285"/>
      <c r="TTW84" s="285"/>
      <c r="TTX84" s="285"/>
      <c r="TTY84" s="285"/>
      <c r="TTZ84" s="285"/>
      <c r="TUA84" s="285"/>
      <c r="TUB84" s="285"/>
      <c r="TUC84" s="285"/>
      <c r="TUD84" s="285"/>
      <c r="TUE84" s="285"/>
      <c r="TUF84" s="285"/>
      <c r="TUG84" s="285"/>
      <c r="TUH84" s="285"/>
      <c r="TUI84" s="285"/>
      <c r="TUJ84" s="285"/>
      <c r="TUK84" s="285"/>
      <c r="TUL84" s="285"/>
      <c r="TUM84" s="285"/>
      <c r="TUN84" s="285"/>
      <c r="TUO84" s="285"/>
      <c r="TUP84" s="285"/>
      <c r="TUQ84" s="285"/>
      <c r="TUR84" s="285"/>
      <c r="TUS84" s="285"/>
      <c r="TUT84" s="285"/>
      <c r="TUU84" s="285"/>
      <c r="TUV84" s="285"/>
      <c r="TUW84" s="285"/>
      <c r="TUX84" s="285"/>
      <c r="TUY84" s="285"/>
      <c r="TUZ84" s="285"/>
      <c r="TVA84" s="285"/>
      <c r="TVB84" s="285"/>
      <c r="TVC84" s="285"/>
      <c r="TVD84" s="285"/>
      <c r="TVE84" s="285"/>
      <c r="TVF84" s="285"/>
      <c r="TVG84" s="285"/>
      <c r="TVH84" s="285"/>
      <c r="TVI84" s="285"/>
      <c r="TVJ84" s="285"/>
      <c r="TVK84" s="285"/>
      <c r="TVL84" s="285"/>
      <c r="TVM84" s="285"/>
      <c r="TVN84" s="285"/>
      <c r="TVO84" s="285"/>
      <c r="TVP84" s="285"/>
      <c r="TVQ84" s="285"/>
      <c r="TVR84" s="285"/>
      <c r="TVS84" s="285"/>
      <c r="TVT84" s="285"/>
      <c r="TVU84" s="285"/>
      <c r="TVV84" s="285"/>
      <c r="TVW84" s="285"/>
      <c r="TVX84" s="285"/>
      <c r="TVY84" s="285"/>
      <c r="TVZ84" s="285"/>
      <c r="TWA84" s="285"/>
      <c r="TWB84" s="285"/>
      <c r="TWC84" s="285"/>
      <c r="TWD84" s="285"/>
      <c r="TWE84" s="285"/>
      <c r="TWF84" s="285"/>
      <c r="TWG84" s="285"/>
      <c r="TWH84" s="285"/>
      <c r="TWI84" s="285"/>
      <c r="TWJ84" s="285"/>
      <c r="TWK84" s="285"/>
      <c r="TWL84" s="285"/>
      <c r="TWM84" s="285"/>
      <c r="TWN84" s="285"/>
      <c r="TWO84" s="285"/>
      <c r="TWP84" s="285"/>
      <c r="TWQ84" s="285"/>
      <c r="TWR84" s="285"/>
      <c r="TWS84" s="285"/>
      <c r="TWT84" s="285"/>
      <c r="TWU84" s="285"/>
      <c r="TWV84" s="285"/>
      <c r="TWW84" s="285"/>
      <c r="TWX84" s="285"/>
      <c r="TWY84" s="285"/>
      <c r="TWZ84" s="285"/>
      <c r="TXA84" s="285"/>
      <c r="TXB84" s="285"/>
      <c r="TXC84" s="285"/>
      <c r="TXD84" s="285"/>
      <c r="TXE84" s="285"/>
      <c r="TXF84" s="285"/>
      <c r="TXG84" s="285"/>
      <c r="TXH84" s="285"/>
      <c r="TXI84" s="285"/>
      <c r="TXJ84" s="285"/>
      <c r="TXK84" s="285"/>
      <c r="TXL84" s="285"/>
      <c r="TXM84" s="285"/>
      <c r="TXN84" s="285"/>
      <c r="TXO84" s="285"/>
      <c r="TXP84" s="285"/>
      <c r="TXQ84" s="285"/>
      <c r="TXR84" s="285"/>
      <c r="TXS84" s="285"/>
      <c r="TXT84" s="285"/>
      <c r="TXU84" s="285"/>
      <c r="TXV84" s="285"/>
      <c r="TXW84" s="285"/>
      <c r="TXX84" s="285"/>
      <c r="TXY84" s="285"/>
      <c r="TXZ84" s="285"/>
      <c r="TYA84" s="285"/>
      <c r="TYB84" s="285"/>
      <c r="TYC84" s="285"/>
      <c r="TYD84" s="285"/>
      <c r="TYE84" s="285"/>
      <c r="TYF84" s="285"/>
      <c r="TYG84" s="285"/>
      <c r="TYH84" s="285"/>
      <c r="TYI84" s="285"/>
      <c r="TYJ84" s="285"/>
      <c r="TYK84" s="285"/>
      <c r="TYL84" s="285"/>
      <c r="TYM84" s="285"/>
      <c r="TYN84" s="285"/>
      <c r="TYO84" s="285"/>
      <c r="TYP84" s="285"/>
      <c r="TYQ84" s="285"/>
      <c r="TYR84" s="285"/>
      <c r="TYS84" s="285"/>
      <c r="TYT84" s="285"/>
      <c r="TYU84" s="285"/>
      <c r="TYV84" s="285"/>
      <c r="TYW84" s="285"/>
      <c r="TYX84" s="285"/>
      <c r="TYY84" s="285"/>
      <c r="TYZ84" s="285"/>
      <c r="TZA84" s="285"/>
      <c r="TZB84" s="285"/>
      <c r="TZC84" s="285"/>
      <c r="TZD84" s="285"/>
      <c r="TZE84" s="285"/>
      <c r="TZF84" s="285"/>
      <c r="TZG84" s="285"/>
      <c r="TZH84" s="285"/>
      <c r="TZI84" s="285"/>
      <c r="TZJ84" s="285"/>
      <c r="TZK84" s="285"/>
      <c r="TZL84" s="285"/>
      <c r="TZM84" s="285"/>
      <c r="TZN84" s="285"/>
      <c r="TZO84" s="285"/>
      <c r="TZP84" s="285"/>
      <c r="TZQ84" s="285"/>
      <c r="TZR84" s="285"/>
      <c r="TZS84" s="285"/>
      <c r="TZT84" s="285"/>
      <c r="TZU84" s="285"/>
      <c r="TZV84" s="285"/>
      <c r="TZW84" s="285"/>
      <c r="TZX84" s="285"/>
      <c r="TZY84" s="285"/>
      <c r="TZZ84" s="285"/>
      <c r="UAA84" s="285"/>
      <c r="UAB84" s="285"/>
      <c r="UAC84" s="285"/>
      <c r="UAD84" s="285"/>
      <c r="UAE84" s="285"/>
      <c r="UAF84" s="285"/>
      <c r="UAG84" s="285"/>
      <c r="UAH84" s="285"/>
      <c r="UAI84" s="285"/>
      <c r="UAJ84" s="285"/>
      <c r="UAK84" s="285"/>
      <c r="UAL84" s="285"/>
      <c r="UAM84" s="285"/>
      <c r="UAN84" s="285"/>
      <c r="UAO84" s="285"/>
      <c r="UAP84" s="285"/>
      <c r="UAQ84" s="285"/>
      <c r="UAR84" s="285"/>
      <c r="UAS84" s="285"/>
      <c r="UAT84" s="285"/>
      <c r="UAU84" s="285"/>
      <c r="UAV84" s="285"/>
      <c r="UAW84" s="285"/>
      <c r="UAX84" s="285"/>
      <c r="UAY84" s="285"/>
      <c r="UAZ84" s="285"/>
      <c r="UBA84" s="285"/>
      <c r="UBB84" s="285"/>
      <c r="UBC84" s="285"/>
      <c r="UBD84" s="285"/>
      <c r="UBE84" s="285"/>
      <c r="UBF84" s="285"/>
      <c r="UBG84" s="285"/>
      <c r="UBH84" s="285"/>
      <c r="UBI84" s="285"/>
      <c r="UBJ84" s="285"/>
      <c r="UBK84" s="285"/>
      <c r="UBL84" s="285"/>
      <c r="UBM84" s="285"/>
      <c r="UBN84" s="285"/>
      <c r="UBO84" s="285"/>
      <c r="UBP84" s="285"/>
      <c r="UBQ84" s="285"/>
      <c r="UBR84" s="285"/>
      <c r="UBS84" s="285"/>
      <c r="UBT84" s="285"/>
      <c r="UBU84" s="285"/>
      <c r="UBV84" s="285"/>
      <c r="UBW84" s="285"/>
      <c r="UBX84" s="285"/>
      <c r="UBY84" s="285"/>
      <c r="UBZ84" s="285"/>
      <c r="UCA84" s="285"/>
      <c r="UCB84" s="285"/>
      <c r="UCC84" s="285"/>
      <c r="UCD84" s="285"/>
      <c r="UCE84" s="285"/>
      <c r="UCF84" s="285"/>
      <c r="UCG84" s="285"/>
      <c r="UCH84" s="285"/>
      <c r="UCI84" s="285"/>
      <c r="UCJ84" s="285"/>
      <c r="UCK84" s="285"/>
      <c r="UCL84" s="285"/>
      <c r="UCM84" s="285"/>
      <c r="UCN84" s="285"/>
      <c r="UCO84" s="285"/>
      <c r="UCP84" s="285"/>
      <c r="UCQ84" s="285"/>
      <c r="UCR84" s="285"/>
      <c r="UCS84" s="285"/>
      <c r="UCT84" s="285"/>
      <c r="UCU84" s="285"/>
      <c r="UCV84" s="285"/>
      <c r="UCW84" s="285"/>
      <c r="UCX84" s="285"/>
      <c r="UCY84" s="285"/>
      <c r="UCZ84" s="285"/>
      <c r="UDA84" s="285"/>
      <c r="UDB84" s="285"/>
      <c r="UDC84" s="285"/>
      <c r="UDD84" s="285"/>
      <c r="UDE84" s="285"/>
      <c r="UDF84" s="285"/>
      <c r="UDG84" s="285"/>
      <c r="UDH84" s="285"/>
      <c r="UDI84" s="285"/>
      <c r="UDJ84" s="285"/>
      <c r="UDK84" s="285"/>
      <c r="UDL84" s="285"/>
      <c r="UDM84" s="285"/>
      <c r="UDN84" s="285"/>
      <c r="UDO84" s="285"/>
      <c r="UDP84" s="285"/>
      <c r="UDQ84" s="285"/>
      <c r="UDR84" s="285"/>
      <c r="UDS84" s="285"/>
      <c r="UDT84" s="285"/>
      <c r="UDU84" s="285"/>
      <c r="UDV84" s="285"/>
      <c r="UDW84" s="285"/>
      <c r="UDX84" s="285"/>
      <c r="UDY84" s="285"/>
      <c r="UDZ84" s="285"/>
      <c r="UEA84" s="285"/>
      <c r="UEB84" s="285"/>
      <c r="UEC84" s="285"/>
      <c r="UED84" s="285"/>
      <c r="UEE84" s="285"/>
      <c r="UEF84" s="285"/>
      <c r="UEG84" s="285"/>
      <c r="UEH84" s="285"/>
      <c r="UEI84" s="285"/>
      <c r="UEJ84" s="285"/>
      <c r="UEK84" s="285"/>
      <c r="UEL84" s="285"/>
      <c r="UEM84" s="285"/>
      <c r="UEN84" s="285"/>
      <c r="UEO84" s="285"/>
      <c r="UEP84" s="285"/>
      <c r="UEQ84" s="285"/>
      <c r="UER84" s="285"/>
      <c r="UES84" s="285"/>
      <c r="UET84" s="285"/>
      <c r="UEU84" s="285"/>
      <c r="UEV84" s="285"/>
      <c r="UEW84" s="285"/>
      <c r="UEX84" s="285"/>
      <c r="UEY84" s="285"/>
      <c r="UEZ84" s="285"/>
      <c r="UFA84" s="285"/>
      <c r="UFB84" s="285"/>
      <c r="UFC84" s="285"/>
      <c r="UFD84" s="285"/>
      <c r="UFE84" s="285"/>
      <c r="UFF84" s="285"/>
      <c r="UFG84" s="285"/>
      <c r="UFH84" s="285"/>
      <c r="UFI84" s="285"/>
      <c r="UFJ84" s="285"/>
      <c r="UFK84" s="285"/>
      <c r="UFL84" s="285"/>
      <c r="UFM84" s="285"/>
      <c r="UFN84" s="285"/>
      <c r="UFO84" s="285"/>
      <c r="UFP84" s="285"/>
      <c r="UFQ84" s="285"/>
      <c r="UFR84" s="285"/>
      <c r="UFS84" s="285"/>
      <c r="UFT84" s="285"/>
      <c r="UFU84" s="285"/>
      <c r="UFV84" s="285"/>
      <c r="UFW84" s="285"/>
      <c r="UFX84" s="285"/>
      <c r="UFY84" s="285"/>
      <c r="UFZ84" s="285"/>
      <c r="UGA84" s="285"/>
      <c r="UGB84" s="285"/>
      <c r="UGC84" s="285"/>
      <c r="UGD84" s="285"/>
      <c r="UGE84" s="285"/>
      <c r="UGF84" s="285"/>
      <c r="UGG84" s="285"/>
      <c r="UGH84" s="285"/>
      <c r="UGI84" s="285"/>
      <c r="UGJ84" s="285"/>
      <c r="UGK84" s="285"/>
      <c r="UGL84" s="285"/>
      <c r="UGM84" s="285"/>
      <c r="UGN84" s="285"/>
      <c r="UGO84" s="285"/>
      <c r="UGP84" s="285"/>
      <c r="UGQ84" s="285"/>
      <c r="UGR84" s="285"/>
      <c r="UGS84" s="285"/>
      <c r="UGT84" s="285"/>
      <c r="UGU84" s="285"/>
      <c r="UGV84" s="285"/>
      <c r="UGW84" s="285"/>
      <c r="UGX84" s="285"/>
      <c r="UGY84" s="285"/>
      <c r="UGZ84" s="285"/>
      <c r="UHA84" s="285"/>
      <c r="UHB84" s="285"/>
      <c r="UHC84" s="285"/>
      <c r="UHD84" s="285"/>
      <c r="UHE84" s="285"/>
      <c r="UHF84" s="285"/>
      <c r="UHG84" s="285"/>
      <c r="UHH84" s="285"/>
      <c r="UHI84" s="285"/>
      <c r="UHJ84" s="285"/>
      <c r="UHK84" s="285"/>
      <c r="UHL84" s="285"/>
      <c r="UHM84" s="285"/>
      <c r="UHN84" s="285"/>
      <c r="UHO84" s="285"/>
      <c r="UHP84" s="285"/>
      <c r="UHQ84" s="285"/>
      <c r="UHR84" s="285"/>
      <c r="UHS84" s="285"/>
      <c r="UHT84" s="285"/>
      <c r="UHU84" s="285"/>
      <c r="UHV84" s="285"/>
      <c r="UHW84" s="285"/>
      <c r="UHX84" s="285"/>
      <c r="UHY84" s="285"/>
      <c r="UHZ84" s="285"/>
      <c r="UIA84" s="285"/>
      <c r="UIB84" s="285"/>
      <c r="UIC84" s="285"/>
      <c r="UID84" s="285"/>
      <c r="UIE84" s="285"/>
      <c r="UIF84" s="285"/>
      <c r="UIG84" s="285"/>
      <c r="UIH84" s="285"/>
      <c r="UII84" s="285"/>
      <c r="UIJ84" s="285"/>
      <c r="UIK84" s="285"/>
      <c r="UIL84" s="285"/>
      <c r="UIM84" s="285"/>
      <c r="UIN84" s="285"/>
      <c r="UIO84" s="285"/>
      <c r="UIP84" s="285"/>
      <c r="UIQ84" s="285"/>
      <c r="UIR84" s="285"/>
      <c r="UIS84" s="285"/>
      <c r="UIT84" s="285"/>
      <c r="UIU84" s="285"/>
      <c r="UIV84" s="285"/>
      <c r="UIW84" s="285"/>
      <c r="UIX84" s="285"/>
      <c r="UIY84" s="285"/>
      <c r="UIZ84" s="285"/>
      <c r="UJA84" s="285"/>
      <c r="UJB84" s="285"/>
      <c r="UJC84" s="285"/>
      <c r="UJD84" s="285"/>
      <c r="UJE84" s="285"/>
      <c r="UJF84" s="285"/>
      <c r="UJG84" s="285"/>
      <c r="UJH84" s="285"/>
      <c r="UJI84" s="285"/>
      <c r="UJJ84" s="285"/>
      <c r="UJK84" s="285"/>
      <c r="UJL84" s="285"/>
      <c r="UJM84" s="285"/>
      <c r="UJN84" s="285"/>
      <c r="UJO84" s="285"/>
      <c r="UJP84" s="285"/>
      <c r="UJQ84" s="285"/>
      <c r="UJR84" s="285"/>
      <c r="UJS84" s="285"/>
      <c r="UJT84" s="285"/>
      <c r="UJU84" s="285"/>
      <c r="UJV84" s="285"/>
      <c r="UJW84" s="285"/>
      <c r="UJX84" s="285"/>
      <c r="UJY84" s="285"/>
      <c r="UJZ84" s="285"/>
      <c r="UKA84" s="285"/>
      <c r="UKB84" s="285"/>
      <c r="UKC84" s="285"/>
      <c r="UKD84" s="285"/>
      <c r="UKE84" s="285"/>
      <c r="UKF84" s="285"/>
      <c r="UKG84" s="285"/>
      <c r="UKH84" s="285"/>
      <c r="UKI84" s="285"/>
      <c r="UKJ84" s="285"/>
      <c r="UKK84" s="285"/>
      <c r="UKL84" s="285"/>
      <c r="UKM84" s="285"/>
      <c r="UKN84" s="285"/>
      <c r="UKO84" s="285"/>
      <c r="UKP84" s="285"/>
      <c r="UKQ84" s="285"/>
      <c r="UKR84" s="285"/>
      <c r="UKS84" s="285"/>
      <c r="UKT84" s="285"/>
      <c r="UKU84" s="285"/>
      <c r="UKV84" s="285"/>
      <c r="UKW84" s="285"/>
      <c r="UKX84" s="285"/>
      <c r="UKY84" s="285"/>
      <c r="UKZ84" s="285"/>
      <c r="ULA84" s="285"/>
      <c r="ULB84" s="285"/>
      <c r="ULC84" s="285"/>
      <c r="ULD84" s="285"/>
      <c r="ULE84" s="285"/>
      <c r="ULF84" s="285"/>
      <c r="ULG84" s="285"/>
      <c r="ULH84" s="285"/>
      <c r="ULI84" s="285"/>
      <c r="ULJ84" s="285"/>
      <c r="ULK84" s="285"/>
      <c r="ULL84" s="285"/>
      <c r="ULM84" s="285"/>
      <c r="ULN84" s="285"/>
      <c r="ULO84" s="285"/>
      <c r="ULP84" s="285"/>
      <c r="ULQ84" s="285"/>
      <c r="ULR84" s="285"/>
      <c r="ULS84" s="285"/>
      <c r="ULT84" s="285"/>
      <c r="ULU84" s="285"/>
      <c r="ULV84" s="285"/>
      <c r="ULW84" s="285"/>
      <c r="ULX84" s="285"/>
      <c r="ULY84" s="285"/>
      <c r="ULZ84" s="285"/>
      <c r="UMA84" s="285"/>
      <c r="UMB84" s="285"/>
      <c r="UMC84" s="285"/>
      <c r="UMD84" s="285"/>
      <c r="UME84" s="285"/>
      <c r="UMF84" s="285"/>
      <c r="UMG84" s="285"/>
      <c r="UMH84" s="285"/>
      <c r="UMI84" s="285"/>
      <c r="UMJ84" s="285"/>
      <c r="UMK84" s="285"/>
      <c r="UML84" s="285"/>
      <c r="UMM84" s="285"/>
      <c r="UMN84" s="285"/>
      <c r="UMO84" s="285"/>
      <c r="UMP84" s="285"/>
      <c r="UMQ84" s="285"/>
      <c r="UMR84" s="285"/>
      <c r="UMS84" s="285"/>
      <c r="UMT84" s="285"/>
      <c r="UMU84" s="285"/>
      <c r="UMV84" s="285"/>
      <c r="UMW84" s="285"/>
      <c r="UMX84" s="285"/>
      <c r="UMY84" s="285"/>
      <c r="UMZ84" s="285"/>
      <c r="UNA84" s="285"/>
      <c r="UNB84" s="285"/>
      <c r="UNC84" s="285"/>
      <c r="UND84" s="285"/>
      <c r="UNE84" s="285"/>
      <c r="UNF84" s="285"/>
      <c r="UNG84" s="285"/>
      <c r="UNH84" s="285"/>
      <c r="UNI84" s="285"/>
      <c r="UNJ84" s="285"/>
      <c r="UNK84" s="285"/>
      <c r="UNL84" s="285"/>
      <c r="UNM84" s="285"/>
      <c r="UNN84" s="285"/>
      <c r="UNO84" s="285"/>
      <c r="UNP84" s="285"/>
      <c r="UNQ84" s="285"/>
      <c r="UNR84" s="285"/>
      <c r="UNS84" s="285"/>
      <c r="UNT84" s="285"/>
      <c r="UNU84" s="285"/>
      <c r="UNV84" s="285"/>
      <c r="UNW84" s="285"/>
      <c r="UNX84" s="285"/>
      <c r="UNY84" s="285"/>
      <c r="UNZ84" s="285"/>
      <c r="UOA84" s="285"/>
      <c r="UOB84" s="285"/>
      <c r="UOC84" s="285"/>
      <c r="UOD84" s="285"/>
      <c r="UOE84" s="285"/>
      <c r="UOF84" s="285"/>
      <c r="UOG84" s="285"/>
      <c r="UOH84" s="285"/>
      <c r="UOI84" s="285"/>
      <c r="UOJ84" s="285"/>
      <c r="UOK84" s="285"/>
      <c r="UOL84" s="285"/>
      <c r="UOM84" s="285"/>
      <c r="UON84" s="285"/>
      <c r="UOO84" s="285"/>
      <c r="UOP84" s="285"/>
      <c r="UOQ84" s="285"/>
      <c r="UOR84" s="285"/>
      <c r="UOS84" s="285"/>
      <c r="UOT84" s="285"/>
      <c r="UOU84" s="285"/>
      <c r="UOV84" s="285"/>
      <c r="UOW84" s="285"/>
      <c r="UOX84" s="285"/>
      <c r="UOY84" s="285"/>
      <c r="UOZ84" s="285"/>
      <c r="UPA84" s="285"/>
      <c r="UPB84" s="285"/>
      <c r="UPC84" s="285"/>
      <c r="UPD84" s="285"/>
      <c r="UPE84" s="285"/>
      <c r="UPF84" s="285"/>
      <c r="UPG84" s="285"/>
      <c r="UPH84" s="285"/>
      <c r="UPI84" s="285"/>
      <c r="UPJ84" s="285"/>
      <c r="UPK84" s="285"/>
      <c r="UPL84" s="285"/>
      <c r="UPM84" s="285"/>
      <c r="UPN84" s="285"/>
      <c r="UPO84" s="285"/>
      <c r="UPP84" s="285"/>
      <c r="UPQ84" s="285"/>
      <c r="UPR84" s="285"/>
      <c r="UPS84" s="285"/>
      <c r="UPT84" s="285"/>
      <c r="UPU84" s="285"/>
      <c r="UPV84" s="285"/>
      <c r="UPW84" s="285"/>
      <c r="UPX84" s="285"/>
      <c r="UPY84" s="285"/>
      <c r="UPZ84" s="285"/>
      <c r="UQA84" s="285"/>
      <c r="UQB84" s="285"/>
      <c r="UQC84" s="285"/>
      <c r="UQD84" s="285"/>
      <c r="UQE84" s="285"/>
      <c r="UQF84" s="285"/>
      <c r="UQG84" s="285"/>
      <c r="UQH84" s="285"/>
      <c r="UQI84" s="285"/>
      <c r="UQJ84" s="285"/>
      <c r="UQK84" s="285"/>
      <c r="UQL84" s="285"/>
      <c r="UQM84" s="285"/>
      <c r="UQN84" s="285"/>
      <c r="UQO84" s="285"/>
      <c r="UQP84" s="285"/>
      <c r="UQQ84" s="285"/>
      <c r="UQR84" s="285"/>
      <c r="UQS84" s="285"/>
      <c r="UQT84" s="285"/>
      <c r="UQU84" s="285"/>
      <c r="UQV84" s="285"/>
      <c r="UQW84" s="285"/>
      <c r="UQX84" s="285"/>
      <c r="UQY84" s="285"/>
      <c r="UQZ84" s="285"/>
      <c r="URA84" s="285"/>
      <c r="URB84" s="285"/>
      <c r="URC84" s="285"/>
      <c r="URD84" s="285"/>
      <c r="URE84" s="285"/>
      <c r="URF84" s="285"/>
      <c r="URG84" s="285"/>
      <c r="URH84" s="285"/>
      <c r="URI84" s="285"/>
      <c r="URJ84" s="285"/>
      <c r="URK84" s="285"/>
      <c r="URL84" s="285"/>
      <c r="URM84" s="285"/>
      <c r="URN84" s="285"/>
      <c r="URO84" s="285"/>
      <c r="URP84" s="285"/>
      <c r="URQ84" s="285"/>
      <c r="URR84" s="285"/>
      <c r="URS84" s="285"/>
      <c r="URT84" s="285"/>
      <c r="URU84" s="285"/>
      <c r="URV84" s="285"/>
      <c r="URW84" s="285"/>
      <c r="URX84" s="285"/>
      <c r="URY84" s="285"/>
      <c r="URZ84" s="285"/>
      <c r="USA84" s="285"/>
      <c r="USB84" s="285"/>
      <c r="USC84" s="285"/>
      <c r="USD84" s="285"/>
      <c r="USE84" s="285"/>
      <c r="USF84" s="285"/>
      <c r="USG84" s="285"/>
      <c r="USH84" s="285"/>
      <c r="USI84" s="285"/>
      <c r="USJ84" s="285"/>
      <c r="USK84" s="285"/>
      <c r="USL84" s="285"/>
      <c r="USM84" s="285"/>
      <c r="USN84" s="285"/>
      <c r="USO84" s="285"/>
      <c r="USP84" s="285"/>
      <c r="USQ84" s="285"/>
      <c r="USR84" s="285"/>
      <c r="USS84" s="285"/>
      <c r="UST84" s="285"/>
      <c r="USU84" s="285"/>
      <c r="USV84" s="285"/>
      <c r="USW84" s="285"/>
      <c r="USX84" s="285"/>
      <c r="USY84" s="285"/>
      <c r="USZ84" s="285"/>
      <c r="UTA84" s="285"/>
      <c r="UTB84" s="285"/>
      <c r="UTC84" s="285"/>
      <c r="UTD84" s="285"/>
      <c r="UTE84" s="285"/>
      <c r="UTF84" s="285"/>
      <c r="UTG84" s="285"/>
      <c r="UTH84" s="285"/>
      <c r="UTI84" s="285"/>
      <c r="UTJ84" s="285"/>
      <c r="UTK84" s="285"/>
      <c r="UTL84" s="285"/>
      <c r="UTM84" s="285"/>
      <c r="UTN84" s="285"/>
      <c r="UTO84" s="285"/>
      <c r="UTP84" s="285"/>
      <c r="UTQ84" s="285"/>
      <c r="UTR84" s="285"/>
      <c r="UTS84" s="285"/>
      <c r="UTT84" s="285"/>
      <c r="UTU84" s="285"/>
      <c r="UTV84" s="285"/>
      <c r="UTW84" s="285"/>
      <c r="UTX84" s="285"/>
      <c r="UTY84" s="285"/>
      <c r="UTZ84" s="285"/>
      <c r="UUA84" s="285"/>
      <c r="UUB84" s="285"/>
      <c r="UUC84" s="285"/>
      <c r="UUD84" s="285"/>
      <c r="UUE84" s="285"/>
      <c r="UUF84" s="285"/>
      <c r="UUG84" s="285"/>
      <c r="UUH84" s="285"/>
      <c r="UUI84" s="285"/>
      <c r="UUJ84" s="285"/>
      <c r="UUK84" s="285"/>
      <c r="UUL84" s="285"/>
      <c r="UUM84" s="285"/>
      <c r="UUN84" s="285"/>
      <c r="UUO84" s="285"/>
      <c r="UUP84" s="285"/>
      <c r="UUQ84" s="285"/>
      <c r="UUR84" s="285"/>
      <c r="UUS84" s="285"/>
      <c r="UUT84" s="285"/>
      <c r="UUU84" s="285"/>
      <c r="UUV84" s="285"/>
      <c r="UUW84" s="285"/>
      <c r="UUX84" s="285"/>
      <c r="UUY84" s="285"/>
      <c r="UUZ84" s="285"/>
      <c r="UVA84" s="285"/>
      <c r="UVB84" s="285"/>
      <c r="UVC84" s="285"/>
      <c r="UVD84" s="285"/>
      <c r="UVE84" s="285"/>
      <c r="UVF84" s="285"/>
      <c r="UVG84" s="285"/>
      <c r="UVH84" s="285"/>
      <c r="UVI84" s="285"/>
      <c r="UVJ84" s="285"/>
      <c r="UVK84" s="285"/>
      <c r="UVL84" s="285"/>
      <c r="UVM84" s="285"/>
      <c r="UVN84" s="285"/>
      <c r="UVO84" s="285"/>
      <c r="UVP84" s="285"/>
      <c r="UVQ84" s="285"/>
      <c r="UVR84" s="285"/>
      <c r="UVS84" s="285"/>
      <c r="UVT84" s="285"/>
      <c r="UVU84" s="285"/>
      <c r="UVV84" s="285"/>
      <c r="UVW84" s="285"/>
      <c r="UVX84" s="285"/>
      <c r="UVY84" s="285"/>
      <c r="UVZ84" s="285"/>
      <c r="UWA84" s="285"/>
      <c r="UWB84" s="285"/>
      <c r="UWC84" s="285"/>
      <c r="UWD84" s="285"/>
      <c r="UWE84" s="285"/>
      <c r="UWF84" s="285"/>
      <c r="UWG84" s="285"/>
      <c r="UWH84" s="285"/>
      <c r="UWI84" s="285"/>
      <c r="UWJ84" s="285"/>
      <c r="UWK84" s="285"/>
      <c r="UWL84" s="285"/>
      <c r="UWM84" s="285"/>
      <c r="UWN84" s="285"/>
      <c r="UWO84" s="285"/>
      <c r="UWP84" s="285"/>
      <c r="UWQ84" s="285"/>
      <c r="UWR84" s="285"/>
      <c r="UWS84" s="285"/>
      <c r="UWT84" s="285"/>
      <c r="UWU84" s="285"/>
      <c r="UWV84" s="285"/>
      <c r="UWW84" s="285"/>
      <c r="UWX84" s="285"/>
      <c r="UWY84" s="285"/>
      <c r="UWZ84" s="285"/>
      <c r="UXA84" s="285"/>
      <c r="UXB84" s="285"/>
      <c r="UXC84" s="285"/>
      <c r="UXD84" s="285"/>
      <c r="UXE84" s="285"/>
      <c r="UXF84" s="285"/>
      <c r="UXG84" s="285"/>
      <c r="UXH84" s="285"/>
      <c r="UXI84" s="285"/>
      <c r="UXJ84" s="285"/>
      <c r="UXK84" s="285"/>
      <c r="UXL84" s="285"/>
      <c r="UXM84" s="285"/>
      <c r="UXN84" s="285"/>
      <c r="UXO84" s="285"/>
      <c r="UXP84" s="285"/>
      <c r="UXQ84" s="285"/>
      <c r="UXR84" s="285"/>
      <c r="UXS84" s="285"/>
      <c r="UXT84" s="285"/>
      <c r="UXU84" s="285"/>
      <c r="UXV84" s="285"/>
      <c r="UXW84" s="285"/>
      <c r="UXX84" s="285"/>
      <c r="UXY84" s="285"/>
      <c r="UXZ84" s="285"/>
      <c r="UYA84" s="285"/>
      <c r="UYB84" s="285"/>
      <c r="UYC84" s="285"/>
      <c r="UYD84" s="285"/>
      <c r="UYE84" s="285"/>
      <c r="UYF84" s="285"/>
      <c r="UYG84" s="285"/>
      <c r="UYH84" s="285"/>
      <c r="UYI84" s="285"/>
      <c r="UYJ84" s="285"/>
      <c r="UYK84" s="285"/>
      <c r="UYL84" s="285"/>
      <c r="UYM84" s="285"/>
      <c r="UYN84" s="285"/>
      <c r="UYO84" s="285"/>
      <c r="UYP84" s="285"/>
      <c r="UYQ84" s="285"/>
      <c r="UYR84" s="285"/>
      <c r="UYS84" s="285"/>
      <c r="UYT84" s="285"/>
      <c r="UYU84" s="285"/>
      <c r="UYV84" s="285"/>
      <c r="UYW84" s="285"/>
      <c r="UYX84" s="285"/>
      <c r="UYY84" s="285"/>
      <c r="UYZ84" s="285"/>
      <c r="UZA84" s="285"/>
      <c r="UZB84" s="285"/>
      <c r="UZC84" s="285"/>
      <c r="UZD84" s="285"/>
      <c r="UZE84" s="285"/>
      <c r="UZF84" s="285"/>
      <c r="UZG84" s="285"/>
      <c r="UZH84" s="285"/>
      <c r="UZI84" s="285"/>
      <c r="UZJ84" s="285"/>
      <c r="UZK84" s="285"/>
      <c r="UZL84" s="285"/>
      <c r="UZM84" s="285"/>
      <c r="UZN84" s="285"/>
      <c r="UZO84" s="285"/>
      <c r="UZP84" s="285"/>
      <c r="UZQ84" s="285"/>
      <c r="UZR84" s="285"/>
      <c r="UZS84" s="285"/>
      <c r="UZT84" s="285"/>
      <c r="UZU84" s="285"/>
      <c r="UZV84" s="285"/>
      <c r="UZW84" s="285"/>
      <c r="UZX84" s="285"/>
      <c r="UZY84" s="285"/>
      <c r="UZZ84" s="285"/>
      <c r="VAA84" s="285"/>
      <c r="VAB84" s="285"/>
      <c r="VAC84" s="285"/>
      <c r="VAD84" s="285"/>
      <c r="VAE84" s="285"/>
      <c r="VAF84" s="285"/>
      <c r="VAG84" s="285"/>
      <c r="VAH84" s="285"/>
      <c r="VAI84" s="285"/>
      <c r="VAJ84" s="285"/>
      <c r="VAK84" s="285"/>
      <c r="VAL84" s="285"/>
      <c r="VAM84" s="285"/>
      <c r="VAN84" s="285"/>
      <c r="VAO84" s="285"/>
      <c r="VAP84" s="285"/>
      <c r="VAQ84" s="285"/>
      <c r="VAR84" s="285"/>
      <c r="VAS84" s="285"/>
      <c r="VAT84" s="285"/>
      <c r="VAU84" s="285"/>
      <c r="VAV84" s="285"/>
      <c r="VAW84" s="285"/>
      <c r="VAX84" s="285"/>
      <c r="VAY84" s="285"/>
      <c r="VAZ84" s="285"/>
      <c r="VBA84" s="285"/>
      <c r="VBB84" s="285"/>
      <c r="VBC84" s="285"/>
      <c r="VBD84" s="285"/>
      <c r="VBE84" s="285"/>
      <c r="VBF84" s="285"/>
      <c r="VBG84" s="285"/>
      <c r="VBH84" s="285"/>
      <c r="VBI84" s="285"/>
      <c r="VBJ84" s="285"/>
      <c r="VBK84" s="285"/>
      <c r="VBL84" s="285"/>
      <c r="VBM84" s="285"/>
      <c r="VBN84" s="285"/>
      <c r="VBO84" s="285"/>
      <c r="VBP84" s="285"/>
      <c r="VBQ84" s="285"/>
      <c r="VBR84" s="285"/>
      <c r="VBS84" s="285"/>
      <c r="VBT84" s="285"/>
      <c r="VBU84" s="285"/>
      <c r="VBV84" s="285"/>
      <c r="VBW84" s="285"/>
      <c r="VBX84" s="285"/>
      <c r="VBY84" s="285"/>
      <c r="VBZ84" s="285"/>
      <c r="VCA84" s="285"/>
      <c r="VCB84" s="285"/>
      <c r="VCC84" s="285"/>
      <c r="VCD84" s="285"/>
      <c r="VCE84" s="285"/>
      <c r="VCF84" s="285"/>
      <c r="VCG84" s="285"/>
      <c r="VCH84" s="285"/>
      <c r="VCI84" s="285"/>
      <c r="VCJ84" s="285"/>
      <c r="VCK84" s="285"/>
      <c r="VCL84" s="285"/>
      <c r="VCM84" s="285"/>
      <c r="VCN84" s="285"/>
      <c r="VCO84" s="285"/>
      <c r="VCP84" s="285"/>
      <c r="VCQ84" s="285"/>
      <c r="VCR84" s="285"/>
      <c r="VCS84" s="285"/>
      <c r="VCT84" s="285"/>
      <c r="VCU84" s="285"/>
      <c r="VCV84" s="285"/>
      <c r="VCW84" s="285"/>
      <c r="VCX84" s="285"/>
      <c r="VCY84" s="285"/>
      <c r="VCZ84" s="285"/>
      <c r="VDA84" s="285"/>
      <c r="VDB84" s="285"/>
      <c r="VDC84" s="285"/>
      <c r="VDD84" s="285"/>
      <c r="VDE84" s="285"/>
      <c r="VDF84" s="285"/>
      <c r="VDG84" s="285"/>
      <c r="VDH84" s="285"/>
      <c r="VDI84" s="285"/>
      <c r="VDJ84" s="285"/>
      <c r="VDK84" s="285"/>
      <c r="VDL84" s="285"/>
      <c r="VDM84" s="285"/>
      <c r="VDN84" s="285"/>
      <c r="VDO84" s="285"/>
      <c r="VDP84" s="285"/>
      <c r="VDQ84" s="285"/>
      <c r="VDR84" s="285"/>
      <c r="VDS84" s="285"/>
      <c r="VDT84" s="285"/>
      <c r="VDU84" s="285"/>
      <c r="VDV84" s="285"/>
      <c r="VDW84" s="285"/>
      <c r="VDX84" s="285"/>
      <c r="VDY84" s="285"/>
      <c r="VDZ84" s="285"/>
      <c r="VEA84" s="285"/>
      <c r="VEB84" s="285"/>
      <c r="VEC84" s="285"/>
      <c r="VED84" s="285"/>
      <c r="VEE84" s="285"/>
      <c r="VEF84" s="285"/>
      <c r="VEG84" s="285"/>
      <c r="VEH84" s="285"/>
      <c r="VEI84" s="285"/>
      <c r="VEJ84" s="285"/>
      <c r="VEK84" s="285"/>
      <c r="VEL84" s="285"/>
      <c r="VEM84" s="285"/>
      <c r="VEN84" s="285"/>
      <c r="VEO84" s="285"/>
      <c r="VEP84" s="285"/>
      <c r="VEQ84" s="285"/>
      <c r="VER84" s="285"/>
      <c r="VES84" s="285"/>
      <c r="VET84" s="285"/>
      <c r="VEU84" s="285"/>
      <c r="VEV84" s="285"/>
      <c r="VEW84" s="285"/>
      <c r="VEX84" s="285"/>
      <c r="VEY84" s="285"/>
      <c r="VEZ84" s="285"/>
      <c r="VFA84" s="285"/>
      <c r="VFB84" s="285"/>
      <c r="VFC84" s="285"/>
      <c r="VFD84" s="285"/>
      <c r="VFE84" s="285"/>
      <c r="VFF84" s="285"/>
      <c r="VFG84" s="285"/>
      <c r="VFH84" s="285"/>
      <c r="VFI84" s="285"/>
      <c r="VFJ84" s="285"/>
      <c r="VFK84" s="285"/>
      <c r="VFL84" s="285"/>
      <c r="VFM84" s="285"/>
      <c r="VFN84" s="285"/>
      <c r="VFO84" s="285"/>
      <c r="VFP84" s="285"/>
      <c r="VFQ84" s="285"/>
      <c r="VFR84" s="285"/>
      <c r="VFS84" s="285"/>
      <c r="VFT84" s="285"/>
      <c r="VFU84" s="285"/>
      <c r="VFV84" s="285"/>
      <c r="VFW84" s="285"/>
      <c r="VFX84" s="285"/>
      <c r="VFY84" s="285"/>
      <c r="VFZ84" s="285"/>
      <c r="VGA84" s="285"/>
      <c r="VGB84" s="285"/>
      <c r="VGC84" s="285"/>
      <c r="VGD84" s="285"/>
      <c r="VGE84" s="285"/>
      <c r="VGF84" s="285"/>
      <c r="VGG84" s="285"/>
      <c r="VGH84" s="285"/>
      <c r="VGI84" s="285"/>
      <c r="VGJ84" s="285"/>
      <c r="VGK84" s="285"/>
      <c r="VGL84" s="285"/>
      <c r="VGM84" s="285"/>
      <c r="VGN84" s="285"/>
      <c r="VGO84" s="285"/>
      <c r="VGP84" s="285"/>
      <c r="VGQ84" s="285"/>
      <c r="VGR84" s="285"/>
      <c r="VGS84" s="285"/>
      <c r="VGT84" s="285"/>
      <c r="VGU84" s="285"/>
      <c r="VGV84" s="285"/>
      <c r="VGW84" s="285"/>
      <c r="VGX84" s="285"/>
      <c r="VGY84" s="285"/>
      <c r="VGZ84" s="285"/>
      <c r="VHA84" s="285"/>
      <c r="VHB84" s="285"/>
      <c r="VHC84" s="285"/>
      <c r="VHD84" s="285"/>
      <c r="VHE84" s="285"/>
      <c r="VHF84" s="285"/>
      <c r="VHG84" s="285"/>
      <c r="VHH84" s="285"/>
      <c r="VHI84" s="285"/>
      <c r="VHJ84" s="285"/>
      <c r="VHK84" s="285"/>
      <c r="VHL84" s="285"/>
      <c r="VHM84" s="285"/>
      <c r="VHN84" s="285"/>
      <c r="VHO84" s="285"/>
      <c r="VHP84" s="285"/>
      <c r="VHQ84" s="285"/>
      <c r="VHR84" s="285"/>
      <c r="VHS84" s="285"/>
      <c r="VHT84" s="285"/>
      <c r="VHU84" s="285"/>
      <c r="VHV84" s="285"/>
      <c r="VHW84" s="285"/>
      <c r="VHX84" s="285"/>
      <c r="VHY84" s="285"/>
      <c r="VHZ84" s="285"/>
      <c r="VIA84" s="285"/>
      <c r="VIB84" s="285"/>
      <c r="VIC84" s="285"/>
      <c r="VID84" s="285"/>
      <c r="VIE84" s="285"/>
      <c r="VIF84" s="285"/>
      <c r="VIG84" s="285"/>
      <c r="VIH84" s="285"/>
      <c r="VII84" s="285"/>
      <c r="VIJ84" s="285"/>
      <c r="VIK84" s="285"/>
      <c r="VIL84" s="285"/>
      <c r="VIM84" s="285"/>
      <c r="VIN84" s="285"/>
      <c r="VIO84" s="285"/>
      <c r="VIP84" s="285"/>
      <c r="VIQ84" s="285"/>
      <c r="VIR84" s="285"/>
      <c r="VIS84" s="285"/>
      <c r="VIT84" s="285"/>
      <c r="VIU84" s="285"/>
      <c r="VIV84" s="285"/>
      <c r="VIW84" s="285"/>
      <c r="VIX84" s="285"/>
      <c r="VIY84" s="285"/>
      <c r="VIZ84" s="285"/>
      <c r="VJA84" s="285"/>
      <c r="VJB84" s="285"/>
      <c r="VJC84" s="285"/>
      <c r="VJD84" s="285"/>
      <c r="VJE84" s="285"/>
      <c r="VJF84" s="285"/>
      <c r="VJG84" s="285"/>
      <c r="VJH84" s="285"/>
      <c r="VJI84" s="285"/>
      <c r="VJJ84" s="285"/>
      <c r="VJK84" s="285"/>
      <c r="VJL84" s="285"/>
      <c r="VJM84" s="285"/>
      <c r="VJN84" s="285"/>
      <c r="VJO84" s="285"/>
      <c r="VJP84" s="285"/>
      <c r="VJQ84" s="285"/>
      <c r="VJR84" s="285"/>
      <c r="VJS84" s="285"/>
      <c r="VJT84" s="285"/>
      <c r="VJU84" s="285"/>
      <c r="VJV84" s="285"/>
      <c r="VJW84" s="285"/>
      <c r="VJX84" s="285"/>
      <c r="VJY84" s="285"/>
      <c r="VJZ84" s="285"/>
      <c r="VKA84" s="285"/>
      <c r="VKB84" s="285"/>
      <c r="VKC84" s="285"/>
      <c r="VKD84" s="285"/>
      <c r="VKE84" s="285"/>
      <c r="VKF84" s="285"/>
      <c r="VKG84" s="285"/>
      <c r="VKH84" s="285"/>
      <c r="VKI84" s="285"/>
      <c r="VKJ84" s="285"/>
      <c r="VKK84" s="285"/>
      <c r="VKL84" s="285"/>
      <c r="VKM84" s="285"/>
      <c r="VKN84" s="285"/>
      <c r="VKO84" s="285"/>
      <c r="VKP84" s="285"/>
      <c r="VKQ84" s="285"/>
      <c r="VKR84" s="285"/>
      <c r="VKS84" s="285"/>
      <c r="VKT84" s="285"/>
      <c r="VKU84" s="285"/>
      <c r="VKV84" s="285"/>
      <c r="VKW84" s="285"/>
      <c r="VKX84" s="285"/>
      <c r="VKY84" s="285"/>
      <c r="VKZ84" s="285"/>
      <c r="VLA84" s="285"/>
      <c r="VLB84" s="285"/>
      <c r="VLC84" s="285"/>
      <c r="VLD84" s="285"/>
      <c r="VLE84" s="285"/>
      <c r="VLF84" s="285"/>
      <c r="VLG84" s="285"/>
      <c r="VLH84" s="285"/>
      <c r="VLI84" s="285"/>
      <c r="VLJ84" s="285"/>
      <c r="VLK84" s="285"/>
      <c r="VLL84" s="285"/>
      <c r="VLM84" s="285"/>
      <c r="VLN84" s="285"/>
      <c r="VLO84" s="285"/>
      <c r="VLP84" s="285"/>
      <c r="VLQ84" s="285"/>
      <c r="VLR84" s="285"/>
      <c r="VLS84" s="285"/>
      <c r="VLT84" s="285"/>
      <c r="VLU84" s="285"/>
      <c r="VLV84" s="285"/>
      <c r="VLW84" s="285"/>
      <c r="VLX84" s="285"/>
      <c r="VLY84" s="285"/>
      <c r="VLZ84" s="285"/>
      <c r="VMA84" s="285"/>
      <c r="VMB84" s="285"/>
      <c r="VMC84" s="285"/>
      <c r="VMD84" s="285"/>
      <c r="VME84" s="285"/>
      <c r="VMF84" s="285"/>
      <c r="VMG84" s="285"/>
      <c r="VMH84" s="285"/>
      <c r="VMI84" s="285"/>
      <c r="VMJ84" s="285"/>
      <c r="VMK84" s="285"/>
      <c r="VML84" s="285"/>
      <c r="VMM84" s="285"/>
      <c r="VMN84" s="285"/>
      <c r="VMO84" s="285"/>
      <c r="VMP84" s="285"/>
      <c r="VMQ84" s="285"/>
      <c r="VMR84" s="285"/>
      <c r="VMS84" s="285"/>
      <c r="VMT84" s="285"/>
      <c r="VMU84" s="285"/>
      <c r="VMV84" s="285"/>
      <c r="VMW84" s="285"/>
      <c r="VMX84" s="285"/>
      <c r="VMY84" s="285"/>
      <c r="VMZ84" s="285"/>
      <c r="VNA84" s="285"/>
      <c r="VNB84" s="285"/>
      <c r="VNC84" s="285"/>
      <c r="VND84" s="285"/>
      <c r="VNE84" s="285"/>
      <c r="VNF84" s="285"/>
      <c r="VNG84" s="285"/>
      <c r="VNH84" s="285"/>
      <c r="VNI84" s="285"/>
      <c r="VNJ84" s="285"/>
      <c r="VNK84" s="285"/>
      <c r="VNL84" s="285"/>
      <c r="VNM84" s="285"/>
      <c r="VNN84" s="285"/>
      <c r="VNO84" s="285"/>
      <c r="VNP84" s="285"/>
      <c r="VNQ84" s="285"/>
      <c r="VNR84" s="285"/>
      <c r="VNS84" s="285"/>
      <c r="VNT84" s="285"/>
      <c r="VNU84" s="285"/>
      <c r="VNV84" s="285"/>
      <c r="VNW84" s="285"/>
      <c r="VNX84" s="285"/>
      <c r="VNY84" s="285"/>
      <c r="VNZ84" s="285"/>
      <c r="VOA84" s="285"/>
      <c r="VOB84" s="285"/>
      <c r="VOC84" s="285"/>
      <c r="VOD84" s="285"/>
      <c r="VOE84" s="285"/>
      <c r="VOF84" s="285"/>
      <c r="VOG84" s="285"/>
      <c r="VOH84" s="285"/>
      <c r="VOI84" s="285"/>
      <c r="VOJ84" s="285"/>
      <c r="VOK84" s="285"/>
      <c r="VOL84" s="285"/>
      <c r="VOM84" s="285"/>
      <c r="VON84" s="285"/>
      <c r="VOO84" s="285"/>
      <c r="VOP84" s="285"/>
      <c r="VOQ84" s="285"/>
      <c r="VOR84" s="285"/>
      <c r="VOS84" s="285"/>
      <c r="VOT84" s="285"/>
      <c r="VOU84" s="285"/>
      <c r="VOV84" s="285"/>
      <c r="VOW84" s="285"/>
      <c r="VOX84" s="285"/>
      <c r="VOY84" s="285"/>
      <c r="VOZ84" s="285"/>
      <c r="VPA84" s="285"/>
      <c r="VPB84" s="285"/>
      <c r="VPC84" s="285"/>
      <c r="VPD84" s="285"/>
      <c r="VPE84" s="285"/>
      <c r="VPF84" s="285"/>
      <c r="VPG84" s="285"/>
      <c r="VPH84" s="285"/>
      <c r="VPI84" s="285"/>
      <c r="VPJ84" s="285"/>
      <c r="VPK84" s="285"/>
      <c r="VPL84" s="285"/>
      <c r="VPM84" s="285"/>
      <c r="VPN84" s="285"/>
      <c r="VPO84" s="285"/>
      <c r="VPP84" s="285"/>
      <c r="VPQ84" s="285"/>
      <c r="VPR84" s="285"/>
      <c r="VPS84" s="285"/>
      <c r="VPT84" s="285"/>
      <c r="VPU84" s="285"/>
      <c r="VPV84" s="285"/>
      <c r="VPW84" s="285"/>
      <c r="VPX84" s="285"/>
      <c r="VPY84" s="285"/>
      <c r="VPZ84" s="285"/>
      <c r="VQA84" s="285"/>
      <c r="VQB84" s="285"/>
      <c r="VQC84" s="285"/>
      <c r="VQD84" s="285"/>
      <c r="VQE84" s="285"/>
      <c r="VQF84" s="285"/>
      <c r="VQG84" s="285"/>
      <c r="VQH84" s="285"/>
      <c r="VQI84" s="285"/>
      <c r="VQJ84" s="285"/>
      <c r="VQK84" s="285"/>
      <c r="VQL84" s="285"/>
      <c r="VQM84" s="285"/>
      <c r="VQN84" s="285"/>
      <c r="VQO84" s="285"/>
      <c r="VQP84" s="285"/>
      <c r="VQQ84" s="285"/>
      <c r="VQR84" s="285"/>
      <c r="VQS84" s="285"/>
      <c r="VQT84" s="285"/>
      <c r="VQU84" s="285"/>
      <c r="VQV84" s="285"/>
      <c r="VQW84" s="285"/>
      <c r="VQX84" s="285"/>
      <c r="VQY84" s="285"/>
      <c r="VQZ84" s="285"/>
      <c r="VRA84" s="285"/>
      <c r="VRB84" s="285"/>
      <c r="VRC84" s="285"/>
      <c r="VRD84" s="285"/>
      <c r="VRE84" s="285"/>
      <c r="VRF84" s="285"/>
      <c r="VRG84" s="285"/>
      <c r="VRH84" s="285"/>
      <c r="VRI84" s="285"/>
      <c r="VRJ84" s="285"/>
      <c r="VRK84" s="285"/>
      <c r="VRL84" s="285"/>
      <c r="VRM84" s="285"/>
      <c r="VRN84" s="285"/>
      <c r="VRO84" s="285"/>
      <c r="VRP84" s="285"/>
      <c r="VRQ84" s="285"/>
      <c r="VRR84" s="285"/>
      <c r="VRS84" s="285"/>
      <c r="VRT84" s="285"/>
      <c r="VRU84" s="285"/>
      <c r="VRV84" s="285"/>
      <c r="VRW84" s="285"/>
      <c r="VRX84" s="285"/>
      <c r="VRY84" s="285"/>
      <c r="VRZ84" s="285"/>
      <c r="VSA84" s="285"/>
      <c r="VSB84" s="285"/>
      <c r="VSC84" s="285"/>
      <c r="VSD84" s="285"/>
      <c r="VSE84" s="285"/>
      <c r="VSF84" s="285"/>
      <c r="VSG84" s="285"/>
      <c r="VSH84" s="285"/>
      <c r="VSI84" s="285"/>
      <c r="VSJ84" s="285"/>
      <c r="VSK84" s="285"/>
      <c r="VSL84" s="285"/>
      <c r="VSM84" s="285"/>
      <c r="VSN84" s="285"/>
      <c r="VSO84" s="285"/>
      <c r="VSP84" s="285"/>
      <c r="VSQ84" s="285"/>
      <c r="VSR84" s="285"/>
      <c r="VSS84" s="285"/>
      <c r="VST84" s="285"/>
      <c r="VSU84" s="285"/>
      <c r="VSV84" s="285"/>
      <c r="VSW84" s="285"/>
      <c r="VSX84" s="285"/>
      <c r="VSY84" s="285"/>
      <c r="VSZ84" s="285"/>
      <c r="VTA84" s="285"/>
      <c r="VTB84" s="285"/>
      <c r="VTC84" s="285"/>
      <c r="VTD84" s="285"/>
      <c r="VTE84" s="285"/>
      <c r="VTF84" s="285"/>
      <c r="VTG84" s="285"/>
      <c r="VTH84" s="285"/>
      <c r="VTI84" s="285"/>
      <c r="VTJ84" s="285"/>
      <c r="VTK84" s="285"/>
      <c r="VTL84" s="285"/>
      <c r="VTM84" s="285"/>
      <c r="VTN84" s="285"/>
      <c r="VTO84" s="285"/>
      <c r="VTP84" s="285"/>
      <c r="VTQ84" s="285"/>
      <c r="VTR84" s="285"/>
      <c r="VTS84" s="285"/>
      <c r="VTT84" s="285"/>
      <c r="VTU84" s="285"/>
      <c r="VTV84" s="285"/>
      <c r="VTW84" s="285"/>
      <c r="VTX84" s="285"/>
      <c r="VTY84" s="285"/>
      <c r="VTZ84" s="285"/>
      <c r="VUA84" s="285"/>
      <c r="VUB84" s="285"/>
      <c r="VUC84" s="285"/>
      <c r="VUD84" s="285"/>
      <c r="VUE84" s="285"/>
      <c r="VUF84" s="285"/>
      <c r="VUG84" s="285"/>
      <c r="VUH84" s="285"/>
      <c r="VUI84" s="285"/>
      <c r="VUJ84" s="285"/>
      <c r="VUK84" s="285"/>
      <c r="VUL84" s="285"/>
      <c r="VUM84" s="285"/>
      <c r="VUN84" s="285"/>
      <c r="VUO84" s="285"/>
      <c r="VUP84" s="285"/>
      <c r="VUQ84" s="285"/>
      <c r="VUR84" s="285"/>
      <c r="VUS84" s="285"/>
      <c r="VUT84" s="285"/>
      <c r="VUU84" s="285"/>
      <c r="VUV84" s="285"/>
      <c r="VUW84" s="285"/>
      <c r="VUX84" s="285"/>
      <c r="VUY84" s="285"/>
      <c r="VUZ84" s="285"/>
      <c r="VVA84" s="285"/>
      <c r="VVB84" s="285"/>
      <c r="VVC84" s="285"/>
      <c r="VVD84" s="285"/>
      <c r="VVE84" s="285"/>
      <c r="VVF84" s="285"/>
      <c r="VVG84" s="285"/>
      <c r="VVH84" s="285"/>
      <c r="VVI84" s="285"/>
      <c r="VVJ84" s="285"/>
      <c r="VVK84" s="285"/>
      <c r="VVL84" s="285"/>
      <c r="VVM84" s="285"/>
      <c r="VVN84" s="285"/>
      <c r="VVO84" s="285"/>
      <c r="VVP84" s="285"/>
      <c r="VVQ84" s="285"/>
      <c r="VVR84" s="285"/>
      <c r="VVS84" s="285"/>
      <c r="VVT84" s="285"/>
      <c r="VVU84" s="285"/>
      <c r="VVV84" s="285"/>
      <c r="VVW84" s="285"/>
      <c r="VVX84" s="285"/>
      <c r="VVY84" s="285"/>
      <c r="VVZ84" s="285"/>
      <c r="VWA84" s="285"/>
      <c r="VWB84" s="285"/>
      <c r="VWC84" s="285"/>
      <c r="VWD84" s="285"/>
      <c r="VWE84" s="285"/>
      <c r="VWF84" s="285"/>
      <c r="VWG84" s="285"/>
      <c r="VWH84" s="285"/>
      <c r="VWI84" s="285"/>
      <c r="VWJ84" s="285"/>
      <c r="VWK84" s="285"/>
      <c r="VWL84" s="285"/>
      <c r="VWM84" s="285"/>
      <c r="VWN84" s="285"/>
      <c r="VWO84" s="285"/>
      <c r="VWP84" s="285"/>
      <c r="VWQ84" s="285"/>
      <c r="VWR84" s="285"/>
      <c r="VWS84" s="285"/>
      <c r="VWT84" s="285"/>
      <c r="VWU84" s="285"/>
      <c r="VWV84" s="285"/>
      <c r="VWW84" s="285"/>
      <c r="VWX84" s="285"/>
      <c r="VWY84" s="285"/>
      <c r="VWZ84" s="285"/>
      <c r="VXA84" s="285"/>
      <c r="VXB84" s="285"/>
      <c r="VXC84" s="285"/>
      <c r="VXD84" s="285"/>
      <c r="VXE84" s="285"/>
      <c r="VXF84" s="285"/>
      <c r="VXG84" s="285"/>
      <c r="VXH84" s="285"/>
      <c r="VXI84" s="285"/>
      <c r="VXJ84" s="285"/>
      <c r="VXK84" s="285"/>
      <c r="VXL84" s="285"/>
      <c r="VXM84" s="285"/>
      <c r="VXN84" s="285"/>
      <c r="VXO84" s="285"/>
      <c r="VXP84" s="285"/>
      <c r="VXQ84" s="285"/>
      <c r="VXR84" s="285"/>
      <c r="VXS84" s="285"/>
      <c r="VXT84" s="285"/>
      <c r="VXU84" s="285"/>
      <c r="VXV84" s="285"/>
      <c r="VXW84" s="285"/>
      <c r="VXX84" s="285"/>
      <c r="VXY84" s="285"/>
      <c r="VXZ84" s="285"/>
      <c r="VYA84" s="285"/>
      <c r="VYB84" s="285"/>
      <c r="VYC84" s="285"/>
      <c r="VYD84" s="285"/>
      <c r="VYE84" s="285"/>
      <c r="VYF84" s="285"/>
      <c r="VYG84" s="285"/>
      <c r="VYH84" s="285"/>
      <c r="VYI84" s="285"/>
      <c r="VYJ84" s="285"/>
      <c r="VYK84" s="285"/>
      <c r="VYL84" s="285"/>
      <c r="VYM84" s="285"/>
      <c r="VYN84" s="285"/>
      <c r="VYO84" s="285"/>
      <c r="VYP84" s="285"/>
      <c r="VYQ84" s="285"/>
      <c r="VYR84" s="285"/>
      <c r="VYS84" s="285"/>
      <c r="VYT84" s="285"/>
      <c r="VYU84" s="285"/>
      <c r="VYV84" s="285"/>
      <c r="VYW84" s="285"/>
      <c r="VYX84" s="285"/>
      <c r="VYY84" s="285"/>
      <c r="VYZ84" s="285"/>
      <c r="VZA84" s="285"/>
      <c r="VZB84" s="285"/>
      <c r="VZC84" s="285"/>
      <c r="VZD84" s="285"/>
      <c r="VZE84" s="285"/>
      <c r="VZF84" s="285"/>
      <c r="VZG84" s="285"/>
      <c r="VZH84" s="285"/>
      <c r="VZI84" s="285"/>
      <c r="VZJ84" s="285"/>
      <c r="VZK84" s="285"/>
      <c r="VZL84" s="285"/>
      <c r="VZM84" s="285"/>
      <c r="VZN84" s="285"/>
      <c r="VZO84" s="285"/>
      <c r="VZP84" s="285"/>
      <c r="VZQ84" s="285"/>
      <c r="VZR84" s="285"/>
      <c r="VZS84" s="285"/>
      <c r="VZT84" s="285"/>
      <c r="VZU84" s="285"/>
      <c r="VZV84" s="285"/>
      <c r="VZW84" s="285"/>
      <c r="VZX84" s="285"/>
      <c r="VZY84" s="285"/>
      <c r="VZZ84" s="285"/>
      <c r="WAA84" s="285"/>
      <c r="WAB84" s="285"/>
      <c r="WAC84" s="285"/>
      <c r="WAD84" s="285"/>
      <c r="WAE84" s="285"/>
      <c r="WAF84" s="285"/>
      <c r="WAG84" s="285"/>
      <c r="WAH84" s="285"/>
      <c r="WAI84" s="285"/>
      <c r="WAJ84" s="285"/>
      <c r="WAK84" s="285"/>
      <c r="WAL84" s="285"/>
      <c r="WAM84" s="285"/>
      <c r="WAN84" s="285"/>
      <c r="WAO84" s="285"/>
      <c r="WAP84" s="285"/>
      <c r="WAQ84" s="285"/>
      <c r="WAR84" s="285"/>
      <c r="WAS84" s="285"/>
      <c r="WAT84" s="285"/>
      <c r="WAU84" s="285"/>
      <c r="WAV84" s="285"/>
      <c r="WAW84" s="285"/>
      <c r="WAX84" s="285"/>
      <c r="WAY84" s="285"/>
      <c r="WAZ84" s="285"/>
      <c r="WBA84" s="285"/>
      <c r="WBB84" s="285"/>
      <c r="WBC84" s="285"/>
      <c r="WBD84" s="285"/>
      <c r="WBE84" s="285"/>
      <c r="WBF84" s="285"/>
      <c r="WBG84" s="285"/>
      <c r="WBH84" s="285"/>
      <c r="WBI84" s="285"/>
      <c r="WBJ84" s="285"/>
      <c r="WBK84" s="285"/>
      <c r="WBL84" s="285"/>
      <c r="WBM84" s="285"/>
      <c r="WBN84" s="285"/>
      <c r="WBO84" s="285"/>
      <c r="WBP84" s="285"/>
      <c r="WBQ84" s="285"/>
      <c r="WBR84" s="285"/>
      <c r="WBS84" s="285"/>
      <c r="WBT84" s="285"/>
      <c r="WBU84" s="285"/>
      <c r="WBV84" s="285"/>
      <c r="WBW84" s="285"/>
      <c r="WBX84" s="285"/>
      <c r="WBY84" s="285"/>
      <c r="WBZ84" s="285"/>
      <c r="WCA84" s="285"/>
      <c r="WCB84" s="285"/>
      <c r="WCC84" s="285"/>
      <c r="WCD84" s="285"/>
      <c r="WCE84" s="285"/>
      <c r="WCF84" s="285"/>
      <c r="WCG84" s="285"/>
      <c r="WCH84" s="285"/>
      <c r="WCI84" s="285"/>
      <c r="WCJ84" s="285"/>
      <c r="WCK84" s="285"/>
      <c r="WCL84" s="285"/>
      <c r="WCM84" s="285"/>
      <c r="WCN84" s="285"/>
      <c r="WCO84" s="285"/>
      <c r="WCP84" s="285"/>
      <c r="WCQ84" s="285"/>
      <c r="WCR84" s="285"/>
      <c r="WCS84" s="285"/>
      <c r="WCT84" s="285"/>
      <c r="WCU84" s="285"/>
      <c r="WCV84" s="285"/>
      <c r="WCW84" s="285"/>
      <c r="WCX84" s="285"/>
      <c r="WCY84" s="285"/>
      <c r="WCZ84" s="285"/>
      <c r="WDA84" s="285"/>
      <c r="WDB84" s="285"/>
      <c r="WDC84" s="285"/>
      <c r="WDD84" s="285"/>
      <c r="WDE84" s="285"/>
      <c r="WDF84" s="285"/>
      <c r="WDG84" s="285"/>
      <c r="WDH84" s="285"/>
      <c r="WDI84" s="285"/>
      <c r="WDJ84" s="285"/>
      <c r="WDK84" s="285"/>
      <c r="WDL84" s="285"/>
      <c r="WDM84" s="285"/>
      <c r="WDN84" s="285"/>
      <c r="WDO84" s="285"/>
      <c r="WDP84" s="285"/>
      <c r="WDQ84" s="285"/>
      <c r="WDR84" s="285"/>
      <c r="WDS84" s="285"/>
      <c r="WDT84" s="285"/>
      <c r="WDU84" s="285"/>
      <c r="WDV84" s="285"/>
      <c r="WDW84" s="285"/>
      <c r="WDX84" s="285"/>
      <c r="WDY84" s="285"/>
      <c r="WDZ84" s="285"/>
      <c r="WEA84" s="285"/>
      <c r="WEB84" s="285"/>
      <c r="WEC84" s="285"/>
      <c r="WED84" s="285"/>
      <c r="WEE84" s="285"/>
      <c r="WEF84" s="285"/>
      <c r="WEG84" s="285"/>
      <c r="WEH84" s="285"/>
      <c r="WEI84" s="285"/>
      <c r="WEJ84" s="285"/>
      <c r="WEK84" s="285"/>
      <c r="WEL84" s="285"/>
      <c r="WEM84" s="285"/>
      <c r="WEN84" s="285"/>
      <c r="WEO84" s="285"/>
      <c r="WEP84" s="285"/>
      <c r="WEQ84" s="285"/>
      <c r="WER84" s="285"/>
      <c r="WES84" s="285"/>
      <c r="WET84" s="285"/>
      <c r="WEU84" s="285"/>
      <c r="WEV84" s="285"/>
      <c r="WEW84" s="285"/>
      <c r="WEX84" s="285"/>
      <c r="WEY84" s="285"/>
      <c r="WEZ84" s="285"/>
      <c r="WFA84" s="285"/>
      <c r="WFB84" s="285"/>
      <c r="WFC84" s="285"/>
      <c r="WFD84" s="285"/>
      <c r="WFE84" s="285"/>
      <c r="WFF84" s="285"/>
      <c r="WFG84" s="285"/>
      <c r="WFH84" s="285"/>
      <c r="WFI84" s="285"/>
      <c r="WFJ84" s="285"/>
      <c r="WFK84" s="285"/>
      <c r="WFL84" s="285"/>
      <c r="WFM84" s="285"/>
      <c r="WFN84" s="285"/>
      <c r="WFO84" s="285"/>
      <c r="WFP84" s="285"/>
      <c r="WFQ84" s="285"/>
      <c r="WFR84" s="285"/>
      <c r="WFS84" s="285"/>
      <c r="WFT84" s="285"/>
      <c r="WFU84" s="285"/>
      <c r="WFV84" s="285"/>
      <c r="WFW84" s="285"/>
      <c r="WFX84" s="285"/>
      <c r="WFY84" s="285"/>
      <c r="WFZ84" s="285"/>
      <c r="WGA84" s="285"/>
      <c r="WGB84" s="285"/>
      <c r="WGC84" s="285"/>
      <c r="WGD84" s="285"/>
      <c r="WGE84" s="285"/>
      <c r="WGF84" s="285"/>
      <c r="WGG84" s="285"/>
      <c r="WGH84" s="285"/>
      <c r="WGI84" s="285"/>
      <c r="WGJ84" s="285"/>
      <c r="WGK84" s="285"/>
      <c r="WGL84" s="285"/>
      <c r="WGM84" s="285"/>
      <c r="WGN84" s="285"/>
      <c r="WGO84" s="285"/>
      <c r="WGP84" s="285"/>
      <c r="WGQ84" s="285"/>
      <c r="WGR84" s="285"/>
      <c r="WGS84" s="285"/>
      <c r="WGT84" s="285"/>
      <c r="WGU84" s="285"/>
      <c r="WGV84" s="285"/>
      <c r="WGW84" s="285"/>
      <c r="WGX84" s="285"/>
      <c r="WGY84" s="285"/>
      <c r="WGZ84" s="285"/>
      <c r="WHA84" s="285"/>
      <c r="WHB84" s="285"/>
      <c r="WHC84" s="285"/>
      <c r="WHD84" s="285"/>
      <c r="WHE84" s="285"/>
      <c r="WHF84" s="285"/>
      <c r="WHG84" s="285"/>
      <c r="WHH84" s="285"/>
      <c r="WHI84" s="285"/>
      <c r="WHJ84" s="285"/>
      <c r="WHK84" s="285"/>
      <c r="WHL84" s="285"/>
      <c r="WHM84" s="285"/>
      <c r="WHN84" s="285"/>
      <c r="WHO84" s="285"/>
      <c r="WHP84" s="285"/>
      <c r="WHQ84" s="285"/>
      <c r="WHR84" s="285"/>
      <c r="WHS84" s="285"/>
      <c r="WHT84" s="285"/>
      <c r="WHU84" s="285"/>
      <c r="WHV84" s="285"/>
      <c r="WHW84" s="285"/>
      <c r="WHX84" s="285"/>
      <c r="WHY84" s="285"/>
      <c r="WHZ84" s="285"/>
      <c r="WIA84" s="285"/>
      <c r="WIB84" s="285"/>
      <c r="WIC84" s="285"/>
      <c r="WID84" s="285"/>
      <c r="WIE84" s="285"/>
      <c r="WIF84" s="285"/>
      <c r="WIG84" s="285"/>
      <c r="WIH84" s="285"/>
      <c r="WII84" s="285"/>
      <c r="WIJ84" s="285"/>
      <c r="WIK84" s="285"/>
      <c r="WIL84" s="285"/>
      <c r="WIM84" s="285"/>
      <c r="WIN84" s="285"/>
      <c r="WIO84" s="285"/>
      <c r="WIP84" s="285"/>
      <c r="WIQ84" s="285"/>
      <c r="WIR84" s="285"/>
      <c r="WIS84" s="285"/>
      <c r="WIT84" s="285"/>
      <c r="WIU84" s="285"/>
      <c r="WIV84" s="285"/>
      <c r="WIW84" s="285"/>
      <c r="WIX84" s="285"/>
      <c r="WIY84" s="285"/>
      <c r="WIZ84" s="285"/>
      <c r="WJA84" s="285"/>
      <c r="WJB84" s="285"/>
      <c r="WJC84" s="285"/>
      <c r="WJD84" s="285"/>
      <c r="WJE84" s="285"/>
      <c r="WJF84" s="285"/>
      <c r="WJG84" s="285"/>
      <c r="WJH84" s="285"/>
      <c r="WJI84" s="285"/>
      <c r="WJJ84" s="285"/>
      <c r="WJK84" s="285"/>
      <c r="WJL84" s="285"/>
      <c r="WJM84" s="285"/>
      <c r="WJN84" s="285"/>
      <c r="WJO84" s="285"/>
      <c r="WJP84" s="285"/>
      <c r="WJQ84" s="285"/>
      <c r="WJR84" s="285"/>
      <c r="WJS84" s="285"/>
      <c r="WJT84" s="285"/>
      <c r="WJU84" s="285"/>
      <c r="WJV84" s="285"/>
      <c r="WJW84" s="285"/>
      <c r="WJX84" s="285"/>
      <c r="WJY84" s="285"/>
      <c r="WJZ84" s="285"/>
      <c r="WKA84" s="285"/>
      <c r="WKB84" s="285"/>
      <c r="WKC84" s="285"/>
      <c r="WKD84" s="285"/>
      <c r="WKE84" s="285"/>
      <c r="WKF84" s="285"/>
      <c r="WKG84" s="285"/>
      <c r="WKH84" s="285"/>
      <c r="WKI84" s="285"/>
      <c r="WKJ84" s="285"/>
      <c r="WKK84" s="285"/>
      <c r="WKL84" s="285"/>
      <c r="WKM84" s="285"/>
      <c r="WKN84" s="285"/>
      <c r="WKO84" s="285"/>
      <c r="WKP84" s="285"/>
      <c r="WKQ84" s="285"/>
      <c r="WKR84" s="285"/>
      <c r="WKS84" s="285"/>
      <c r="WKT84" s="285"/>
      <c r="WKU84" s="285"/>
      <c r="WKV84" s="285"/>
      <c r="WKW84" s="285"/>
      <c r="WKX84" s="285"/>
      <c r="WKY84" s="285"/>
      <c r="WKZ84" s="285"/>
      <c r="WLA84" s="285"/>
      <c r="WLB84" s="285"/>
      <c r="WLC84" s="285"/>
      <c r="WLD84" s="285"/>
      <c r="WLE84" s="285"/>
      <c r="WLF84" s="285"/>
      <c r="WLG84" s="285"/>
      <c r="WLH84" s="285"/>
      <c r="WLI84" s="285"/>
      <c r="WLJ84" s="285"/>
      <c r="WLK84" s="285"/>
      <c r="WLL84" s="285"/>
      <c r="WLM84" s="285"/>
      <c r="WLN84" s="285"/>
      <c r="WLO84" s="285"/>
      <c r="WLP84" s="285"/>
      <c r="WLQ84" s="285"/>
      <c r="WLR84" s="285"/>
      <c r="WLS84" s="285"/>
      <c r="WLT84" s="285"/>
      <c r="WLU84" s="285"/>
      <c r="WLV84" s="285"/>
      <c r="WLW84" s="285"/>
      <c r="WLX84" s="285"/>
      <c r="WLY84" s="285"/>
      <c r="WLZ84" s="285"/>
      <c r="WMA84" s="285"/>
      <c r="WMB84" s="285"/>
      <c r="WMC84" s="285"/>
      <c r="WMD84" s="285"/>
      <c r="WME84" s="285"/>
      <c r="WMF84" s="285"/>
      <c r="WMG84" s="285"/>
      <c r="WMH84" s="285"/>
      <c r="WMI84" s="285"/>
      <c r="WMJ84" s="285"/>
      <c r="WMK84" s="285"/>
      <c r="WML84" s="285"/>
      <c r="WMM84" s="285"/>
      <c r="WMN84" s="285"/>
      <c r="WMO84" s="285"/>
      <c r="WMP84" s="285"/>
      <c r="WMQ84" s="285"/>
      <c r="WMR84" s="285"/>
      <c r="WMS84" s="285"/>
      <c r="WMT84" s="285"/>
      <c r="WMU84" s="285"/>
      <c r="WMV84" s="285"/>
      <c r="WMW84" s="285"/>
      <c r="WMX84" s="285"/>
      <c r="WMY84" s="285"/>
      <c r="WMZ84" s="285"/>
      <c r="WNA84" s="285"/>
      <c r="WNB84" s="285"/>
      <c r="WNC84" s="285"/>
      <c r="WND84" s="285"/>
      <c r="WNE84" s="285"/>
      <c r="WNF84" s="285"/>
      <c r="WNG84" s="285"/>
      <c r="WNH84" s="285"/>
      <c r="WNI84" s="285"/>
      <c r="WNJ84" s="285"/>
      <c r="WNK84" s="285"/>
      <c r="WNL84" s="285"/>
      <c r="WNM84" s="285"/>
      <c r="WNN84" s="285"/>
      <c r="WNO84" s="285"/>
      <c r="WNP84" s="285"/>
      <c r="WNQ84" s="285"/>
      <c r="WNR84" s="285"/>
      <c r="WNS84" s="285"/>
      <c r="WNT84" s="285"/>
      <c r="WNU84" s="285"/>
      <c r="WNV84" s="285"/>
      <c r="WNW84" s="285"/>
      <c r="WNX84" s="285"/>
      <c r="WNY84" s="285"/>
      <c r="WNZ84" s="285"/>
      <c r="WOA84" s="285"/>
      <c r="WOB84" s="285"/>
      <c r="WOC84" s="285"/>
      <c r="WOD84" s="285"/>
      <c r="WOE84" s="285"/>
      <c r="WOF84" s="285"/>
      <c r="WOG84" s="285"/>
      <c r="WOH84" s="285"/>
      <c r="WOI84" s="285"/>
      <c r="WOJ84" s="285"/>
      <c r="WOK84" s="285"/>
      <c r="WOL84" s="285"/>
      <c r="WOM84" s="285"/>
      <c r="WON84" s="285"/>
      <c r="WOO84" s="285"/>
      <c r="WOP84" s="285"/>
      <c r="WOQ84" s="285"/>
      <c r="WOR84" s="285"/>
      <c r="WOS84" s="285"/>
      <c r="WOT84" s="285"/>
      <c r="WOU84" s="285"/>
      <c r="WOV84" s="285"/>
      <c r="WOW84" s="285"/>
      <c r="WOX84" s="285"/>
      <c r="WOY84" s="285"/>
      <c r="WOZ84" s="285"/>
      <c r="WPA84" s="285"/>
      <c r="WPB84" s="285"/>
      <c r="WPC84" s="285"/>
      <c r="WPD84" s="285"/>
      <c r="WPE84" s="285"/>
      <c r="WPF84" s="285"/>
      <c r="WPG84" s="285"/>
      <c r="WPH84" s="285"/>
      <c r="WPI84" s="285"/>
      <c r="WPJ84" s="285"/>
      <c r="WPK84" s="285"/>
      <c r="WPL84" s="285"/>
      <c r="WPM84" s="285"/>
      <c r="WPN84" s="285"/>
      <c r="WPO84" s="285"/>
      <c r="WPP84" s="285"/>
      <c r="WPQ84" s="285"/>
      <c r="WPR84" s="285"/>
      <c r="WPS84" s="285"/>
      <c r="WPT84" s="285"/>
      <c r="WPU84" s="285"/>
      <c r="WPV84" s="285"/>
      <c r="WPW84" s="285"/>
      <c r="WPX84" s="285"/>
      <c r="WPY84" s="285"/>
      <c r="WPZ84" s="285"/>
      <c r="WQA84" s="285"/>
      <c r="WQB84" s="285"/>
      <c r="WQC84" s="285"/>
      <c r="WQD84" s="285"/>
      <c r="WQE84" s="285"/>
      <c r="WQF84" s="285"/>
      <c r="WQG84" s="285"/>
      <c r="WQH84" s="285"/>
      <c r="WQI84" s="285"/>
      <c r="WQJ84" s="285"/>
      <c r="WQK84" s="285"/>
      <c r="WQL84" s="285"/>
      <c r="WQM84" s="285"/>
      <c r="WQN84" s="285"/>
      <c r="WQO84" s="285"/>
      <c r="WQP84" s="285"/>
      <c r="WQQ84" s="285"/>
      <c r="WQR84" s="285"/>
      <c r="WQS84" s="285"/>
      <c r="WQT84" s="285"/>
      <c r="WQU84" s="285"/>
      <c r="WQV84" s="285"/>
      <c r="WQW84" s="285"/>
      <c r="WQX84" s="285"/>
      <c r="WQY84" s="285"/>
      <c r="WQZ84" s="285"/>
      <c r="WRA84" s="285"/>
      <c r="WRB84" s="285"/>
      <c r="WRC84" s="285"/>
      <c r="WRD84" s="285"/>
      <c r="WRE84" s="285"/>
      <c r="WRF84" s="285"/>
      <c r="WRG84" s="285"/>
      <c r="WRH84" s="285"/>
      <c r="WRI84" s="285"/>
      <c r="WRJ84" s="285"/>
      <c r="WRK84" s="285"/>
      <c r="WRL84" s="285"/>
      <c r="WRM84" s="285"/>
      <c r="WRN84" s="285"/>
      <c r="WRO84" s="285"/>
      <c r="WRP84" s="285"/>
      <c r="WRQ84" s="285"/>
      <c r="WRR84" s="285"/>
      <c r="WRS84" s="285"/>
      <c r="WRT84" s="285"/>
      <c r="WRU84" s="285"/>
      <c r="WRV84" s="285"/>
      <c r="WRW84" s="285"/>
      <c r="WRX84" s="285"/>
      <c r="WRY84" s="285"/>
      <c r="WRZ84" s="285"/>
      <c r="WSA84" s="285"/>
      <c r="WSB84" s="285"/>
      <c r="WSC84" s="285"/>
      <c r="WSD84" s="285"/>
      <c r="WSE84" s="285"/>
      <c r="WSF84" s="285"/>
      <c r="WSG84" s="285"/>
      <c r="WSH84" s="285"/>
      <c r="WSI84" s="285"/>
      <c r="WSJ84" s="285"/>
      <c r="WSK84" s="285"/>
      <c r="WSL84" s="285"/>
      <c r="WSM84" s="285"/>
      <c r="WSN84" s="285"/>
      <c r="WSO84" s="285"/>
      <c r="WSP84" s="285"/>
      <c r="WSQ84" s="285"/>
      <c r="WSR84" s="285"/>
      <c r="WSS84" s="285"/>
      <c r="WST84" s="285"/>
      <c r="WSU84" s="285"/>
      <c r="WSV84" s="285"/>
      <c r="WSW84" s="285"/>
      <c r="WSX84" s="285"/>
      <c r="WSY84" s="285"/>
      <c r="WSZ84" s="285"/>
      <c r="WTA84" s="285"/>
      <c r="WTB84" s="285"/>
      <c r="WTC84" s="285"/>
      <c r="WTD84" s="285"/>
      <c r="WTE84" s="285"/>
      <c r="WTF84" s="285"/>
      <c r="WTG84" s="285"/>
      <c r="WTH84" s="285"/>
      <c r="WTI84" s="285"/>
      <c r="WTJ84" s="285"/>
      <c r="WTK84" s="285"/>
      <c r="WTL84" s="285"/>
      <c r="WTM84" s="285"/>
      <c r="WTN84" s="285"/>
      <c r="WTO84" s="285"/>
      <c r="WTP84" s="285"/>
      <c r="WTQ84" s="285"/>
      <c r="WTR84" s="285"/>
      <c r="WTS84" s="285"/>
      <c r="WTT84" s="285"/>
      <c r="WTU84" s="285"/>
      <c r="WTV84" s="285"/>
      <c r="WTW84" s="285"/>
      <c r="WTX84" s="285"/>
      <c r="WTY84" s="285"/>
      <c r="WTZ84" s="285"/>
      <c r="WUA84" s="285"/>
      <c r="WUB84" s="285"/>
      <c r="WUC84" s="285"/>
      <c r="WUD84" s="285"/>
      <c r="WUE84" s="285"/>
      <c r="WUF84" s="285"/>
      <c r="WUG84" s="285"/>
      <c r="WUH84" s="285"/>
      <c r="WUI84" s="285"/>
      <c r="WUJ84" s="285"/>
      <c r="WUK84" s="285"/>
      <c r="WUL84" s="285"/>
      <c r="WUM84" s="285"/>
      <c r="WUN84" s="285"/>
      <c r="WUO84" s="285"/>
      <c r="WUP84" s="285"/>
      <c r="WUQ84" s="285"/>
      <c r="WUR84" s="285"/>
      <c r="WUS84" s="285"/>
      <c r="WUT84" s="285"/>
      <c r="WUU84" s="285"/>
      <c r="WUV84" s="285"/>
      <c r="WUW84" s="285"/>
      <c r="WUX84" s="285"/>
      <c r="WUY84" s="285"/>
      <c r="WUZ84" s="285"/>
      <c r="WVA84" s="285"/>
      <c r="WVB84" s="285"/>
      <c r="WVC84" s="285"/>
      <c r="WVD84" s="285"/>
      <c r="WVE84" s="285"/>
      <c r="WVF84" s="285"/>
      <c r="WVG84" s="285"/>
      <c r="WVH84" s="285"/>
      <c r="WVI84" s="285"/>
      <c r="WVJ84" s="285"/>
      <c r="WVK84" s="285"/>
      <c r="WVL84" s="285"/>
      <c r="WVM84" s="285"/>
      <c r="WVN84" s="285"/>
      <c r="WVO84" s="285"/>
      <c r="WVP84" s="285"/>
      <c r="WVQ84" s="285"/>
      <c r="WVR84" s="285"/>
      <c r="WVS84" s="285"/>
      <c r="WVT84" s="285"/>
      <c r="WVU84" s="285"/>
      <c r="WVV84" s="285"/>
      <c r="WVW84" s="285"/>
      <c r="WVX84" s="285"/>
      <c r="WVY84" s="285"/>
      <c r="WVZ84" s="285"/>
      <c r="WWA84" s="285"/>
      <c r="WWB84" s="285"/>
      <c r="WWC84" s="285"/>
      <c r="WWD84" s="285"/>
      <c r="WWE84" s="285"/>
      <c r="WWF84" s="285"/>
      <c r="WWG84" s="285"/>
      <c r="WWH84" s="285"/>
      <c r="WWI84" s="285"/>
      <c r="WWJ84" s="285"/>
      <c r="WWK84" s="285"/>
      <c r="WWL84" s="285"/>
      <c r="WWM84" s="285"/>
      <c r="WWN84" s="285"/>
      <c r="WWO84" s="285"/>
      <c r="WWP84" s="285"/>
      <c r="WWQ84" s="285"/>
      <c r="WWR84" s="285"/>
      <c r="WWS84" s="285"/>
      <c r="WWT84" s="285"/>
      <c r="WWU84" s="285"/>
      <c r="WWV84" s="285"/>
      <c r="WWW84" s="285"/>
      <c r="WWX84" s="285"/>
      <c r="WWY84" s="285"/>
      <c r="WWZ84" s="285"/>
      <c r="WXA84" s="285"/>
      <c r="WXB84" s="285"/>
      <c r="WXC84" s="285"/>
      <c r="WXD84" s="285"/>
      <c r="WXE84" s="285"/>
      <c r="WXF84" s="285"/>
      <c r="WXG84" s="285"/>
      <c r="WXH84" s="285"/>
      <c r="WXI84" s="285"/>
      <c r="WXJ84" s="285"/>
      <c r="WXK84" s="285"/>
      <c r="WXL84" s="285"/>
      <c r="WXM84" s="285"/>
      <c r="WXN84" s="285"/>
      <c r="WXO84" s="285"/>
      <c r="WXP84" s="285"/>
      <c r="WXQ84" s="285"/>
      <c r="WXR84" s="285"/>
      <c r="WXS84" s="285"/>
      <c r="WXT84" s="285"/>
      <c r="WXU84" s="285"/>
      <c r="WXV84" s="285"/>
      <c r="WXW84" s="285"/>
      <c r="WXX84" s="285"/>
      <c r="WXY84" s="285"/>
      <c r="WXZ84" s="285"/>
      <c r="WYA84" s="285"/>
      <c r="WYB84" s="285"/>
      <c r="WYC84" s="285"/>
      <c r="WYD84" s="285"/>
      <c r="WYE84" s="285"/>
      <c r="WYF84" s="285"/>
      <c r="WYG84" s="285"/>
      <c r="WYH84" s="285"/>
      <c r="WYI84" s="285"/>
      <c r="WYJ84" s="285"/>
      <c r="WYK84" s="285"/>
      <c r="WYL84" s="285"/>
      <c r="WYM84" s="285"/>
      <c r="WYN84" s="285"/>
      <c r="WYO84" s="285"/>
      <c r="WYP84" s="285"/>
      <c r="WYQ84" s="285"/>
      <c r="WYR84" s="285"/>
      <c r="WYS84" s="285"/>
      <c r="WYT84" s="285"/>
      <c r="WYU84" s="285"/>
      <c r="WYV84" s="285"/>
      <c r="WYW84" s="285"/>
      <c r="WYX84" s="285"/>
      <c r="WYY84" s="285"/>
      <c r="WYZ84" s="285"/>
      <c r="WZA84" s="285"/>
      <c r="WZB84" s="285"/>
      <c r="WZC84" s="285"/>
      <c r="WZD84" s="285"/>
      <c r="WZE84" s="285"/>
      <c r="WZF84" s="285"/>
      <c r="WZG84" s="285"/>
      <c r="WZH84" s="285"/>
      <c r="WZI84" s="285"/>
      <c r="WZJ84" s="285"/>
      <c r="WZK84" s="285"/>
      <c r="WZL84" s="285"/>
      <c r="WZM84" s="285"/>
      <c r="WZN84" s="285"/>
      <c r="WZO84" s="285"/>
      <c r="WZP84" s="285"/>
      <c r="WZQ84" s="285"/>
      <c r="WZR84" s="285"/>
      <c r="WZS84" s="285"/>
      <c r="WZT84" s="285"/>
      <c r="WZU84" s="285"/>
      <c r="WZV84" s="285"/>
      <c r="WZW84" s="285"/>
      <c r="WZX84" s="285"/>
      <c r="WZY84" s="285"/>
      <c r="WZZ84" s="285"/>
      <c r="XAA84" s="285"/>
      <c r="XAB84" s="285"/>
      <c r="XAC84" s="285"/>
      <c r="XAD84" s="285"/>
      <c r="XAE84" s="285"/>
      <c r="XAF84" s="285"/>
      <c r="XAG84" s="285"/>
      <c r="XAH84" s="285"/>
      <c r="XAI84" s="285"/>
      <c r="XAJ84" s="285"/>
      <c r="XAK84" s="285"/>
      <c r="XAL84" s="285"/>
      <c r="XAM84" s="285"/>
      <c r="XAN84" s="285"/>
      <c r="XAO84" s="285"/>
      <c r="XAP84" s="285"/>
      <c r="XAQ84" s="285"/>
      <c r="XAR84" s="285"/>
      <c r="XAS84" s="285"/>
      <c r="XAT84" s="285"/>
      <c r="XAU84" s="285"/>
      <c r="XAV84" s="285"/>
      <c r="XAW84" s="285"/>
      <c r="XAX84" s="285"/>
    </row>
    <row r="85" spans="1:16274" ht="50.25">
      <c r="A85" s="286"/>
      <c r="B85" s="195"/>
      <c r="C85" s="295" t="s">
        <v>15</v>
      </c>
      <c r="D85" s="295" t="s">
        <v>29</v>
      </c>
      <c r="E85" s="295" t="s">
        <v>30</v>
      </c>
      <c r="F85" s="196"/>
      <c r="G85" s="296"/>
      <c r="H85" s="298"/>
      <c r="I85" s="198" t="s">
        <v>15</v>
      </c>
      <c r="J85" s="199" t="s">
        <v>24</v>
      </c>
      <c r="K85" s="297" t="s">
        <v>20</v>
      </c>
      <c r="L85" s="293"/>
      <c r="M85" s="195"/>
      <c r="N85" s="295" t="s">
        <v>30</v>
      </c>
      <c r="O85" s="295" t="s">
        <v>15</v>
      </c>
      <c r="P85" s="295" t="s">
        <v>29</v>
      </c>
      <c r="Q85" s="296"/>
      <c r="R85" s="296"/>
      <c r="S85" s="296"/>
      <c r="T85" s="198" t="s">
        <v>13</v>
      </c>
      <c r="U85" s="199" t="s">
        <v>49</v>
      </c>
      <c r="V85" s="297" t="s">
        <v>50</v>
      </c>
      <c r="W85" s="293"/>
      <c r="X85" s="195"/>
      <c r="Y85" s="198" t="s">
        <v>15</v>
      </c>
      <c r="Z85" s="297" t="s">
        <v>30</v>
      </c>
      <c r="AA85" s="199" t="s">
        <v>29</v>
      </c>
      <c r="AB85" s="196"/>
      <c r="AC85" s="296"/>
      <c r="AD85" s="298"/>
      <c r="AE85" s="295" t="s">
        <v>21</v>
      </c>
      <c r="AF85" s="295" t="s">
        <v>19</v>
      </c>
      <c r="AG85" s="295" t="s">
        <v>20</v>
      </c>
      <c r="AH85" s="293"/>
      <c r="AI85" s="200"/>
      <c r="AJ85" s="201"/>
      <c r="AK85" s="202"/>
      <c r="AL85" s="201"/>
      <c r="AM85" s="301"/>
      <c r="AN85" s="293"/>
      <c r="AO85" s="293"/>
      <c r="AP85" s="207"/>
      <c r="AQ85" s="294"/>
      <c r="AR85" s="206"/>
      <c r="AT85" s="195"/>
      <c r="AU85" s="295" t="s">
        <v>30</v>
      </c>
      <c r="AV85" s="295" t="s">
        <v>15</v>
      </c>
      <c r="AW85" s="295" t="s">
        <v>29</v>
      </c>
      <c r="AX85" s="296"/>
      <c r="AY85" s="296"/>
      <c r="AZ85" s="296"/>
      <c r="BA85" s="198" t="s">
        <v>45</v>
      </c>
      <c r="BB85" s="199" t="s">
        <v>46</v>
      </c>
      <c r="BC85" s="297" t="s">
        <v>47</v>
      </c>
      <c r="BD85" s="316"/>
      <c r="BF85" s="198" t="s">
        <v>28</v>
      </c>
      <c r="BG85" s="197" t="s">
        <v>29</v>
      </c>
      <c r="BH85" s="297" t="s">
        <v>30</v>
      </c>
      <c r="BI85" s="299"/>
      <c r="BJ85" s="299"/>
      <c r="BK85" s="299"/>
      <c r="BL85" s="295" t="s">
        <v>0</v>
      </c>
      <c r="BM85" s="295" t="s">
        <v>16</v>
      </c>
      <c r="BN85" s="295" t="s">
        <v>15</v>
      </c>
      <c r="BO85" s="316"/>
      <c r="BP85" s="195"/>
      <c r="BQ85" s="295" t="s">
        <v>28</v>
      </c>
      <c r="BR85" s="295" t="s">
        <v>30</v>
      </c>
      <c r="BS85" s="295" t="s">
        <v>29</v>
      </c>
      <c r="BT85" s="296"/>
      <c r="BU85" s="296"/>
      <c r="BV85" s="296"/>
      <c r="BW85" s="297" t="s">
        <v>15</v>
      </c>
      <c r="BX85" s="198" t="s">
        <v>39</v>
      </c>
      <c r="BY85" s="199" t="s">
        <v>40</v>
      </c>
      <c r="BZ85" s="316"/>
      <c r="CA85" s="195"/>
      <c r="CB85" s="295" t="s">
        <v>15</v>
      </c>
      <c r="CC85" s="295" t="s">
        <v>29</v>
      </c>
      <c r="CD85" s="295" t="s">
        <v>30</v>
      </c>
      <c r="CE85" s="196"/>
      <c r="CF85" s="296"/>
      <c r="CG85" s="298"/>
      <c r="CH85" s="198" t="s">
        <v>26</v>
      </c>
      <c r="CI85" s="199" t="s">
        <v>27</v>
      </c>
      <c r="CJ85" s="297" t="s">
        <v>8</v>
      </c>
      <c r="CK85" s="316"/>
      <c r="CL85" s="195"/>
      <c r="CM85" s="198" t="s">
        <v>15</v>
      </c>
      <c r="CN85" s="199" t="s">
        <v>29</v>
      </c>
      <c r="CO85" s="297" t="s">
        <v>30</v>
      </c>
      <c r="CP85" s="196"/>
      <c r="CQ85" s="296"/>
      <c r="CR85" s="298"/>
      <c r="CS85" s="295" t="s">
        <v>32</v>
      </c>
      <c r="CT85" s="295" t="s">
        <v>33</v>
      </c>
      <c r="CU85" s="295" t="s">
        <v>34</v>
      </c>
      <c r="CV85" s="316"/>
      <c r="CW85" s="195"/>
      <c r="CX85" s="198" t="s">
        <v>15</v>
      </c>
      <c r="CY85" s="199" t="s">
        <v>29</v>
      </c>
      <c r="CZ85" s="297" t="s">
        <v>30</v>
      </c>
      <c r="DA85" s="296"/>
      <c r="DB85" s="296"/>
      <c r="DC85" s="296"/>
      <c r="DD85" s="295" t="s">
        <v>42</v>
      </c>
      <c r="DE85" s="295" t="s">
        <v>43</v>
      </c>
      <c r="DF85" s="295" t="s">
        <v>44</v>
      </c>
      <c r="DG85" s="316"/>
      <c r="DH85" s="298"/>
      <c r="DI85" s="298"/>
      <c r="DJ85" s="298"/>
      <c r="DK85" s="298"/>
      <c r="DL85" s="298"/>
      <c r="DM85" s="298"/>
      <c r="DN85" s="298"/>
      <c r="DO85" s="298"/>
      <c r="DP85" s="298"/>
      <c r="DQ85" s="298"/>
      <c r="DR85" s="298"/>
      <c r="DS85" s="298"/>
      <c r="DT85" s="298"/>
      <c r="DU85" s="298"/>
      <c r="DV85" s="298"/>
      <c r="DW85" s="298"/>
      <c r="DX85" s="298"/>
      <c r="DY85" s="298"/>
      <c r="DZ85" s="298"/>
      <c r="EA85" s="298"/>
      <c r="EB85" s="298"/>
      <c r="EC85" s="298"/>
      <c r="ED85" s="298"/>
      <c r="EE85" s="298"/>
      <c r="EF85" s="298"/>
      <c r="EG85" s="298"/>
      <c r="EH85" s="298"/>
      <c r="EI85" s="298"/>
      <c r="EJ85" s="298"/>
      <c r="EK85" s="298"/>
      <c r="EL85" s="298"/>
      <c r="EM85" s="298"/>
      <c r="EN85" s="298"/>
      <c r="EO85" s="298"/>
      <c r="EP85" s="298"/>
      <c r="EQ85" s="298"/>
      <c r="ER85" s="298"/>
      <c r="ES85" s="298"/>
      <c r="ET85" s="298"/>
      <c r="EU85" s="298"/>
      <c r="EV85" s="298"/>
      <c r="EW85" s="298"/>
      <c r="EX85" s="298"/>
      <c r="EY85" s="298"/>
      <c r="EZ85" s="298"/>
      <c r="FA85" s="298"/>
      <c r="FB85" s="298"/>
      <c r="FC85" s="298"/>
      <c r="FD85" s="298"/>
      <c r="FE85" s="298"/>
      <c r="FF85" s="298"/>
      <c r="FG85" s="298"/>
      <c r="FH85" s="298"/>
      <c r="FI85" s="298"/>
      <c r="FJ85" s="298"/>
      <c r="FK85" s="298"/>
      <c r="FL85" s="298"/>
      <c r="FM85" s="298"/>
      <c r="FN85" s="298"/>
      <c r="FO85" s="298"/>
      <c r="FP85" s="298"/>
      <c r="FQ85" s="298"/>
      <c r="FR85" s="298"/>
      <c r="FS85" s="298"/>
      <c r="FT85" s="298"/>
      <c r="FU85" s="298"/>
      <c r="FV85" s="298"/>
      <c r="FW85" s="298"/>
      <c r="FX85" s="298"/>
      <c r="FY85" s="298"/>
      <c r="FZ85" s="298"/>
      <c r="GA85" s="298"/>
      <c r="GB85" s="298"/>
      <c r="GC85" s="298"/>
      <c r="GD85" s="298"/>
      <c r="GE85" s="298"/>
      <c r="GF85" s="298"/>
      <c r="GG85" s="298"/>
      <c r="GH85" s="298"/>
      <c r="GI85" s="298"/>
      <c r="GJ85" s="298"/>
      <c r="GK85" s="298"/>
      <c r="GL85" s="298"/>
      <c r="GM85" s="298"/>
      <c r="GN85" s="298"/>
      <c r="GO85" s="298"/>
      <c r="GP85" s="298"/>
      <c r="GQ85" s="298"/>
      <c r="GR85" s="298"/>
      <c r="GS85" s="298"/>
      <c r="GT85" s="298"/>
      <c r="GU85" s="298"/>
      <c r="GV85" s="298"/>
      <c r="GW85" s="298"/>
      <c r="GX85" s="298"/>
      <c r="GY85" s="298"/>
      <c r="GZ85" s="298"/>
      <c r="HA85" s="298"/>
      <c r="HB85" s="298"/>
      <c r="HC85" s="298"/>
      <c r="HD85" s="298"/>
      <c r="HE85" s="298"/>
      <c r="HF85" s="298"/>
      <c r="HG85" s="298"/>
      <c r="HH85" s="298"/>
      <c r="HI85" s="298"/>
      <c r="HJ85" s="298"/>
      <c r="HK85" s="298"/>
      <c r="HL85" s="298"/>
      <c r="HM85" s="298"/>
      <c r="HN85" s="298"/>
      <c r="HO85" s="298"/>
      <c r="HP85" s="298"/>
      <c r="HQ85" s="298"/>
      <c r="HR85" s="298"/>
      <c r="HS85" s="298"/>
      <c r="HT85" s="298"/>
      <c r="HU85" s="298"/>
      <c r="HV85" s="298"/>
      <c r="HW85" s="298"/>
      <c r="HX85" s="298"/>
      <c r="HY85" s="298"/>
      <c r="HZ85" s="298"/>
      <c r="IA85" s="298"/>
      <c r="IB85" s="298"/>
      <c r="IC85" s="298"/>
      <c r="ID85" s="298"/>
      <c r="IE85" s="298"/>
      <c r="IF85" s="298"/>
      <c r="IG85" s="298"/>
      <c r="IH85" s="298"/>
      <c r="II85" s="298"/>
      <c r="IJ85" s="298"/>
      <c r="IK85" s="298"/>
      <c r="IL85" s="298"/>
      <c r="IM85" s="298"/>
      <c r="IN85" s="298"/>
      <c r="IO85" s="298"/>
      <c r="IP85" s="298"/>
      <c r="IQ85" s="298"/>
      <c r="IR85" s="298"/>
      <c r="IS85" s="298"/>
      <c r="IT85" s="298"/>
      <c r="IU85" s="298"/>
      <c r="IV85" s="298"/>
      <c r="IW85" s="298"/>
      <c r="IX85" s="298"/>
      <c r="IY85" s="298"/>
      <c r="IZ85" s="298"/>
      <c r="JA85" s="298"/>
      <c r="JB85" s="298"/>
      <c r="JC85" s="298"/>
      <c r="JD85" s="298"/>
      <c r="JE85" s="298"/>
      <c r="JF85" s="298"/>
      <c r="JG85" s="298"/>
      <c r="JH85" s="298"/>
      <c r="JI85" s="298"/>
      <c r="JJ85" s="298"/>
      <c r="JK85" s="298"/>
      <c r="JL85" s="298"/>
      <c r="JM85" s="298"/>
      <c r="JN85" s="298"/>
      <c r="JO85" s="298"/>
      <c r="JP85" s="298"/>
      <c r="JQ85" s="298"/>
      <c r="JR85" s="298"/>
      <c r="JS85" s="298"/>
      <c r="JT85" s="298"/>
      <c r="JU85" s="298"/>
      <c r="JV85" s="298"/>
      <c r="JW85" s="298"/>
      <c r="JX85" s="298"/>
      <c r="JY85" s="298"/>
      <c r="JZ85" s="298"/>
      <c r="KA85" s="298"/>
      <c r="KB85" s="298"/>
      <c r="KC85" s="298"/>
      <c r="KD85" s="298"/>
      <c r="KE85" s="298"/>
      <c r="KF85" s="298"/>
      <c r="KG85" s="298"/>
      <c r="KH85" s="298"/>
      <c r="KI85" s="298"/>
      <c r="KJ85" s="298"/>
      <c r="KK85" s="298"/>
      <c r="KL85" s="298"/>
      <c r="KM85" s="298"/>
      <c r="KN85" s="298"/>
      <c r="KO85" s="298"/>
      <c r="KP85" s="298"/>
      <c r="KQ85" s="298"/>
      <c r="KR85" s="298"/>
      <c r="KS85" s="298"/>
      <c r="KT85" s="298"/>
      <c r="KU85" s="298"/>
      <c r="KV85" s="298"/>
      <c r="KW85" s="298"/>
      <c r="KX85" s="298"/>
      <c r="KY85" s="298"/>
      <c r="KZ85" s="298"/>
      <c r="LA85" s="298"/>
      <c r="LB85" s="298"/>
      <c r="LC85" s="298"/>
      <c r="LD85" s="298"/>
      <c r="LE85" s="298"/>
      <c r="LF85" s="298"/>
      <c r="LG85" s="298"/>
      <c r="LH85" s="298"/>
      <c r="LI85" s="298"/>
      <c r="LJ85" s="298"/>
      <c r="LK85" s="298"/>
      <c r="LL85" s="298"/>
      <c r="LM85" s="298"/>
      <c r="LN85" s="298"/>
      <c r="LO85" s="298"/>
      <c r="LP85" s="298"/>
      <c r="LQ85" s="298"/>
      <c r="LR85" s="298"/>
      <c r="LS85" s="298"/>
      <c r="LT85" s="298"/>
      <c r="LU85" s="298"/>
      <c r="LV85" s="298"/>
      <c r="LW85" s="298"/>
      <c r="LX85" s="298"/>
      <c r="LY85" s="298"/>
      <c r="LZ85" s="298"/>
      <c r="MA85" s="298"/>
      <c r="MB85" s="298"/>
      <c r="MC85" s="298"/>
      <c r="MD85" s="298"/>
      <c r="ME85" s="298"/>
      <c r="MF85" s="298"/>
      <c r="MG85" s="298"/>
      <c r="MH85" s="298"/>
      <c r="MI85" s="298"/>
      <c r="MJ85" s="298"/>
      <c r="MK85" s="298"/>
      <c r="ML85" s="298"/>
      <c r="MM85" s="298"/>
      <c r="MN85" s="298"/>
      <c r="MO85" s="298"/>
      <c r="MP85" s="298"/>
      <c r="MQ85" s="298"/>
      <c r="MR85" s="298"/>
      <c r="MS85" s="298"/>
      <c r="MT85" s="298"/>
      <c r="MU85" s="298"/>
      <c r="MV85" s="298"/>
      <c r="MW85" s="298"/>
      <c r="MX85" s="298"/>
      <c r="MY85" s="298"/>
      <c r="MZ85" s="298"/>
      <c r="NA85" s="298"/>
      <c r="NB85" s="298"/>
      <c r="NC85" s="298"/>
      <c r="ND85" s="298"/>
      <c r="NE85" s="298"/>
      <c r="NF85" s="298"/>
      <c r="NG85" s="298"/>
      <c r="NH85" s="298"/>
      <c r="NI85" s="298"/>
      <c r="NJ85" s="298"/>
      <c r="NK85" s="298"/>
      <c r="NL85" s="298"/>
      <c r="NM85" s="298"/>
      <c r="NN85" s="298"/>
      <c r="NO85" s="298"/>
      <c r="NP85" s="298"/>
      <c r="NQ85" s="298"/>
      <c r="NR85" s="298"/>
      <c r="NS85" s="298"/>
      <c r="NT85" s="298"/>
      <c r="NU85" s="298"/>
      <c r="NV85" s="298"/>
      <c r="NW85" s="298"/>
      <c r="NX85" s="298"/>
      <c r="NY85" s="298"/>
      <c r="NZ85" s="298"/>
      <c r="OA85" s="298"/>
      <c r="OB85" s="298"/>
      <c r="OC85" s="298"/>
      <c r="OD85" s="298"/>
      <c r="OE85" s="298"/>
      <c r="OF85" s="298"/>
      <c r="OG85" s="298"/>
      <c r="OH85" s="298"/>
      <c r="OI85" s="298"/>
      <c r="OJ85" s="298"/>
      <c r="OK85" s="298"/>
      <c r="OL85" s="298"/>
      <c r="OM85" s="298"/>
      <c r="ON85" s="298"/>
      <c r="OO85" s="298"/>
      <c r="OP85" s="298"/>
      <c r="OQ85" s="298"/>
      <c r="OR85" s="298"/>
      <c r="OS85" s="298"/>
      <c r="OT85" s="298"/>
      <c r="OU85" s="298"/>
      <c r="OV85" s="298"/>
      <c r="OW85" s="298"/>
      <c r="OX85" s="298"/>
      <c r="OY85" s="298"/>
      <c r="OZ85" s="298"/>
      <c r="PA85" s="298"/>
      <c r="PB85" s="298"/>
      <c r="PC85" s="298"/>
      <c r="PD85" s="298"/>
      <c r="PE85" s="298"/>
      <c r="PF85" s="298"/>
      <c r="PG85" s="298"/>
      <c r="PH85" s="298"/>
      <c r="PI85" s="298"/>
      <c r="PJ85" s="298"/>
      <c r="PK85" s="298"/>
      <c r="PL85" s="298"/>
      <c r="PM85" s="298"/>
      <c r="PN85" s="298"/>
      <c r="PO85" s="298"/>
      <c r="PP85" s="298"/>
      <c r="PQ85" s="298"/>
      <c r="PR85" s="298"/>
      <c r="PS85" s="298"/>
      <c r="PT85" s="298"/>
      <c r="PU85" s="298"/>
      <c r="PV85" s="298"/>
      <c r="PW85" s="298"/>
      <c r="PX85" s="298"/>
      <c r="PY85" s="298"/>
      <c r="PZ85" s="298"/>
      <c r="QA85" s="298"/>
      <c r="QB85" s="298"/>
      <c r="QC85" s="298"/>
      <c r="QD85" s="298"/>
      <c r="QE85" s="298"/>
      <c r="QF85" s="298"/>
      <c r="QG85" s="298"/>
      <c r="QH85" s="298"/>
      <c r="QI85" s="298"/>
      <c r="QJ85" s="298"/>
      <c r="QK85" s="298"/>
      <c r="QL85" s="298"/>
      <c r="QM85" s="298"/>
      <c r="QN85" s="298"/>
      <c r="QO85" s="298"/>
      <c r="QP85" s="298"/>
      <c r="QQ85" s="298"/>
      <c r="QR85" s="298"/>
      <c r="QS85" s="298"/>
      <c r="QT85" s="298"/>
      <c r="QU85" s="298"/>
      <c r="QV85" s="298"/>
      <c r="QW85" s="298"/>
      <c r="QX85" s="298"/>
      <c r="QY85" s="298"/>
      <c r="QZ85" s="298"/>
      <c r="RA85" s="298"/>
      <c r="RB85" s="298"/>
      <c r="RC85" s="298"/>
      <c r="RD85" s="298"/>
      <c r="RE85" s="298"/>
      <c r="RF85" s="298"/>
      <c r="RG85" s="298"/>
      <c r="RH85" s="298"/>
      <c r="RI85" s="298"/>
      <c r="RJ85" s="298"/>
      <c r="RK85" s="298"/>
      <c r="RL85" s="298"/>
      <c r="RM85" s="298"/>
      <c r="RN85" s="298"/>
      <c r="RO85" s="298"/>
      <c r="RP85" s="298"/>
      <c r="RQ85" s="298"/>
      <c r="RR85" s="298"/>
      <c r="RS85" s="298"/>
      <c r="RT85" s="298"/>
      <c r="RU85" s="298"/>
      <c r="RV85" s="298"/>
      <c r="RW85" s="298"/>
      <c r="RX85" s="298"/>
      <c r="RY85" s="298"/>
      <c r="RZ85" s="298"/>
      <c r="SA85" s="298"/>
      <c r="SB85" s="298"/>
      <c r="SC85" s="298"/>
      <c r="SD85" s="298"/>
      <c r="SE85" s="298"/>
      <c r="SF85" s="298"/>
      <c r="SG85" s="298"/>
      <c r="SH85" s="298"/>
      <c r="SI85" s="298"/>
      <c r="SJ85" s="298"/>
      <c r="SK85" s="298"/>
      <c r="SL85" s="298"/>
      <c r="SM85" s="298"/>
      <c r="SN85" s="298"/>
      <c r="SO85" s="298"/>
      <c r="SP85" s="298"/>
      <c r="SQ85" s="298"/>
      <c r="SR85" s="298"/>
      <c r="SS85" s="298"/>
      <c r="ST85" s="298"/>
      <c r="SU85" s="298"/>
      <c r="SV85" s="298"/>
      <c r="SW85" s="298"/>
      <c r="SX85" s="298"/>
      <c r="SY85" s="298"/>
      <c r="SZ85" s="298"/>
      <c r="TA85" s="298"/>
      <c r="TB85" s="298"/>
      <c r="TC85" s="298"/>
      <c r="TD85" s="298"/>
      <c r="TE85" s="298"/>
      <c r="TF85" s="298"/>
      <c r="TG85" s="298"/>
      <c r="TH85" s="298"/>
      <c r="TI85" s="298"/>
      <c r="TJ85" s="298"/>
      <c r="TK85" s="298"/>
      <c r="TL85" s="298"/>
      <c r="TM85" s="298"/>
      <c r="TN85" s="298"/>
      <c r="TO85" s="298"/>
      <c r="TP85" s="298"/>
      <c r="TQ85" s="298"/>
      <c r="TR85" s="298"/>
      <c r="TS85" s="298"/>
      <c r="TT85" s="298"/>
      <c r="TU85" s="298"/>
      <c r="TV85" s="298"/>
      <c r="TW85" s="298"/>
      <c r="TX85" s="298"/>
      <c r="TY85" s="298"/>
      <c r="TZ85" s="298"/>
      <c r="UA85" s="298"/>
      <c r="UB85" s="298"/>
      <c r="UC85" s="298"/>
      <c r="UD85" s="298"/>
      <c r="UE85" s="298"/>
      <c r="UF85" s="298"/>
      <c r="UG85" s="298"/>
      <c r="UH85" s="298"/>
      <c r="UI85" s="298"/>
      <c r="UJ85" s="298"/>
      <c r="UK85" s="298"/>
      <c r="UL85" s="298"/>
      <c r="UM85" s="298"/>
      <c r="UN85" s="298"/>
      <c r="UO85" s="298"/>
      <c r="UP85" s="298"/>
      <c r="UQ85" s="298"/>
      <c r="UR85" s="298"/>
      <c r="US85" s="298"/>
      <c r="UT85" s="298"/>
      <c r="UU85" s="298"/>
      <c r="UV85" s="298"/>
      <c r="UW85" s="298"/>
      <c r="UX85" s="298"/>
      <c r="UY85" s="298"/>
      <c r="UZ85" s="298"/>
      <c r="VA85" s="298"/>
      <c r="VB85" s="298"/>
      <c r="VC85" s="298"/>
      <c r="VD85" s="298"/>
      <c r="VE85" s="298"/>
      <c r="VF85" s="298"/>
      <c r="VG85" s="298"/>
      <c r="VH85" s="298"/>
      <c r="VI85" s="298"/>
      <c r="VJ85" s="298"/>
      <c r="VK85" s="298"/>
      <c r="VL85" s="298"/>
      <c r="VM85" s="298"/>
      <c r="VN85" s="298"/>
      <c r="VO85" s="298"/>
      <c r="VP85" s="298"/>
      <c r="VQ85" s="298"/>
      <c r="VR85" s="298"/>
      <c r="VS85" s="298"/>
      <c r="VT85" s="298"/>
      <c r="VU85" s="298"/>
      <c r="VV85" s="298"/>
      <c r="VW85" s="298"/>
      <c r="VX85" s="298"/>
      <c r="VY85" s="298"/>
      <c r="VZ85" s="298"/>
      <c r="WA85" s="298"/>
      <c r="WB85" s="298"/>
      <c r="WC85" s="298"/>
      <c r="WD85" s="298"/>
      <c r="WE85" s="298"/>
      <c r="WF85" s="298"/>
      <c r="WG85" s="298"/>
      <c r="WH85" s="298"/>
      <c r="WI85" s="298"/>
      <c r="WJ85" s="298"/>
      <c r="WK85" s="298"/>
      <c r="WL85" s="298"/>
      <c r="WM85" s="298"/>
      <c r="WN85" s="298"/>
      <c r="WO85" s="298"/>
      <c r="WP85" s="298"/>
      <c r="WQ85" s="298"/>
      <c r="WR85" s="298"/>
      <c r="WS85" s="298"/>
      <c r="WT85" s="298"/>
      <c r="WU85" s="298"/>
      <c r="WV85" s="298"/>
      <c r="WW85" s="298"/>
      <c r="WX85" s="298"/>
      <c r="WY85" s="298"/>
      <c r="WZ85" s="298"/>
      <c r="XA85" s="298"/>
      <c r="XB85" s="298"/>
      <c r="XC85" s="298"/>
      <c r="XD85" s="298"/>
      <c r="XE85" s="298"/>
      <c r="XF85" s="298"/>
      <c r="XG85" s="298"/>
      <c r="XH85" s="298"/>
      <c r="XI85" s="298"/>
      <c r="XJ85" s="298"/>
      <c r="XK85" s="298"/>
      <c r="XL85" s="298"/>
      <c r="XM85" s="298"/>
      <c r="XN85" s="298"/>
      <c r="XO85" s="298"/>
      <c r="XP85" s="298"/>
      <c r="XQ85" s="298"/>
      <c r="XR85" s="298"/>
      <c r="XS85" s="298"/>
      <c r="XT85" s="298"/>
      <c r="XU85" s="298"/>
      <c r="XV85" s="298"/>
      <c r="XW85" s="298"/>
      <c r="XX85" s="298"/>
      <c r="XY85" s="298"/>
      <c r="XZ85" s="298"/>
      <c r="YA85" s="298"/>
      <c r="YB85" s="298"/>
      <c r="YC85" s="298"/>
      <c r="YD85" s="298"/>
      <c r="YE85" s="298"/>
      <c r="YF85" s="298"/>
      <c r="YG85" s="298"/>
      <c r="YH85" s="298"/>
      <c r="YI85" s="298"/>
      <c r="YJ85" s="298"/>
      <c r="YK85" s="298"/>
      <c r="YL85" s="298"/>
      <c r="YM85" s="298"/>
      <c r="YN85" s="298"/>
      <c r="YO85" s="298"/>
      <c r="YP85" s="298"/>
      <c r="YQ85" s="298"/>
      <c r="YR85" s="298"/>
      <c r="YS85" s="298"/>
      <c r="YT85" s="298"/>
      <c r="YU85" s="298"/>
      <c r="YV85" s="298"/>
      <c r="YW85" s="298"/>
      <c r="YX85" s="298"/>
      <c r="YY85" s="298"/>
      <c r="YZ85" s="298"/>
      <c r="ZA85" s="298"/>
      <c r="ZB85" s="298"/>
      <c r="ZC85" s="298"/>
      <c r="ZD85" s="298"/>
      <c r="ZE85" s="298"/>
      <c r="ZF85" s="298"/>
      <c r="ZG85" s="298"/>
      <c r="ZH85" s="298"/>
      <c r="ZI85" s="298"/>
      <c r="ZJ85" s="298"/>
      <c r="ZK85" s="298"/>
      <c r="ZL85" s="298"/>
      <c r="ZM85" s="298"/>
      <c r="ZN85" s="298"/>
      <c r="ZO85" s="298"/>
      <c r="ZP85" s="298"/>
      <c r="ZQ85" s="298"/>
      <c r="ZR85" s="298"/>
      <c r="ZS85" s="298"/>
      <c r="ZT85" s="298"/>
      <c r="ZU85" s="298"/>
      <c r="ZV85" s="298"/>
      <c r="ZW85" s="298"/>
      <c r="ZX85" s="298"/>
      <c r="ZY85" s="298"/>
      <c r="ZZ85" s="298"/>
      <c r="AAA85" s="298"/>
      <c r="AAB85" s="298"/>
      <c r="AAC85" s="298"/>
      <c r="AAD85" s="298"/>
      <c r="AAE85" s="298"/>
      <c r="AAF85" s="298"/>
      <c r="AAG85" s="298"/>
      <c r="AAH85" s="298"/>
      <c r="AAI85" s="298"/>
      <c r="AAJ85" s="298"/>
      <c r="AAK85" s="298"/>
      <c r="AAL85" s="298"/>
      <c r="AAM85" s="298"/>
      <c r="AAN85" s="298"/>
      <c r="AAO85" s="298"/>
      <c r="AAP85" s="298"/>
      <c r="AAQ85" s="298"/>
      <c r="AAR85" s="298"/>
      <c r="AAS85" s="298"/>
      <c r="AAT85" s="298"/>
      <c r="AAU85" s="298"/>
      <c r="AAV85" s="298"/>
      <c r="AAW85" s="298"/>
      <c r="AAX85" s="298"/>
      <c r="AAY85" s="298"/>
      <c r="AAZ85" s="298"/>
      <c r="ABA85" s="298"/>
      <c r="ABB85" s="298"/>
      <c r="ABC85" s="298"/>
      <c r="ABD85" s="298"/>
      <c r="ABE85" s="298"/>
      <c r="ABF85" s="298"/>
      <c r="ABG85" s="298"/>
      <c r="ABH85" s="298"/>
      <c r="ABI85" s="298"/>
      <c r="ABJ85" s="298"/>
      <c r="ABK85" s="298"/>
      <c r="ABL85" s="298"/>
      <c r="ABM85" s="298"/>
      <c r="ABN85" s="298"/>
      <c r="ABO85" s="298"/>
      <c r="ABP85" s="298"/>
      <c r="ABQ85" s="298"/>
      <c r="ABR85" s="298"/>
      <c r="ABS85" s="298"/>
      <c r="ABT85" s="298"/>
      <c r="ABU85" s="298"/>
      <c r="ABV85" s="298"/>
      <c r="ABW85" s="298"/>
      <c r="ABX85" s="298"/>
      <c r="ABY85" s="298"/>
      <c r="ABZ85" s="298"/>
      <c r="ACA85" s="298"/>
      <c r="ACB85" s="298"/>
      <c r="ACC85" s="298"/>
      <c r="ACD85" s="298"/>
      <c r="ACE85" s="298"/>
      <c r="ACF85" s="298"/>
      <c r="ACG85" s="298"/>
      <c r="ACH85" s="298"/>
      <c r="ACI85" s="298"/>
      <c r="ACJ85" s="298"/>
      <c r="ACK85" s="298"/>
      <c r="ACL85" s="298"/>
      <c r="ACM85" s="298"/>
      <c r="ACN85" s="298"/>
      <c r="ACO85" s="298"/>
      <c r="ACP85" s="298"/>
      <c r="ACQ85" s="298"/>
      <c r="ACR85" s="298"/>
      <c r="ACS85" s="298"/>
      <c r="ACT85" s="298"/>
      <c r="ACU85" s="298"/>
      <c r="ACV85" s="298"/>
      <c r="ACW85" s="298"/>
      <c r="ACX85" s="298"/>
      <c r="ACY85" s="298"/>
      <c r="ACZ85" s="298"/>
      <c r="ADA85" s="298"/>
      <c r="ADB85" s="298"/>
      <c r="ADC85" s="298"/>
      <c r="ADD85" s="298"/>
      <c r="ADE85" s="298"/>
      <c r="ADF85" s="298"/>
      <c r="ADG85" s="298"/>
      <c r="ADH85" s="298"/>
      <c r="ADI85" s="298"/>
      <c r="ADJ85" s="298"/>
      <c r="ADK85" s="298"/>
      <c r="ADL85" s="298"/>
      <c r="ADM85" s="298"/>
      <c r="ADN85" s="298"/>
      <c r="ADO85" s="298"/>
      <c r="ADP85" s="298"/>
      <c r="ADQ85" s="298"/>
      <c r="ADR85" s="298"/>
      <c r="ADS85" s="298"/>
      <c r="ADT85" s="298"/>
      <c r="ADU85" s="298"/>
      <c r="ADV85" s="298"/>
      <c r="ADW85" s="298"/>
      <c r="ADX85" s="298"/>
      <c r="ADY85" s="298"/>
      <c r="ADZ85" s="298"/>
      <c r="AEA85" s="298"/>
      <c r="AEB85" s="298"/>
      <c r="AEC85" s="298"/>
      <c r="AED85" s="298"/>
      <c r="AEE85" s="298"/>
      <c r="AEF85" s="298"/>
      <c r="AEG85" s="298"/>
      <c r="AEH85" s="298"/>
      <c r="AEI85" s="298"/>
      <c r="AEJ85" s="298"/>
      <c r="AEK85" s="298"/>
      <c r="AEL85" s="298"/>
      <c r="AEM85" s="298"/>
      <c r="AEN85" s="298"/>
      <c r="AEO85" s="298"/>
      <c r="AEP85" s="298"/>
      <c r="AEQ85" s="298"/>
      <c r="AER85" s="298"/>
      <c r="AES85" s="298"/>
      <c r="AET85" s="298"/>
      <c r="AEU85" s="298"/>
      <c r="AEV85" s="298"/>
      <c r="AEW85" s="298"/>
      <c r="AEX85" s="298"/>
      <c r="AEY85" s="298"/>
      <c r="AEZ85" s="298"/>
      <c r="AFA85" s="298"/>
      <c r="AFB85" s="298"/>
      <c r="AFC85" s="298"/>
      <c r="AFD85" s="298"/>
      <c r="AFE85" s="298"/>
      <c r="AFF85" s="298"/>
      <c r="AFG85" s="298"/>
      <c r="AFH85" s="298"/>
      <c r="AFI85" s="298"/>
      <c r="AFJ85" s="298"/>
      <c r="AFK85" s="298"/>
      <c r="AFL85" s="298"/>
      <c r="AFM85" s="298"/>
      <c r="AFN85" s="298"/>
      <c r="AFO85" s="298"/>
      <c r="AFP85" s="298"/>
      <c r="AFQ85" s="298"/>
      <c r="AFR85" s="298"/>
      <c r="AFS85" s="298"/>
      <c r="AFT85" s="298"/>
      <c r="AFU85" s="298"/>
      <c r="AFV85" s="298"/>
      <c r="AFW85" s="298"/>
      <c r="AFX85" s="298"/>
      <c r="AFY85" s="298"/>
      <c r="AFZ85" s="298"/>
      <c r="AGA85" s="298"/>
      <c r="AGB85" s="298"/>
      <c r="AGC85" s="298"/>
      <c r="AGD85" s="298"/>
      <c r="AGE85" s="298"/>
      <c r="AGF85" s="298"/>
      <c r="AGG85" s="298"/>
      <c r="AGH85" s="298"/>
      <c r="AGI85" s="298"/>
      <c r="AGJ85" s="298"/>
      <c r="AGK85" s="298"/>
      <c r="AGL85" s="298"/>
      <c r="AGM85" s="298"/>
      <c r="AGN85" s="298"/>
      <c r="AGO85" s="298"/>
      <c r="AGP85" s="298"/>
      <c r="AGQ85" s="298"/>
      <c r="AGR85" s="298"/>
      <c r="AGS85" s="298"/>
      <c r="AGT85" s="298"/>
      <c r="AGU85" s="298"/>
      <c r="AGV85" s="298"/>
      <c r="AGW85" s="298"/>
      <c r="AGX85" s="298"/>
      <c r="AGY85" s="298"/>
      <c r="AGZ85" s="298"/>
      <c r="AHA85" s="298"/>
      <c r="AHB85" s="298"/>
      <c r="AHC85" s="298"/>
      <c r="AHD85" s="298"/>
      <c r="AHE85" s="298"/>
      <c r="AHF85" s="298"/>
      <c r="AHG85" s="298"/>
      <c r="AHH85" s="298"/>
      <c r="AHI85" s="298"/>
      <c r="AHJ85" s="298"/>
      <c r="AHK85" s="298"/>
      <c r="AHL85" s="298"/>
      <c r="AHM85" s="298"/>
      <c r="AHN85" s="298"/>
      <c r="AHO85" s="298"/>
      <c r="AHP85" s="298"/>
      <c r="AHQ85" s="298"/>
      <c r="AHR85" s="298"/>
      <c r="AHS85" s="298"/>
      <c r="AHT85" s="298"/>
      <c r="AHU85" s="298"/>
      <c r="AHV85" s="298"/>
      <c r="AHW85" s="298"/>
      <c r="AHX85" s="298"/>
      <c r="AHY85" s="298"/>
      <c r="AHZ85" s="298"/>
      <c r="AIA85" s="298"/>
      <c r="AIB85" s="298"/>
      <c r="AIC85" s="298"/>
      <c r="AID85" s="298"/>
      <c r="AIE85" s="298"/>
      <c r="AIF85" s="298"/>
      <c r="AIG85" s="298"/>
      <c r="AIH85" s="298"/>
      <c r="AII85" s="298"/>
      <c r="AIJ85" s="298"/>
      <c r="AIK85" s="298"/>
      <c r="AIL85" s="298"/>
      <c r="AIM85" s="298"/>
      <c r="AIN85" s="298"/>
      <c r="AIO85" s="298"/>
      <c r="AIP85" s="298"/>
      <c r="AIQ85" s="298"/>
      <c r="AIR85" s="298"/>
      <c r="AIS85" s="298"/>
      <c r="AIT85" s="298"/>
      <c r="AIU85" s="298"/>
      <c r="AIV85" s="298"/>
      <c r="AIW85" s="298"/>
      <c r="AIX85" s="298"/>
      <c r="AIY85" s="298"/>
      <c r="AIZ85" s="298"/>
      <c r="AJA85" s="298"/>
      <c r="AJB85" s="298"/>
      <c r="AJC85" s="298"/>
      <c r="AJD85" s="298"/>
      <c r="AJE85" s="298"/>
      <c r="AJF85" s="298"/>
      <c r="AJG85" s="298"/>
      <c r="AJH85" s="298"/>
      <c r="AJI85" s="298"/>
      <c r="AJJ85" s="298"/>
      <c r="AJK85" s="298"/>
      <c r="AJL85" s="298"/>
      <c r="AJM85" s="298"/>
      <c r="AJN85" s="298"/>
      <c r="AJO85" s="298"/>
      <c r="AJP85" s="298"/>
      <c r="AJQ85" s="298"/>
      <c r="AJR85" s="298"/>
      <c r="AJS85" s="298"/>
      <c r="AJT85" s="298"/>
      <c r="AJU85" s="298"/>
      <c r="AJV85" s="298"/>
      <c r="AJW85" s="298"/>
      <c r="AJX85" s="298"/>
      <c r="AJY85" s="298"/>
      <c r="AJZ85" s="298"/>
      <c r="AKA85" s="298"/>
      <c r="AKB85" s="298"/>
      <c r="AKC85" s="298"/>
      <c r="AKD85" s="298"/>
      <c r="AKE85" s="298"/>
      <c r="AKF85" s="298"/>
      <c r="AKG85" s="298"/>
      <c r="AKH85" s="298"/>
      <c r="AKI85" s="298"/>
      <c r="AKJ85" s="298"/>
      <c r="AKK85" s="298"/>
      <c r="AKL85" s="298"/>
      <c r="AKM85" s="298"/>
      <c r="AKN85" s="298"/>
      <c r="AKO85" s="298"/>
      <c r="AKP85" s="298"/>
      <c r="AKQ85" s="298"/>
      <c r="AKR85" s="298"/>
      <c r="AKS85" s="298"/>
      <c r="AKT85" s="298"/>
      <c r="AKU85" s="298"/>
      <c r="AKV85" s="298"/>
      <c r="AKW85" s="298"/>
      <c r="AKX85" s="298"/>
      <c r="AKY85" s="298"/>
      <c r="AKZ85" s="298"/>
      <c r="ALA85" s="298"/>
      <c r="ALB85" s="298"/>
      <c r="ALC85" s="298"/>
      <c r="ALD85" s="298"/>
      <c r="ALE85" s="298"/>
      <c r="ALF85" s="298"/>
      <c r="ALG85" s="298"/>
      <c r="ALH85" s="298"/>
      <c r="ALI85" s="298"/>
      <c r="ALJ85" s="298"/>
      <c r="ALK85" s="298"/>
      <c r="ALL85" s="298"/>
      <c r="ALM85" s="298"/>
      <c r="ALN85" s="298"/>
      <c r="ALO85" s="298"/>
      <c r="ALP85" s="298"/>
      <c r="ALQ85" s="298"/>
      <c r="ALR85" s="298"/>
      <c r="ALS85" s="298"/>
      <c r="ALT85" s="298"/>
      <c r="ALU85" s="298"/>
      <c r="ALV85" s="298"/>
      <c r="ALW85" s="298"/>
      <c r="ALX85" s="298"/>
      <c r="ALY85" s="298"/>
      <c r="ALZ85" s="298"/>
      <c r="AMA85" s="298"/>
      <c r="AMB85" s="298"/>
      <c r="AMC85" s="298"/>
      <c r="AMD85" s="298"/>
      <c r="AME85" s="298"/>
      <c r="AMF85" s="298"/>
      <c r="AMG85" s="298"/>
      <c r="AMH85" s="298"/>
      <c r="AMI85" s="298"/>
      <c r="AMJ85" s="298"/>
      <c r="AMK85" s="298"/>
      <c r="AML85" s="298"/>
      <c r="AMM85" s="298"/>
      <c r="AMN85" s="298"/>
      <c r="AMO85" s="298"/>
      <c r="AMP85" s="298"/>
      <c r="AMQ85" s="298"/>
      <c r="AMR85" s="298"/>
      <c r="AMS85" s="298"/>
      <c r="AMT85" s="298"/>
      <c r="AMU85" s="298"/>
      <c r="AMV85" s="298"/>
      <c r="AMW85" s="298"/>
      <c r="AMX85" s="298"/>
      <c r="AMY85" s="298"/>
      <c r="AMZ85" s="298"/>
      <c r="ANA85" s="298"/>
      <c r="ANB85" s="298"/>
      <c r="ANC85" s="298"/>
      <c r="AND85" s="298"/>
      <c r="ANE85" s="298"/>
      <c r="ANF85" s="298"/>
      <c r="ANG85" s="298"/>
      <c r="ANH85" s="298"/>
      <c r="ANI85" s="298"/>
      <c r="ANJ85" s="298"/>
      <c r="ANK85" s="298"/>
      <c r="ANL85" s="298"/>
      <c r="ANM85" s="298"/>
      <c r="ANN85" s="298"/>
      <c r="ANO85" s="298"/>
      <c r="ANP85" s="298"/>
      <c r="ANQ85" s="298"/>
      <c r="ANR85" s="298"/>
      <c r="ANS85" s="298"/>
      <c r="ANT85" s="298"/>
      <c r="ANU85" s="298"/>
      <c r="ANV85" s="298"/>
      <c r="ANW85" s="298"/>
      <c r="ANX85" s="298"/>
      <c r="ANY85" s="298"/>
      <c r="ANZ85" s="298"/>
      <c r="AOA85" s="298"/>
      <c r="AOB85" s="298"/>
      <c r="AOC85" s="298"/>
      <c r="AOD85" s="298"/>
      <c r="AOE85" s="298"/>
      <c r="AOF85" s="298"/>
      <c r="AOG85" s="298"/>
      <c r="AOH85" s="298"/>
      <c r="AOI85" s="298"/>
      <c r="AOJ85" s="298"/>
      <c r="AOK85" s="298"/>
      <c r="AOL85" s="298"/>
      <c r="AOM85" s="298"/>
      <c r="AON85" s="298"/>
      <c r="AOO85" s="298"/>
      <c r="AOP85" s="298"/>
      <c r="AOQ85" s="298"/>
      <c r="AOR85" s="298"/>
      <c r="AOS85" s="298"/>
      <c r="AOT85" s="298"/>
      <c r="AOU85" s="298"/>
      <c r="AOV85" s="298"/>
      <c r="AOW85" s="298"/>
      <c r="AOX85" s="298"/>
      <c r="AOY85" s="298"/>
      <c r="AOZ85" s="298"/>
      <c r="APA85" s="298"/>
      <c r="APB85" s="298"/>
      <c r="APC85" s="298"/>
      <c r="APD85" s="298"/>
      <c r="APE85" s="298"/>
      <c r="APF85" s="298"/>
      <c r="APG85" s="298"/>
      <c r="APH85" s="298"/>
      <c r="API85" s="298"/>
      <c r="APJ85" s="298"/>
      <c r="APK85" s="298"/>
      <c r="APL85" s="298"/>
      <c r="APM85" s="298"/>
      <c r="APN85" s="298"/>
      <c r="APO85" s="298"/>
      <c r="APP85" s="298"/>
      <c r="APQ85" s="298"/>
      <c r="APR85" s="298"/>
      <c r="APS85" s="298"/>
      <c r="APT85" s="298"/>
      <c r="APU85" s="298"/>
      <c r="APV85" s="298"/>
      <c r="APW85" s="298"/>
      <c r="APX85" s="298"/>
      <c r="APY85" s="298"/>
      <c r="APZ85" s="298"/>
      <c r="AQA85" s="298"/>
      <c r="AQB85" s="298"/>
      <c r="AQC85" s="298"/>
      <c r="AQD85" s="298"/>
      <c r="AQE85" s="298"/>
      <c r="AQF85" s="298"/>
      <c r="AQG85" s="298"/>
      <c r="AQH85" s="298"/>
      <c r="AQI85" s="298"/>
      <c r="AQJ85" s="298"/>
      <c r="AQK85" s="298"/>
      <c r="AQL85" s="298"/>
      <c r="AQM85" s="298"/>
      <c r="AQN85" s="298"/>
      <c r="AQO85" s="298"/>
      <c r="AQP85" s="298"/>
      <c r="AQQ85" s="298"/>
      <c r="AQR85" s="298"/>
      <c r="AQS85" s="298"/>
      <c r="AQT85" s="298"/>
      <c r="AQU85" s="298"/>
      <c r="AQV85" s="298"/>
      <c r="AQW85" s="298"/>
      <c r="AQX85" s="298"/>
      <c r="AQY85" s="298"/>
      <c r="AQZ85" s="298"/>
      <c r="ARA85" s="298"/>
      <c r="ARB85" s="298"/>
      <c r="ARC85" s="298"/>
      <c r="ARD85" s="298"/>
      <c r="ARE85" s="298"/>
      <c r="ARF85" s="298"/>
      <c r="ARG85" s="298"/>
      <c r="ARH85" s="298"/>
      <c r="ARI85" s="298"/>
      <c r="ARJ85" s="298"/>
      <c r="ARK85" s="298"/>
      <c r="ARL85" s="298"/>
      <c r="ARM85" s="298"/>
      <c r="ARN85" s="298"/>
      <c r="ARO85" s="298"/>
      <c r="ARP85" s="298"/>
      <c r="ARQ85" s="298"/>
      <c r="ARR85" s="298"/>
      <c r="ARS85" s="298"/>
      <c r="ART85" s="298"/>
      <c r="ARU85" s="298"/>
      <c r="ARV85" s="298"/>
      <c r="ARW85" s="298"/>
      <c r="ARX85" s="298"/>
      <c r="ARY85" s="298"/>
      <c r="ARZ85" s="298"/>
      <c r="ASA85" s="298"/>
      <c r="ASB85" s="298"/>
      <c r="ASC85" s="298"/>
      <c r="ASD85" s="298"/>
      <c r="ASE85" s="298"/>
      <c r="ASF85" s="298"/>
      <c r="ASG85" s="298"/>
      <c r="ASH85" s="298"/>
      <c r="ASI85" s="298"/>
      <c r="ASJ85" s="298"/>
      <c r="ASK85" s="298"/>
      <c r="ASL85" s="298"/>
      <c r="ASM85" s="298"/>
      <c r="ASN85" s="298"/>
      <c r="ASO85" s="298"/>
      <c r="ASP85" s="298"/>
      <c r="ASQ85" s="298"/>
      <c r="ASR85" s="298"/>
      <c r="ASS85" s="298"/>
      <c r="AST85" s="298"/>
      <c r="ASU85" s="298"/>
      <c r="ASV85" s="298"/>
      <c r="ASW85" s="298"/>
      <c r="ASX85" s="298"/>
      <c r="ASY85" s="298"/>
      <c r="ASZ85" s="298"/>
      <c r="ATA85" s="298"/>
      <c r="ATB85" s="298"/>
      <c r="ATC85" s="298"/>
      <c r="ATD85" s="298"/>
      <c r="ATE85" s="298"/>
      <c r="ATF85" s="298"/>
      <c r="ATG85" s="298"/>
      <c r="ATH85" s="298"/>
      <c r="ATI85" s="298"/>
      <c r="ATJ85" s="298"/>
      <c r="ATK85" s="298"/>
      <c r="ATL85" s="298"/>
      <c r="ATM85" s="298"/>
      <c r="ATN85" s="298"/>
      <c r="ATO85" s="298"/>
      <c r="ATP85" s="298"/>
      <c r="ATQ85" s="298"/>
      <c r="ATR85" s="298"/>
      <c r="ATS85" s="298"/>
      <c r="ATT85" s="298"/>
      <c r="ATU85" s="298"/>
      <c r="ATV85" s="298"/>
      <c r="ATW85" s="298"/>
      <c r="ATX85" s="298"/>
      <c r="ATY85" s="298"/>
      <c r="ATZ85" s="298"/>
      <c r="AUA85" s="298"/>
      <c r="AUB85" s="298"/>
      <c r="AUC85" s="298"/>
      <c r="AUD85" s="298"/>
      <c r="AUE85" s="298"/>
      <c r="AUF85" s="298"/>
      <c r="AUG85" s="298"/>
      <c r="AUH85" s="298"/>
      <c r="AUI85" s="298"/>
      <c r="AUJ85" s="298"/>
      <c r="AUK85" s="298"/>
      <c r="AUL85" s="298"/>
      <c r="AUM85" s="298"/>
      <c r="AUN85" s="298"/>
      <c r="AUO85" s="298"/>
      <c r="AUP85" s="298"/>
      <c r="AUQ85" s="298"/>
      <c r="AUR85" s="298"/>
      <c r="AUS85" s="298"/>
      <c r="AUT85" s="298"/>
      <c r="AUU85" s="298"/>
      <c r="AUV85" s="298"/>
      <c r="AUW85" s="298"/>
      <c r="AUX85" s="298"/>
      <c r="AUY85" s="298"/>
      <c r="AUZ85" s="298"/>
      <c r="AVA85" s="298"/>
      <c r="AVB85" s="298"/>
      <c r="AVC85" s="298"/>
      <c r="AVD85" s="298"/>
      <c r="AVE85" s="298"/>
      <c r="AVF85" s="298"/>
      <c r="AVG85" s="298"/>
      <c r="AVH85" s="298"/>
      <c r="AVI85" s="298"/>
      <c r="AVJ85" s="298"/>
      <c r="AVK85" s="298"/>
      <c r="AVL85" s="298"/>
      <c r="AVM85" s="298"/>
      <c r="AVN85" s="298"/>
      <c r="AVO85" s="298"/>
      <c r="AVP85" s="298"/>
      <c r="AVQ85" s="298"/>
      <c r="AVR85" s="298"/>
      <c r="AVS85" s="298"/>
      <c r="AVT85" s="298"/>
      <c r="AVU85" s="298"/>
      <c r="AVV85" s="298"/>
      <c r="AVW85" s="298"/>
      <c r="AVX85" s="298"/>
      <c r="AVY85" s="298"/>
      <c r="AVZ85" s="298"/>
      <c r="AWA85" s="298"/>
      <c r="AWB85" s="298"/>
      <c r="AWC85" s="298"/>
      <c r="AWD85" s="298"/>
      <c r="AWE85" s="298"/>
      <c r="AWF85" s="298"/>
      <c r="AWG85" s="298"/>
      <c r="AWH85" s="298"/>
      <c r="AWI85" s="298"/>
      <c r="AWJ85" s="298"/>
      <c r="AWK85" s="298"/>
      <c r="AWL85" s="298"/>
      <c r="AWM85" s="298"/>
      <c r="AWN85" s="298"/>
      <c r="AWO85" s="298"/>
      <c r="AWP85" s="298"/>
      <c r="AWQ85" s="298"/>
      <c r="AWR85" s="298"/>
      <c r="AWS85" s="298"/>
      <c r="AWT85" s="298"/>
      <c r="AWU85" s="298"/>
      <c r="AWV85" s="298"/>
      <c r="AWW85" s="298"/>
      <c r="AWX85" s="298"/>
      <c r="AWY85" s="298"/>
      <c r="AWZ85" s="298"/>
      <c r="AXA85" s="298"/>
      <c r="AXB85" s="298"/>
      <c r="AXC85" s="298"/>
      <c r="AXD85" s="298"/>
      <c r="AXE85" s="298"/>
      <c r="AXF85" s="298"/>
      <c r="AXG85" s="298"/>
      <c r="AXH85" s="298"/>
      <c r="AXI85" s="298"/>
      <c r="AXJ85" s="298"/>
      <c r="AXK85" s="298"/>
      <c r="AXL85" s="298"/>
      <c r="AXM85" s="298"/>
      <c r="AXN85" s="298"/>
      <c r="AXO85" s="298"/>
      <c r="AXP85" s="298"/>
      <c r="AXQ85" s="298"/>
      <c r="AXR85" s="298"/>
      <c r="AXS85" s="298"/>
      <c r="AXT85" s="298"/>
      <c r="AXU85" s="298"/>
      <c r="AXV85" s="298"/>
      <c r="AXW85" s="298"/>
      <c r="AXX85" s="298"/>
      <c r="AXY85" s="298"/>
      <c r="AXZ85" s="298"/>
      <c r="AYA85" s="298"/>
      <c r="AYB85" s="298"/>
      <c r="AYC85" s="298"/>
      <c r="AYD85" s="298"/>
      <c r="AYE85" s="298"/>
      <c r="AYF85" s="298"/>
      <c r="AYG85" s="298"/>
      <c r="AYH85" s="298"/>
      <c r="AYI85" s="298"/>
      <c r="AYJ85" s="298"/>
      <c r="AYK85" s="298"/>
      <c r="AYL85" s="298"/>
      <c r="AYM85" s="298"/>
      <c r="AYN85" s="298"/>
      <c r="AYO85" s="298"/>
      <c r="AYP85" s="298"/>
      <c r="AYQ85" s="298"/>
      <c r="AYR85" s="298"/>
      <c r="AYS85" s="298"/>
      <c r="AYT85" s="298"/>
      <c r="AYU85" s="298"/>
      <c r="AYV85" s="298"/>
      <c r="AYW85" s="298"/>
      <c r="AYX85" s="298"/>
      <c r="AYY85" s="298"/>
      <c r="AYZ85" s="298"/>
      <c r="AZA85" s="298"/>
      <c r="AZB85" s="298"/>
      <c r="AZC85" s="298"/>
      <c r="AZD85" s="298"/>
      <c r="AZE85" s="298"/>
      <c r="AZF85" s="298"/>
      <c r="AZG85" s="298"/>
      <c r="AZH85" s="298"/>
      <c r="AZI85" s="298"/>
      <c r="AZJ85" s="298"/>
      <c r="AZK85" s="298"/>
      <c r="AZL85" s="298"/>
      <c r="AZM85" s="298"/>
      <c r="AZN85" s="298"/>
      <c r="AZO85" s="298"/>
      <c r="AZP85" s="298"/>
      <c r="AZQ85" s="298"/>
      <c r="AZR85" s="298"/>
      <c r="AZS85" s="298"/>
      <c r="AZT85" s="298"/>
      <c r="AZU85" s="298"/>
      <c r="AZV85" s="298"/>
      <c r="AZW85" s="298"/>
      <c r="AZX85" s="298"/>
      <c r="AZY85" s="298"/>
      <c r="AZZ85" s="298"/>
      <c r="BAA85" s="298"/>
      <c r="BAB85" s="298"/>
      <c r="BAC85" s="298"/>
      <c r="BAD85" s="298"/>
      <c r="BAE85" s="298"/>
      <c r="BAF85" s="298"/>
      <c r="BAG85" s="298"/>
      <c r="BAH85" s="298"/>
      <c r="BAI85" s="298"/>
      <c r="BAJ85" s="298"/>
      <c r="BAK85" s="298"/>
      <c r="BAL85" s="298"/>
      <c r="BAM85" s="298"/>
      <c r="BAN85" s="298"/>
      <c r="BAO85" s="298"/>
      <c r="BAP85" s="298"/>
      <c r="BAQ85" s="298"/>
      <c r="BAR85" s="298"/>
      <c r="BAS85" s="298"/>
      <c r="BAT85" s="298"/>
      <c r="BAU85" s="298"/>
      <c r="BAV85" s="298"/>
      <c r="BAW85" s="298"/>
      <c r="BAX85" s="298"/>
      <c r="BAY85" s="298"/>
      <c r="BAZ85" s="298"/>
      <c r="BBA85" s="298"/>
      <c r="BBB85" s="298"/>
      <c r="BBC85" s="298"/>
      <c r="BBD85" s="298"/>
      <c r="BBE85" s="298"/>
      <c r="BBF85" s="298"/>
      <c r="BBG85" s="298"/>
      <c r="BBH85" s="298"/>
      <c r="BBI85" s="298"/>
      <c r="BBJ85" s="298"/>
      <c r="BBK85" s="298"/>
      <c r="BBL85" s="298"/>
      <c r="BBM85" s="298"/>
      <c r="BBN85" s="298"/>
      <c r="BBO85" s="298"/>
      <c r="BBP85" s="298"/>
      <c r="BBQ85" s="298"/>
      <c r="BBR85" s="298"/>
      <c r="BBS85" s="298"/>
      <c r="BBT85" s="298"/>
      <c r="BBU85" s="298"/>
      <c r="BBV85" s="298"/>
      <c r="BBW85" s="298"/>
      <c r="BBX85" s="298"/>
      <c r="BBY85" s="298"/>
      <c r="BBZ85" s="298"/>
      <c r="BCA85" s="298"/>
      <c r="BCB85" s="298"/>
      <c r="BCC85" s="298"/>
      <c r="BCD85" s="298"/>
      <c r="BCE85" s="298"/>
      <c r="BCF85" s="298"/>
      <c r="BCG85" s="298"/>
      <c r="BCH85" s="298"/>
      <c r="BCI85" s="298"/>
      <c r="BCJ85" s="298"/>
      <c r="BCK85" s="298"/>
      <c r="BCL85" s="298"/>
      <c r="BCM85" s="298"/>
      <c r="BCN85" s="298"/>
      <c r="BCO85" s="298"/>
      <c r="BCP85" s="298"/>
      <c r="BCQ85" s="298"/>
      <c r="BCR85" s="298"/>
      <c r="BCS85" s="298"/>
      <c r="BCT85" s="298"/>
      <c r="BCU85" s="298"/>
      <c r="BCV85" s="298"/>
      <c r="BCW85" s="298"/>
      <c r="BCX85" s="298"/>
      <c r="BCY85" s="298"/>
      <c r="BCZ85" s="298"/>
      <c r="BDA85" s="298"/>
      <c r="BDB85" s="298"/>
      <c r="BDC85" s="298"/>
      <c r="BDD85" s="298"/>
      <c r="BDE85" s="298"/>
      <c r="BDF85" s="298"/>
      <c r="BDG85" s="298"/>
      <c r="BDH85" s="298"/>
      <c r="BDI85" s="298"/>
      <c r="BDJ85" s="298"/>
      <c r="BDK85" s="298"/>
      <c r="BDL85" s="298"/>
      <c r="BDM85" s="298"/>
      <c r="BDN85" s="298"/>
      <c r="BDO85" s="298"/>
      <c r="BDP85" s="298"/>
      <c r="BDQ85" s="298"/>
      <c r="BDR85" s="298"/>
      <c r="BDS85" s="298"/>
      <c r="BDT85" s="298"/>
      <c r="BDU85" s="298"/>
      <c r="BDV85" s="298"/>
      <c r="BDW85" s="298"/>
      <c r="BDX85" s="298"/>
      <c r="BDY85" s="298"/>
      <c r="BDZ85" s="298"/>
      <c r="BEA85" s="298"/>
      <c r="BEB85" s="298"/>
      <c r="BEC85" s="298"/>
      <c r="BED85" s="298"/>
      <c r="BEE85" s="298"/>
      <c r="BEF85" s="298"/>
      <c r="BEG85" s="298"/>
      <c r="BEH85" s="298"/>
      <c r="BEI85" s="298"/>
      <c r="BEJ85" s="298"/>
      <c r="BEK85" s="298"/>
      <c r="BEL85" s="298"/>
      <c r="BEM85" s="298"/>
      <c r="BEN85" s="298"/>
      <c r="BEO85" s="298"/>
      <c r="BEP85" s="298"/>
      <c r="BEQ85" s="298"/>
      <c r="BER85" s="298"/>
      <c r="BES85" s="298"/>
      <c r="BET85" s="298"/>
      <c r="BEU85" s="298"/>
      <c r="BEV85" s="298"/>
      <c r="BEW85" s="298"/>
      <c r="BEX85" s="298"/>
      <c r="BEY85" s="298"/>
      <c r="BEZ85" s="298"/>
      <c r="BFA85" s="298"/>
      <c r="BFB85" s="298"/>
      <c r="BFC85" s="298"/>
      <c r="BFD85" s="298"/>
      <c r="BFE85" s="298"/>
      <c r="BFF85" s="298"/>
      <c r="BFG85" s="298"/>
      <c r="BFH85" s="298"/>
      <c r="BFI85" s="298"/>
      <c r="BFJ85" s="298"/>
      <c r="BFK85" s="298"/>
      <c r="BFL85" s="298"/>
      <c r="BFM85" s="298"/>
      <c r="BFN85" s="298"/>
      <c r="BFO85" s="298"/>
      <c r="BFP85" s="298"/>
      <c r="BFQ85" s="298"/>
      <c r="BFR85" s="298"/>
      <c r="BFS85" s="298"/>
      <c r="BFT85" s="298"/>
      <c r="BFU85" s="298"/>
      <c r="BFV85" s="298"/>
      <c r="BFW85" s="298"/>
      <c r="BFX85" s="298"/>
      <c r="BFY85" s="298"/>
      <c r="BFZ85" s="298"/>
      <c r="BGA85" s="298"/>
      <c r="BGB85" s="298"/>
      <c r="BGC85" s="298"/>
      <c r="BGD85" s="298"/>
      <c r="BGE85" s="298"/>
      <c r="BGF85" s="298"/>
      <c r="BGG85" s="298"/>
      <c r="BGH85" s="298"/>
      <c r="BGI85" s="298"/>
      <c r="BGJ85" s="298"/>
      <c r="BGK85" s="298"/>
      <c r="BGL85" s="298"/>
      <c r="BGM85" s="298"/>
      <c r="BGN85" s="298"/>
      <c r="BGO85" s="298"/>
      <c r="BGP85" s="298"/>
      <c r="BGQ85" s="298"/>
      <c r="BGR85" s="298"/>
      <c r="BGS85" s="298"/>
      <c r="BGT85" s="298"/>
      <c r="BGU85" s="298"/>
      <c r="BGV85" s="298"/>
      <c r="BGW85" s="298"/>
      <c r="BGX85" s="298"/>
      <c r="BGY85" s="298"/>
      <c r="BGZ85" s="298"/>
      <c r="BHA85" s="298"/>
      <c r="BHB85" s="298"/>
      <c r="BHC85" s="298"/>
      <c r="BHD85" s="298"/>
      <c r="BHE85" s="298"/>
      <c r="BHF85" s="298"/>
      <c r="BHG85" s="298"/>
      <c r="BHH85" s="298"/>
      <c r="BHI85" s="298"/>
      <c r="BHJ85" s="298"/>
      <c r="BHK85" s="298"/>
      <c r="BHL85" s="298"/>
      <c r="BHM85" s="298"/>
      <c r="BHN85" s="298"/>
      <c r="BHO85" s="298"/>
      <c r="BHP85" s="298"/>
      <c r="BHQ85" s="298"/>
      <c r="BHR85" s="298"/>
      <c r="BHS85" s="298"/>
      <c r="BHT85" s="298"/>
      <c r="BHU85" s="298"/>
      <c r="BHV85" s="298"/>
      <c r="BHW85" s="298"/>
      <c r="BHX85" s="298"/>
      <c r="BHY85" s="298"/>
      <c r="BHZ85" s="298"/>
      <c r="BIA85" s="298"/>
      <c r="BIB85" s="298"/>
      <c r="BIC85" s="298"/>
      <c r="BID85" s="298"/>
      <c r="BIE85" s="298"/>
      <c r="BIF85" s="298"/>
      <c r="BIG85" s="298"/>
      <c r="BIH85" s="298"/>
      <c r="BII85" s="298"/>
      <c r="BIJ85" s="298"/>
      <c r="BIK85" s="298"/>
      <c r="BIL85" s="298"/>
      <c r="BIM85" s="298"/>
      <c r="BIN85" s="298"/>
      <c r="BIO85" s="298"/>
      <c r="BIP85" s="298"/>
      <c r="BIQ85" s="298"/>
      <c r="BIR85" s="298"/>
      <c r="BIS85" s="298"/>
      <c r="BIT85" s="298"/>
      <c r="BIU85" s="298"/>
      <c r="BIV85" s="298"/>
      <c r="BIW85" s="298"/>
      <c r="BIX85" s="298"/>
      <c r="BIY85" s="298"/>
      <c r="BIZ85" s="298"/>
      <c r="BJA85" s="298"/>
      <c r="BJB85" s="298"/>
      <c r="BJC85" s="298"/>
      <c r="BJD85" s="298"/>
      <c r="BJE85" s="298"/>
      <c r="BJF85" s="298"/>
      <c r="BJG85" s="298"/>
      <c r="BJH85" s="298"/>
      <c r="BJI85" s="298"/>
      <c r="BJJ85" s="298"/>
      <c r="BJK85" s="298"/>
      <c r="BJL85" s="298"/>
      <c r="BJM85" s="298"/>
      <c r="BJN85" s="298"/>
      <c r="BJO85" s="298"/>
      <c r="BJP85" s="298"/>
      <c r="BJQ85" s="298"/>
      <c r="BJR85" s="298"/>
      <c r="BJS85" s="298"/>
      <c r="BJT85" s="298"/>
      <c r="BJU85" s="298"/>
      <c r="BJV85" s="298"/>
      <c r="BJW85" s="298"/>
      <c r="BJX85" s="298"/>
      <c r="BJY85" s="298"/>
      <c r="BJZ85" s="298"/>
      <c r="BKA85" s="298"/>
      <c r="BKB85" s="298"/>
      <c r="BKC85" s="298"/>
      <c r="BKD85" s="298"/>
      <c r="BKE85" s="298"/>
      <c r="BKF85" s="298"/>
      <c r="BKG85" s="298"/>
      <c r="BKH85" s="298"/>
      <c r="BKI85" s="298"/>
      <c r="BKJ85" s="298"/>
      <c r="BKK85" s="298"/>
      <c r="BKL85" s="298"/>
      <c r="BKM85" s="298"/>
      <c r="BKN85" s="298"/>
      <c r="BKO85" s="298"/>
      <c r="BKP85" s="298"/>
      <c r="BKQ85" s="298"/>
      <c r="BKR85" s="298"/>
      <c r="BKS85" s="298"/>
      <c r="BKT85" s="298"/>
      <c r="BKU85" s="298"/>
      <c r="BKV85" s="298"/>
      <c r="BKW85" s="298"/>
      <c r="BKX85" s="298"/>
      <c r="BKY85" s="298"/>
      <c r="BKZ85" s="298"/>
      <c r="BLA85" s="298"/>
      <c r="BLB85" s="298"/>
      <c r="BLC85" s="298"/>
      <c r="BLD85" s="298"/>
      <c r="BLE85" s="298"/>
      <c r="BLF85" s="298"/>
      <c r="BLG85" s="298"/>
      <c r="BLH85" s="298"/>
      <c r="BLI85" s="298"/>
      <c r="BLJ85" s="298"/>
      <c r="BLK85" s="298"/>
      <c r="BLL85" s="298"/>
      <c r="BLM85" s="298"/>
      <c r="BLN85" s="298"/>
      <c r="BLO85" s="298"/>
      <c r="BLP85" s="298"/>
      <c r="BLQ85" s="298"/>
      <c r="BLR85" s="298"/>
      <c r="BLS85" s="298"/>
      <c r="BLT85" s="298"/>
      <c r="BLU85" s="298"/>
      <c r="BLV85" s="298"/>
      <c r="BLW85" s="298"/>
      <c r="BLX85" s="298"/>
      <c r="BLY85" s="298"/>
      <c r="BLZ85" s="298"/>
      <c r="BMA85" s="298"/>
      <c r="BMB85" s="298"/>
      <c r="BMC85" s="298"/>
      <c r="BMD85" s="298"/>
      <c r="BME85" s="298"/>
      <c r="BMF85" s="298"/>
      <c r="BMG85" s="298"/>
      <c r="BMH85" s="298"/>
      <c r="BMI85" s="298"/>
      <c r="BMJ85" s="298"/>
      <c r="BMK85" s="298"/>
      <c r="BML85" s="298"/>
      <c r="BMM85" s="298"/>
      <c r="BMN85" s="298"/>
      <c r="BMO85" s="298"/>
      <c r="BMP85" s="298"/>
      <c r="BMQ85" s="298"/>
      <c r="BMR85" s="298"/>
      <c r="BMS85" s="298"/>
      <c r="BMT85" s="298"/>
      <c r="BMU85" s="298"/>
      <c r="BMV85" s="298"/>
      <c r="BMW85" s="298"/>
      <c r="BMX85" s="298"/>
      <c r="BMY85" s="298"/>
      <c r="BMZ85" s="298"/>
      <c r="BNA85" s="298"/>
      <c r="BNB85" s="298"/>
      <c r="BNC85" s="298"/>
      <c r="BND85" s="298"/>
      <c r="BNE85" s="298"/>
      <c r="BNF85" s="298"/>
      <c r="BNG85" s="298"/>
      <c r="BNH85" s="298"/>
      <c r="BNI85" s="298"/>
      <c r="BNJ85" s="298"/>
      <c r="BNK85" s="298"/>
      <c r="BNL85" s="298"/>
      <c r="BNM85" s="298"/>
      <c r="BNN85" s="298"/>
      <c r="BNO85" s="298"/>
      <c r="BNP85" s="298"/>
      <c r="BNQ85" s="298"/>
      <c r="BNR85" s="298"/>
      <c r="BNS85" s="298"/>
      <c r="BNT85" s="298"/>
      <c r="BNU85" s="298"/>
      <c r="BNV85" s="298"/>
      <c r="BNW85" s="298"/>
      <c r="BNX85" s="298"/>
      <c r="BNY85" s="298"/>
      <c r="BNZ85" s="298"/>
      <c r="BOA85" s="298"/>
      <c r="BOB85" s="298"/>
      <c r="BOC85" s="298"/>
      <c r="BOD85" s="298"/>
      <c r="BOE85" s="298"/>
      <c r="BOF85" s="298"/>
      <c r="BOG85" s="298"/>
      <c r="BOH85" s="298"/>
      <c r="BOI85" s="298"/>
      <c r="BOJ85" s="298"/>
      <c r="BOK85" s="298"/>
      <c r="BOL85" s="298"/>
      <c r="BOM85" s="298"/>
      <c r="BON85" s="298"/>
      <c r="BOO85" s="298"/>
      <c r="BOP85" s="298"/>
      <c r="BOQ85" s="298"/>
      <c r="BOR85" s="298"/>
      <c r="BOS85" s="298"/>
      <c r="BOT85" s="298"/>
      <c r="BOU85" s="298"/>
      <c r="BOV85" s="298"/>
      <c r="BOW85" s="298"/>
      <c r="BOX85" s="298"/>
      <c r="BOY85" s="298"/>
      <c r="BOZ85" s="298"/>
      <c r="BPA85" s="298"/>
      <c r="BPB85" s="298"/>
      <c r="BPC85" s="298"/>
      <c r="BPD85" s="298"/>
      <c r="BPE85" s="298"/>
      <c r="BPF85" s="298"/>
      <c r="BPG85" s="298"/>
      <c r="BPH85" s="298"/>
      <c r="BPI85" s="298"/>
      <c r="BPJ85" s="298"/>
      <c r="BPK85" s="298"/>
      <c r="BPL85" s="298"/>
      <c r="BPM85" s="298"/>
      <c r="BPN85" s="298"/>
      <c r="BPO85" s="298"/>
      <c r="BPP85" s="298"/>
      <c r="BPQ85" s="298"/>
      <c r="BPR85" s="298"/>
      <c r="BPS85" s="298"/>
      <c r="BPT85" s="298"/>
      <c r="BPU85" s="298"/>
      <c r="BPV85" s="298"/>
      <c r="BPW85" s="298"/>
      <c r="BPX85" s="298"/>
      <c r="BPY85" s="298"/>
      <c r="BPZ85" s="298"/>
      <c r="BQA85" s="298"/>
      <c r="BQB85" s="298"/>
      <c r="BQC85" s="298"/>
      <c r="BQD85" s="298"/>
      <c r="BQE85" s="298"/>
      <c r="BQF85" s="298"/>
      <c r="BQG85" s="298"/>
      <c r="BQH85" s="298"/>
      <c r="BQI85" s="298"/>
      <c r="BQJ85" s="298"/>
      <c r="BQK85" s="298"/>
      <c r="BQL85" s="298"/>
      <c r="BQM85" s="298"/>
      <c r="BQN85" s="298"/>
      <c r="BQO85" s="298"/>
      <c r="BQP85" s="298"/>
      <c r="BQQ85" s="298"/>
      <c r="BQR85" s="298"/>
      <c r="BQS85" s="298"/>
      <c r="BQT85" s="298"/>
      <c r="BQU85" s="298"/>
      <c r="BQV85" s="298"/>
      <c r="BQW85" s="298"/>
      <c r="BQX85" s="298"/>
      <c r="BQY85" s="298"/>
      <c r="BQZ85" s="298"/>
      <c r="BRA85" s="298"/>
      <c r="BRB85" s="298"/>
      <c r="BRC85" s="298"/>
      <c r="BRD85" s="298"/>
      <c r="BRE85" s="298"/>
      <c r="BRF85" s="298"/>
      <c r="BRG85" s="298"/>
      <c r="BRH85" s="298"/>
      <c r="BRI85" s="298"/>
      <c r="BRJ85" s="298"/>
      <c r="BRK85" s="298"/>
      <c r="BRL85" s="298"/>
      <c r="BRM85" s="298"/>
      <c r="BRN85" s="298"/>
      <c r="BRO85" s="298"/>
      <c r="BRP85" s="298"/>
      <c r="BRQ85" s="298"/>
      <c r="BRR85" s="298"/>
      <c r="BRS85" s="298"/>
      <c r="BRT85" s="298"/>
      <c r="BRU85" s="298"/>
      <c r="BRV85" s="298"/>
      <c r="BRW85" s="298"/>
      <c r="BRX85" s="298"/>
      <c r="BRY85" s="298"/>
      <c r="BRZ85" s="298"/>
      <c r="BSA85" s="298"/>
      <c r="BSB85" s="298"/>
      <c r="BSC85" s="298"/>
      <c r="BSD85" s="298"/>
      <c r="BSE85" s="298"/>
      <c r="BSF85" s="298"/>
      <c r="BSG85" s="298"/>
      <c r="BSH85" s="298"/>
      <c r="BSI85" s="298"/>
      <c r="BSJ85" s="298"/>
      <c r="BSK85" s="298"/>
      <c r="BSL85" s="298"/>
      <c r="BSM85" s="298"/>
      <c r="BSN85" s="298"/>
      <c r="BSO85" s="298"/>
      <c r="BSP85" s="298"/>
      <c r="BSQ85" s="298"/>
      <c r="BSR85" s="298"/>
      <c r="BSS85" s="298"/>
      <c r="BST85" s="298"/>
      <c r="BSU85" s="298"/>
      <c r="BSV85" s="298"/>
      <c r="BSW85" s="298"/>
      <c r="BSX85" s="298"/>
      <c r="BSY85" s="298"/>
      <c r="BSZ85" s="298"/>
      <c r="BTA85" s="298"/>
      <c r="BTB85" s="298"/>
      <c r="BTC85" s="298"/>
      <c r="BTD85" s="298"/>
      <c r="BTE85" s="298"/>
      <c r="BTF85" s="298"/>
      <c r="BTG85" s="298"/>
      <c r="BTH85" s="298"/>
      <c r="BTI85" s="298"/>
      <c r="BTJ85" s="298"/>
      <c r="BTK85" s="298"/>
      <c r="BTL85" s="298"/>
      <c r="BTM85" s="298"/>
      <c r="BTN85" s="298"/>
      <c r="BTO85" s="298"/>
      <c r="BTP85" s="298"/>
      <c r="BTQ85" s="298"/>
      <c r="BTR85" s="298"/>
      <c r="BTS85" s="298"/>
      <c r="BTT85" s="298"/>
      <c r="BTU85" s="298"/>
      <c r="BTV85" s="298"/>
      <c r="BTW85" s="298"/>
      <c r="BTX85" s="298"/>
      <c r="BTY85" s="298"/>
      <c r="BTZ85" s="298"/>
      <c r="BUA85" s="298"/>
      <c r="BUB85" s="298"/>
      <c r="BUC85" s="298"/>
      <c r="BUD85" s="298"/>
      <c r="BUE85" s="298"/>
      <c r="BUF85" s="298"/>
      <c r="BUG85" s="298"/>
      <c r="BUH85" s="298"/>
      <c r="BUI85" s="298"/>
      <c r="BUJ85" s="298"/>
      <c r="BUK85" s="298"/>
      <c r="BUL85" s="298"/>
      <c r="BUM85" s="298"/>
      <c r="BUN85" s="298"/>
      <c r="BUO85" s="298"/>
      <c r="BUP85" s="298"/>
      <c r="BUQ85" s="298"/>
      <c r="BUR85" s="298"/>
      <c r="BUS85" s="298"/>
      <c r="BUT85" s="298"/>
      <c r="BUU85" s="298"/>
      <c r="BUV85" s="298"/>
      <c r="BUW85" s="298"/>
      <c r="BUX85" s="298"/>
      <c r="BUY85" s="298"/>
      <c r="BUZ85" s="298"/>
      <c r="BVA85" s="298"/>
      <c r="BVB85" s="298"/>
      <c r="BVC85" s="298"/>
      <c r="BVD85" s="298"/>
      <c r="BVE85" s="298"/>
      <c r="BVF85" s="298"/>
      <c r="BVG85" s="298"/>
      <c r="BVH85" s="298"/>
      <c r="BVI85" s="298"/>
      <c r="BVJ85" s="298"/>
      <c r="BVK85" s="298"/>
      <c r="BVL85" s="298"/>
      <c r="BVM85" s="298"/>
      <c r="BVN85" s="298"/>
      <c r="BVO85" s="298"/>
      <c r="BVP85" s="298"/>
      <c r="BVQ85" s="298"/>
      <c r="BVR85" s="298"/>
      <c r="BVS85" s="298"/>
      <c r="BVT85" s="298"/>
      <c r="BVU85" s="298"/>
      <c r="BVV85" s="298"/>
      <c r="BVW85" s="298"/>
      <c r="BVX85" s="298"/>
      <c r="BVY85" s="298"/>
      <c r="BVZ85" s="298"/>
      <c r="BWA85" s="298"/>
      <c r="BWB85" s="298"/>
      <c r="BWC85" s="298"/>
      <c r="BWD85" s="298"/>
      <c r="BWE85" s="298"/>
      <c r="BWF85" s="298"/>
      <c r="BWG85" s="298"/>
      <c r="BWH85" s="298"/>
      <c r="BWI85" s="298"/>
      <c r="BWJ85" s="298"/>
      <c r="BWK85" s="298"/>
      <c r="BWL85" s="298"/>
      <c r="BWM85" s="298"/>
      <c r="BWN85" s="298"/>
      <c r="BWO85" s="298"/>
      <c r="BWP85" s="298"/>
      <c r="BWQ85" s="298"/>
      <c r="BWR85" s="298"/>
      <c r="BWS85" s="298"/>
      <c r="BWT85" s="298"/>
      <c r="BWU85" s="298"/>
      <c r="BWV85" s="298"/>
      <c r="BWW85" s="298"/>
      <c r="BWX85" s="298"/>
      <c r="BWY85" s="298"/>
      <c r="BWZ85" s="298"/>
      <c r="BXA85" s="298"/>
      <c r="BXB85" s="298"/>
      <c r="BXC85" s="298"/>
      <c r="BXD85" s="298"/>
      <c r="BXE85" s="298"/>
      <c r="BXF85" s="298"/>
      <c r="BXG85" s="298"/>
      <c r="BXH85" s="298"/>
      <c r="BXI85" s="298"/>
      <c r="BXJ85" s="298"/>
      <c r="BXK85" s="298"/>
      <c r="BXL85" s="298"/>
      <c r="BXM85" s="298"/>
      <c r="BXN85" s="298"/>
      <c r="BXO85" s="298"/>
      <c r="BXP85" s="298"/>
      <c r="BXQ85" s="298"/>
      <c r="BXR85" s="298"/>
      <c r="BXS85" s="298"/>
      <c r="BXT85" s="298"/>
      <c r="BXU85" s="298"/>
      <c r="BXV85" s="298"/>
      <c r="BXW85" s="298"/>
      <c r="BXX85" s="298"/>
      <c r="BXY85" s="298"/>
      <c r="BXZ85" s="298"/>
      <c r="BYA85" s="298"/>
      <c r="BYB85" s="298"/>
      <c r="BYC85" s="298"/>
      <c r="BYD85" s="298"/>
      <c r="BYE85" s="298"/>
      <c r="BYF85" s="298"/>
      <c r="BYG85" s="298"/>
      <c r="BYH85" s="298"/>
      <c r="BYI85" s="298"/>
      <c r="BYJ85" s="298"/>
      <c r="BYK85" s="298"/>
      <c r="BYL85" s="298"/>
      <c r="BYM85" s="298"/>
      <c r="BYN85" s="298"/>
      <c r="BYO85" s="298"/>
      <c r="BYP85" s="298"/>
      <c r="BYQ85" s="298"/>
      <c r="BYR85" s="298"/>
      <c r="BYS85" s="298"/>
      <c r="BYT85" s="298"/>
      <c r="BYU85" s="298"/>
      <c r="BYV85" s="298"/>
      <c r="BYW85" s="298"/>
      <c r="BYX85" s="298"/>
      <c r="BYY85" s="298"/>
      <c r="BYZ85" s="298"/>
      <c r="BZA85" s="298"/>
      <c r="BZB85" s="298"/>
      <c r="BZC85" s="298"/>
      <c r="BZD85" s="298"/>
      <c r="BZE85" s="298"/>
      <c r="BZF85" s="298"/>
      <c r="BZG85" s="298"/>
      <c r="BZH85" s="298"/>
      <c r="BZI85" s="298"/>
      <c r="BZJ85" s="298"/>
      <c r="BZK85" s="298"/>
      <c r="BZL85" s="298"/>
      <c r="BZM85" s="298"/>
      <c r="BZN85" s="298"/>
      <c r="BZO85" s="298"/>
      <c r="BZP85" s="298"/>
      <c r="BZQ85" s="298"/>
      <c r="BZR85" s="298"/>
      <c r="BZS85" s="298"/>
      <c r="BZT85" s="298"/>
      <c r="BZU85" s="298"/>
      <c r="BZV85" s="298"/>
      <c r="BZW85" s="298"/>
      <c r="BZX85" s="298"/>
      <c r="BZY85" s="298"/>
      <c r="BZZ85" s="298"/>
      <c r="CAA85" s="298"/>
      <c r="CAB85" s="298"/>
      <c r="CAC85" s="298"/>
      <c r="CAD85" s="298"/>
      <c r="CAE85" s="298"/>
      <c r="CAF85" s="298"/>
      <c r="CAG85" s="298"/>
      <c r="CAH85" s="298"/>
      <c r="CAI85" s="298"/>
      <c r="CAJ85" s="298"/>
      <c r="CAK85" s="298"/>
      <c r="CAL85" s="298"/>
      <c r="CAM85" s="298"/>
      <c r="CAN85" s="298"/>
      <c r="CAO85" s="298"/>
      <c r="CAP85" s="298"/>
      <c r="CAQ85" s="298"/>
      <c r="CAR85" s="298"/>
      <c r="CAS85" s="298"/>
      <c r="CAT85" s="298"/>
      <c r="CAU85" s="298"/>
      <c r="CAV85" s="298"/>
      <c r="CAW85" s="298"/>
      <c r="CAX85" s="298"/>
      <c r="CAY85" s="298"/>
      <c r="CAZ85" s="298"/>
      <c r="CBA85" s="298"/>
      <c r="CBB85" s="298"/>
      <c r="CBC85" s="298"/>
      <c r="CBD85" s="298"/>
      <c r="CBE85" s="298"/>
      <c r="CBF85" s="298"/>
      <c r="CBG85" s="298"/>
      <c r="CBH85" s="298"/>
      <c r="CBI85" s="298"/>
      <c r="CBJ85" s="298"/>
      <c r="CBK85" s="298"/>
      <c r="CBL85" s="298"/>
      <c r="CBM85" s="298"/>
      <c r="CBN85" s="298"/>
      <c r="CBO85" s="298"/>
      <c r="CBP85" s="298"/>
      <c r="CBQ85" s="298"/>
      <c r="CBR85" s="298"/>
      <c r="CBS85" s="298"/>
      <c r="CBT85" s="298"/>
      <c r="CBU85" s="298"/>
      <c r="CBV85" s="298"/>
      <c r="CBW85" s="298"/>
      <c r="CBX85" s="298"/>
      <c r="CBY85" s="298"/>
      <c r="CBZ85" s="298"/>
      <c r="CCA85" s="298"/>
      <c r="CCB85" s="298"/>
      <c r="CCC85" s="298"/>
      <c r="CCD85" s="298"/>
      <c r="CCE85" s="298"/>
      <c r="CCF85" s="298"/>
      <c r="CCG85" s="298"/>
      <c r="CCH85" s="298"/>
      <c r="CCI85" s="298"/>
      <c r="CCJ85" s="298"/>
      <c r="CCK85" s="298"/>
      <c r="CCL85" s="298"/>
      <c r="CCM85" s="298"/>
      <c r="CCN85" s="298"/>
      <c r="CCO85" s="298"/>
      <c r="CCP85" s="298"/>
      <c r="CCQ85" s="298"/>
      <c r="CCR85" s="298"/>
      <c r="CCS85" s="298"/>
      <c r="CCT85" s="298"/>
      <c r="CCU85" s="298"/>
      <c r="CCV85" s="298"/>
      <c r="CCW85" s="298"/>
      <c r="CCX85" s="298"/>
      <c r="CCY85" s="298"/>
      <c r="CCZ85" s="298"/>
      <c r="CDA85" s="298"/>
      <c r="CDB85" s="298"/>
      <c r="CDC85" s="298"/>
      <c r="CDD85" s="298"/>
      <c r="CDE85" s="298"/>
      <c r="CDF85" s="298"/>
      <c r="CDG85" s="298"/>
      <c r="CDH85" s="298"/>
      <c r="CDI85" s="298"/>
      <c r="CDJ85" s="298"/>
      <c r="CDK85" s="298"/>
      <c r="CDL85" s="298"/>
      <c r="CDM85" s="298"/>
      <c r="CDN85" s="298"/>
      <c r="CDO85" s="298"/>
      <c r="CDP85" s="298"/>
      <c r="CDQ85" s="298"/>
      <c r="CDR85" s="298"/>
      <c r="CDS85" s="298"/>
      <c r="CDT85" s="298"/>
      <c r="CDU85" s="298"/>
      <c r="CDV85" s="298"/>
      <c r="CDW85" s="298"/>
      <c r="CDX85" s="298"/>
      <c r="CDY85" s="298"/>
      <c r="CDZ85" s="298"/>
      <c r="CEA85" s="298"/>
      <c r="CEB85" s="298"/>
      <c r="CEC85" s="298"/>
      <c r="CED85" s="298"/>
      <c r="CEE85" s="298"/>
      <c r="CEF85" s="298"/>
      <c r="CEG85" s="298"/>
      <c r="CEH85" s="298"/>
      <c r="CEI85" s="298"/>
      <c r="CEJ85" s="298"/>
      <c r="CEK85" s="298"/>
      <c r="CEL85" s="298"/>
      <c r="CEM85" s="298"/>
      <c r="CEN85" s="298"/>
      <c r="CEO85" s="298"/>
      <c r="CEP85" s="298"/>
      <c r="CEQ85" s="298"/>
      <c r="CER85" s="298"/>
      <c r="CES85" s="298"/>
      <c r="CET85" s="298"/>
      <c r="CEU85" s="298"/>
      <c r="CEV85" s="298"/>
      <c r="CEW85" s="298"/>
      <c r="CEX85" s="298"/>
      <c r="CEY85" s="298"/>
      <c r="CEZ85" s="298"/>
      <c r="CFA85" s="298"/>
      <c r="CFB85" s="298"/>
      <c r="CFC85" s="298"/>
      <c r="CFD85" s="298"/>
      <c r="CFE85" s="298"/>
      <c r="CFF85" s="298"/>
      <c r="CFG85" s="298"/>
      <c r="CFH85" s="298"/>
      <c r="CFI85" s="298"/>
      <c r="CFJ85" s="298"/>
      <c r="CFK85" s="298"/>
      <c r="CFL85" s="298"/>
      <c r="CFM85" s="298"/>
      <c r="CFN85" s="298"/>
      <c r="CFO85" s="298"/>
      <c r="CFP85" s="298"/>
      <c r="CFQ85" s="298"/>
      <c r="CFR85" s="298"/>
      <c r="CFS85" s="298"/>
      <c r="CFT85" s="298"/>
      <c r="CFU85" s="298"/>
      <c r="CFV85" s="298"/>
      <c r="CFW85" s="298"/>
      <c r="CFX85" s="298"/>
      <c r="CFY85" s="298"/>
      <c r="CFZ85" s="298"/>
      <c r="CGA85" s="298"/>
      <c r="CGB85" s="298"/>
      <c r="CGC85" s="298"/>
      <c r="CGD85" s="298"/>
      <c r="CGE85" s="298"/>
      <c r="CGF85" s="298"/>
      <c r="CGG85" s="298"/>
      <c r="CGH85" s="298"/>
      <c r="CGI85" s="298"/>
      <c r="CGJ85" s="298"/>
      <c r="CGK85" s="298"/>
      <c r="CGL85" s="298"/>
      <c r="CGM85" s="298"/>
      <c r="CGN85" s="298"/>
      <c r="CGO85" s="298"/>
      <c r="CGP85" s="298"/>
      <c r="CGQ85" s="298"/>
      <c r="CGR85" s="298"/>
      <c r="CGS85" s="298"/>
      <c r="CGT85" s="298"/>
      <c r="CGU85" s="298"/>
      <c r="CGV85" s="298"/>
      <c r="CGW85" s="298"/>
      <c r="CGX85" s="298"/>
      <c r="CGY85" s="298"/>
      <c r="CGZ85" s="298"/>
      <c r="CHA85" s="298"/>
      <c r="CHB85" s="298"/>
      <c r="CHC85" s="298"/>
      <c r="CHD85" s="298"/>
      <c r="CHE85" s="298"/>
      <c r="CHF85" s="298"/>
      <c r="CHG85" s="298"/>
      <c r="CHH85" s="298"/>
      <c r="CHI85" s="298"/>
      <c r="CHJ85" s="298"/>
      <c r="CHK85" s="298"/>
      <c r="CHL85" s="298"/>
      <c r="CHM85" s="298"/>
      <c r="CHN85" s="298"/>
      <c r="CHO85" s="298"/>
      <c r="CHP85" s="298"/>
      <c r="CHQ85" s="298"/>
      <c r="CHR85" s="298"/>
      <c r="CHS85" s="298"/>
      <c r="CHT85" s="298"/>
      <c r="CHU85" s="298"/>
      <c r="CHV85" s="298"/>
      <c r="CHW85" s="298"/>
      <c r="CHX85" s="298"/>
      <c r="CHY85" s="298"/>
      <c r="CHZ85" s="298"/>
      <c r="CIA85" s="298"/>
      <c r="CIB85" s="298"/>
      <c r="CIC85" s="298"/>
      <c r="CID85" s="298"/>
      <c r="CIE85" s="298"/>
      <c r="CIF85" s="298"/>
      <c r="CIG85" s="298"/>
      <c r="CIH85" s="298"/>
      <c r="CII85" s="298"/>
      <c r="CIJ85" s="298"/>
      <c r="CIK85" s="298"/>
      <c r="CIL85" s="298"/>
      <c r="CIM85" s="298"/>
      <c r="CIN85" s="298"/>
      <c r="CIO85" s="298"/>
      <c r="CIP85" s="298"/>
      <c r="CIQ85" s="298"/>
      <c r="CIR85" s="298"/>
      <c r="CIS85" s="298"/>
      <c r="CIT85" s="298"/>
      <c r="CIU85" s="298"/>
      <c r="CIV85" s="298"/>
      <c r="CIW85" s="298"/>
      <c r="CIX85" s="298"/>
      <c r="CIY85" s="298"/>
      <c r="CIZ85" s="298"/>
      <c r="CJA85" s="298"/>
      <c r="CJB85" s="298"/>
      <c r="CJC85" s="298"/>
      <c r="CJD85" s="298"/>
      <c r="CJE85" s="298"/>
      <c r="CJF85" s="298"/>
      <c r="CJG85" s="298"/>
      <c r="CJH85" s="298"/>
      <c r="CJI85" s="298"/>
      <c r="CJJ85" s="298"/>
      <c r="CJK85" s="298"/>
      <c r="CJL85" s="298"/>
      <c r="CJM85" s="298"/>
      <c r="CJN85" s="298"/>
      <c r="CJO85" s="298"/>
      <c r="CJP85" s="298"/>
      <c r="CJQ85" s="298"/>
      <c r="CJR85" s="298"/>
      <c r="CJS85" s="298"/>
      <c r="CJT85" s="298"/>
      <c r="CJU85" s="298"/>
      <c r="CJV85" s="298"/>
      <c r="CJW85" s="298"/>
      <c r="CJX85" s="298"/>
      <c r="CJY85" s="298"/>
      <c r="CJZ85" s="298"/>
      <c r="CKA85" s="298"/>
      <c r="CKB85" s="298"/>
      <c r="CKC85" s="298"/>
      <c r="CKD85" s="298"/>
      <c r="CKE85" s="298"/>
      <c r="CKF85" s="298"/>
      <c r="CKG85" s="298"/>
      <c r="CKH85" s="298"/>
      <c r="CKI85" s="298"/>
      <c r="CKJ85" s="298"/>
      <c r="CKK85" s="298"/>
      <c r="CKL85" s="298"/>
      <c r="CKM85" s="298"/>
      <c r="CKN85" s="298"/>
      <c r="CKO85" s="298"/>
      <c r="CKP85" s="298"/>
      <c r="CKQ85" s="298"/>
      <c r="CKR85" s="298"/>
      <c r="CKS85" s="298"/>
      <c r="CKT85" s="298"/>
      <c r="CKU85" s="298"/>
      <c r="CKV85" s="298"/>
      <c r="CKW85" s="298"/>
      <c r="CKX85" s="298"/>
      <c r="CKY85" s="298"/>
      <c r="CKZ85" s="298"/>
      <c r="CLA85" s="298"/>
      <c r="CLB85" s="298"/>
      <c r="CLC85" s="298"/>
      <c r="CLD85" s="298"/>
      <c r="CLE85" s="298"/>
      <c r="CLF85" s="298"/>
      <c r="CLG85" s="298"/>
      <c r="CLH85" s="298"/>
      <c r="CLI85" s="298"/>
      <c r="CLJ85" s="298"/>
      <c r="CLK85" s="298"/>
      <c r="CLL85" s="298"/>
      <c r="CLM85" s="298"/>
      <c r="CLN85" s="298"/>
      <c r="CLO85" s="298"/>
      <c r="CLP85" s="298"/>
      <c r="CLQ85" s="298"/>
      <c r="CLR85" s="298"/>
      <c r="CLS85" s="298"/>
      <c r="CLT85" s="298"/>
      <c r="CLU85" s="298"/>
      <c r="CLV85" s="298"/>
      <c r="CLW85" s="298"/>
      <c r="CLX85" s="298"/>
      <c r="CLY85" s="298"/>
      <c r="CLZ85" s="298"/>
      <c r="CMA85" s="298"/>
      <c r="CMB85" s="298"/>
      <c r="CMC85" s="298"/>
      <c r="CMD85" s="298"/>
      <c r="CME85" s="298"/>
      <c r="CMF85" s="298"/>
      <c r="CMG85" s="298"/>
      <c r="CMH85" s="298"/>
      <c r="CMI85" s="298"/>
      <c r="CMJ85" s="298"/>
      <c r="CMK85" s="298"/>
      <c r="CML85" s="298"/>
      <c r="CMM85" s="298"/>
      <c r="CMN85" s="298"/>
      <c r="CMO85" s="298"/>
      <c r="CMP85" s="298"/>
      <c r="CMQ85" s="298"/>
      <c r="CMR85" s="298"/>
      <c r="CMS85" s="298"/>
      <c r="CMT85" s="298"/>
      <c r="CMU85" s="298"/>
      <c r="CMV85" s="298"/>
      <c r="CMW85" s="298"/>
      <c r="CMX85" s="298"/>
      <c r="CMY85" s="298"/>
      <c r="CMZ85" s="298"/>
      <c r="CNA85" s="298"/>
      <c r="CNB85" s="298"/>
      <c r="CNC85" s="298"/>
      <c r="CND85" s="298"/>
      <c r="CNE85" s="298"/>
      <c r="CNF85" s="298"/>
      <c r="CNG85" s="298"/>
      <c r="CNH85" s="298"/>
      <c r="CNI85" s="298"/>
      <c r="CNJ85" s="298"/>
      <c r="CNK85" s="298"/>
      <c r="CNL85" s="298"/>
      <c r="CNM85" s="298"/>
      <c r="CNN85" s="298"/>
      <c r="CNO85" s="298"/>
      <c r="CNP85" s="298"/>
      <c r="CNQ85" s="298"/>
      <c r="CNR85" s="298"/>
      <c r="CNS85" s="298"/>
      <c r="CNT85" s="298"/>
      <c r="CNU85" s="298"/>
      <c r="CNV85" s="298"/>
      <c r="CNW85" s="298"/>
      <c r="CNX85" s="298"/>
      <c r="CNY85" s="298"/>
      <c r="CNZ85" s="298"/>
      <c r="COA85" s="298"/>
      <c r="COB85" s="298"/>
      <c r="COC85" s="298"/>
      <c r="COD85" s="298"/>
      <c r="COE85" s="298"/>
      <c r="COF85" s="298"/>
      <c r="COG85" s="298"/>
      <c r="COH85" s="298"/>
      <c r="COI85" s="298"/>
      <c r="COJ85" s="298"/>
      <c r="COK85" s="298"/>
      <c r="COL85" s="298"/>
      <c r="COM85" s="298"/>
      <c r="CON85" s="298"/>
      <c r="COO85" s="298"/>
      <c r="COP85" s="298"/>
      <c r="COQ85" s="298"/>
      <c r="COR85" s="298"/>
      <c r="COS85" s="298"/>
      <c r="COT85" s="298"/>
      <c r="COU85" s="298"/>
      <c r="COV85" s="298"/>
      <c r="COW85" s="298"/>
      <c r="COX85" s="298"/>
      <c r="COY85" s="298"/>
      <c r="COZ85" s="298"/>
      <c r="CPA85" s="298"/>
      <c r="CPB85" s="298"/>
      <c r="CPC85" s="298"/>
      <c r="CPD85" s="298"/>
      <c r="CPE85" s="298"/>
      <c r="CPF85" s="298"/>
      <c r="CPG85" s="298"/>
      <c r="CPH85" s="298"/>
      <c r="CPI85" s="298"/>
      <c r="CPJ85" s="298"/>
      <c r="CPK85" s="298"/>
      <c r="CPL85" s="298"/>
      <c r="CPM85" s="298"/>
      <c r="CPN85" s="298"/>
      <c r="CPO85" s="298"/>
      <c r="CPP85" s="298"/>
      <c r="CPQ85" s="298"/>
      <c r="CPR85" s="298"/>
      <c r="CPS85" s="298"/>
      <c r="CPT85" s="298"/>
      <c r="CPU85" s="298"/>
      <c r="CPV85" s="298"/>
      <c r="CPW85" s="298"/>
      <c r="CPX85" s="298"/>
      <c r="CPY85" s="298"/>
      <c r="CPZ85" s="298"/>
      <c r="CQA85" s="298"/>
      <c r="CQB85" s="298"/>
      <c r="CQC85" s="298"/>
      <c r="CQD85" s="298"/>
      <c r="CQE85" s="298"/>
      <c r="CQF85" s="298"/>
      <c r="CQG85" s="298"/>
      <c r="CQH85" s="298"/>
      <c r="CQI85" s="298"/>
      <c r="CQJ85" s="298"/>
      <c r="CQK85" s="298"/>
      <c r="CQL85" s="298"/>
      <c r="CQM85" s="298"/>
      <c r="CQN85" s="298"/>
      <c r="CQO85" s="298"/>
      <c r="CQP85" s="298"/>
      <c r="CQQ85" s="298"/>
      <c r="CQR85" s="298"/>
      <c r="CQS85" s="298"/>
      <c r="CQT85" s="298"/>
      <c r="CQU85" s="298"/>
      <c r="CQV85" s="298"/>
      <c r="CQW85" s="298"/>
      <c r="CQX85" s="298"/>
      <c r="CQY85" s="298"/>
      <c r="CQZ85" s="298"/>
      <c r="CRA85" s="298"/>
      <c r="CRB85" s="298"/>
      <c r="CRC85" s="298"/>
      <c r="CRD85" s="298"/>
      <c r="CRE85" s="298"/>
      <c r="CRF85" s="298"/>
      <c r="CRG85" s="298"/>
      <c r="CRH85" s="298"/>
      <c r="CRI85" s="298"/>
      <c r="CRJ85" s="298"/>
      <c r="CRK85" s="298"/>
      <c r="CRL85" s="298"/>
      <c r="CRM85" s="298"/>
      <c r="CRN85" s="298"/>
      <c r="CRO85" s="298"/>
      <c r="CRP85" s="298"/>
      <c r="CRQ85" s="298"/>
      <c r="CRR85" s="298"/>
      <c r="CRS85" s="298"/>
      <c r="CRT85" s="298"/>
      <c r="CRU85" s="298"/>
      <c r="CRV85" s="298"/>
      <c r="CRW85" s="298"/>
      <c r="CRX85" s="298"/>
      <c r="CRY85" s="298"/>
      <c r="CRZ85" s="298"/>
      <c r="CSA85" s="298"/>
      <c r="CSB85" s="298"/>
      <c r="CSC85" s="298"/>
      <c r="CSD85" s="298"/>
      <c r="CSE85" s="298"/>
      <c r="CSF85" s="298"/>
      <c r="CSG85" s="298"/>
      <c r="CSH85" s="298"/>
      <c r="CSI85" s="298"/>
      <c r="CSJ85" s="298"/>
      <c r="CSK85" s="298"/>
      <c r="CSL85" s="298"/>
      <c r="CSM85" s="298"/>
      <c r="CSN85" s="298"/>
      <c r="CSO85" s="298"/>
      <c r="CSP85" s="298"/>
      <c r="CSQ85" s="298"/>
      <c r="CSR85" s="298"/>
      <c r="CSS85" s="298"/>
      <c r="CST85" s="298"/>
      <c r="CSU85" s="298"/>
      <c r="CSV85" s="298"/>
      <c r="CSW85" s="298"/>
      <c r="CSX85" s="298"/>
      <c r="CSY85" s="298"/>
      <c r="CSZ85" s="298"/>
      <c r="CTA85" s="298"/>
      <c r="CTB85" s="298"/>
      <c r="CTC85" s="298"/>
      <c r="CTD85" s="298"/>
      <c r="CTE85" s="298"/>
      <c r="CTF85" s="298"/>
      <c r="CTG85" s="298"/>
      <c r="CTH85" s="298"/>
      <c r="CTI85" s="298"/>
      <c r="CTJ85" s="298"/>
      <c r="CTK85" s="298"/>
      <c r="CTL85" s="298"/>
      <c r="CTM85" s="298"/>
      <c r="CTN85" s="298"/>
      <c r="CTO85" s="298"/>
      <c r="CTP85" s="298"/>
      <c r="CTQ85" s="298"/>
      <c r="CTR85" s="298"/>
      <c r="CTS85" s="298"/>
      <c r="CTT85" s="298"/>
      <c r="CTU85" s="298"/>
      <c r="CTV85" s="298"/>
      <c r="CTW85" s="298"/>
      <c r="CTX85" s="298"/>
      <c r="CTY85" s="298"/>
      <c r="CTZ85" s="298"/>
      <c r="CUA85" s="298"/>
      <c r="CUB85" s="298"/>
      <c r="CUC85" s="298"/>
      <c r="CUD85" s="298"/>
      <c r="CUE85" s="298"/>
      <c r="CUF85" s="298"/>
      <c r="CUG85" s="298"/>
      <c r="CUH85" s="298"/>
      <c r="CUI85" s="298"/>
      <c r="CUJ85" s="298"/>
      <c r="CUK85" s="298"/>
      <c r="CUL85" s="298"/>
      <c r="CUM85" s="298"/>
      <c r="CUN85" s="298"/>
      <c r="CUO85" s="298"/>
      <c r="CUP85" s="298"/>
      <c r="CUQ85" s="298"/>
      <c r="CUR85" s="298"/>
      <c r="CUS85" s="298"/>
      <c r="CUT85" s="298"/>
      <c r="CUU85" s="298"/>
      <c r="CUV85" s="298"/>
      <c r="CUW85" s="298"/>
      <c r="CUX85" s="298"/>
      <c r="CUY85" s="298"/>
      <c r="CUZ85" s="298"/>
      <c r="CVA85" s="298"/>
      <c r="CVB85" s="298"/>
      <c r="CVC85" s="298"/>
      <c r="CVD85" s="298"/>
      <c r="CVE85" s="298"/>
      <c r="CVF85" s="298"/>
      <c r="CVG85" s="298"/>
      <c r="CVH85" s="298"/>
      <c r="CVI85" s="298"/>
      <c r="CVJ85" s="298"/>
      <c r="CVK85" s="298"/>
      <c r="CVL85" s="298"/>
      <c r="CVM85" s="298"/>
      <c r="CVN85" s="298"/>
      <c r="CVO85" s="298"/>
      <c r="CVP85" s="298"/>
      <c r="CVQ85" s="298"/>
      <c r="CVR85" s="298"/>
      <c r="CVS85" s="298"/>
      <c r="CVT85" s="298"/>
      <c r="CVU85" s="298"/>
      <c r="CVV85" s="298"/>
      <c r="CVW85" s="298"/>
      <c r="CVX85" s="298"/>
      <c r="CVY85" s="298"/>
      <c r="CVZ85" s="298"/>
      <c r="CWA85" s="298"/>
      <c r="CWB85" s="298"/>
      <c r="CWC85" s="298"/>
      <c r="CWD85" s="298"/>
      <c r="CWE85" s="298"/>
      <c r="CWF85" s="298"/>
      <c r="CWG85" s="298"/>
      <c r="CWH85" s="298"/>
      <c r="CWI85" s="298"/>
      <c r="CWJ85" s="298"/>
      <c r="CWK85" s="298"/>
      <c r="CWL85" s="298"/>
      <c r="CWM85" s="298"/>
      <c r="CWN85" s="298"/>
      <c r="CWO85" s="298"/>
      <c r="CWP85" s="298"/>
      <c r="CWQ85" s="298"/>
      <c r="CWR85" s="298"/>
      <c r="CWS85" s="298"/>
      <c r="CWT85" s="298"/>
      <c r="CWU85" s="298"/>
      <c r="CWV85" s="298"/>
      <c r="CWW85" s="298"/>
      <c r="CWX85" s="298"/>
      <c r="CWY85" s="298"/>
      <c r="CWZ85" s="298"/>
      <c r="CXA85" s="298"/>
      <c r="CXB85" s="298"/>
      <c r="CXC85" s="298"/>
      <c r="CXD85" s="298"/>
      <c r="CXE85" s="298"/>
      <c r="CXF85" s="298"/>
      <c r="CXG85" s="298"/>
      <c r="CXH85" s="298"/>
      <c r="CXI85" s="298"/>
      <c r="CXJ85" s="298"/>
      <c r="CXK85" s="298"/>
      <c r="CXL85" s="298"/>
      <c r="CXM85" s="298"/>
      <c r="CXN85" s="298"/>
      <c r="CXO85" s="298"/>
      <c r="CXP85" s="298"/>
      <c r="CXQ85" s="298"/>
      <c r="CXR85" s="298"/>
      <c r="CXS85" s="298"/>
      <c r="CXT85" s="298"/>
      <c r="CXU85" s="298"/>
      <c r="CXV85" s="298"/>
      <c r="CXW85" s="298"/>
      <c r="CXX85" s="298"/>
      <c r="CXY85" s="298"/>
      <c r="CXZ85" s="298"/>
      <c r="CYA85" s="298"/>
      <c r="CYB85" s="298"/>
      <c r="CYC85" s="298"/>
      <c r="CYD85" s="298"/>
      <c r="CYE85" s="298"/>
      <c r="CYF85" s="298"/>
      <c r="CYG85" s="298"/>
      <c r="CYH85" s="298"/>
      <c r="CYI85" s="298"/>
      <c r="CYJ85" s="298"/>
      <c r="CYK85" s="298"/>
      <c r="CYL85" s="298"/>
      <c r="CYM85" s="298"/>
      <c r="CYN85" s="298"/>
      <c r="CYO85" s="298"/>
      <c r="CYP85" s="298"/>
      <c r="CYQ85" s="298"/>
      <c r="CYR85" s="298"/>
      <c r="CYS85" s="298"/>
      <c r="CYT85" s="298"/>
      <c r="CYU85" s="298"/>
      <c r="CYV85" s="298"/>
      <c r="CYW85" s="298"/>
      <c r="CYX85" s="298"/>
      <c r="CYY85" s="298"/>
      <c r="CYZ85" s="298"/>
      <c r="CZA85" s="298"/>
      <c r="CZB85" s="298"/>
      <c r="CZC85" s="298"/>
      <c r="CZD85" s="298"/>
      <c r="CZE85" s="298"/>
      <c r="CZF85" s="298"/>
      <c r="CZG85" s="298"/>
      <c r="CZH85" s="298"/>
      <c r="CZI85" s="298"/>
      <c r="CZJ85" s="298"/>
      <c r="CZK85" s="298"/>
      <c r="CZL85" s="298"/>
      <c r="CZM85" s="298"/>
      <c r="CZN85" s="298"/>
      <c r="CZO85" s="298"/>
      <c r="CZP85" s="298"/>
      <c r="CZQ85" s="298"/>
      <c r="CZR85" s="298"/>
      <c r="CZS85" s="298"/>
      <c r="CZT85" s="298"/>
      <c r="CZU85" s="298"/>
      <c r="CZV85" s="298"/>
      <c r="CZW85" s="298"/>
      <c r="CZX85" s="298"/>
      <c r="CZY85" s="298"/>
      <c r="CZZ85" s="298"/>
      <c r="DAA85" s="298"/>
      <c r="DAB85" s="298"/>
      <c r="DAC85" s="298"/>
      <c r="DAD85" s="298"/>
      <c r="DAE85" s="298"/>
      <c r="DAF85" s="298"/>
      <c r="DAG85" s="298"/>
      <c r="DAH85" s="298"/>
      <c r="DAI85" s="298"/>
      <c r="DAJ85" s="298"/>
      <c r="DAK85" s="298"/>
      <c r="DAL85" s="298"/>
      <c r="DAM85" s="298"/>
      <c r="DAN85" s="298"/>
      <c r="DAO85" s="298"/>
      <c r="DAP85" s="298"/>
      <c r="DAQ85" s="298"/>
      <c r="DAR85" s="298"/>
      <c r="DAS85" s="298"/>
      <c r="DAT85" s="298"/>
      <c r="DAU85" s="298"/>
      <c r="DAV85" s="298"/>
      <c r="DAW85" s="298"/>
      <c r="DAX85" s="298"/>
      <c r="DAY85" s="298"/>
      <c r="DAZ85" s="298"/>
      <c r="DBA85" s="298"/>
      <c r="DBB85" s="298"/>
      <c r="DBC85" s="298"/>
      <c r="DBD85" s="298"/>
      <c r="DBE85" s="298"/>
      <c r="DBF85" s="298"/>
      <c r="DBG85" s="298"/>
      <c r="DBH85" s="298"/>
      <c r="DBI85" s="298"/>
      <c r="DBJ85" s="298"/>
      <c r="DBK85" s="298"/>
      <c r="DBL85" s="298"/>
      <c r="DBM85" s="298"/>
      <c r="DBN85" s="298"/>
      <c r="DBO85" s="298"/>
      <c r="DBP85" s="298"/>
      <c r="DBQ85" s="298"/>
      <c r="DBR85" s="298"/>
      <c r="DBS85" s="298"/>
      <c r="DBT85" s="298"/>
      <c r="DBU85" s="298"/>
      <c r="DBV85" s="298"/>
      <c r="DBW85" s="298"/>
      <c r="DBX85" s="298"/>
      <c r="DBY85" s="298"/>
      <c r="DBZ85" s="298"/>
      <c r="DCA85" s="298"/>
      <c r="DCB85" s="298"/>
      <c r="DCC85" s="298"/>
      <c r="DCD85" s="298"/>
      <c r="DCE85" s="298"/>
      <c r="DCF85" s="298"/>
      <c r="DCG85" s="298"/>
      <c r="DCH85" s="298"/>
      <c r="DCI85" s="298"/>
      <c r="DCJ85" s="298"/>
      <c r="DCK85" s="298"/>
      <c r="DCL85" s="298"/>
      <c r="DCM85" s="298"/>
      <c r="DCN85" s="298"/>
      <c r="DCO85" s="298"/>
      <c r="DCP85" s="298"/>
      <c r="DCQ85" s="298"/>
      <c r="DCR85" s="298"/>
      <c r="DCS85" s="298"/>
      <c r="DCT85" s="298"/>
      <c r="DCU85" s="298"/>
      <c r="DCV85" s="298"/>
      <c r="DCW85" s="298"/>
      <c r="DCX85" s="298"/>
      <c r="DCY85" s="298"/>
      <c r="DCZ85" s="298"/>
      <c r="DDA85" s="298"/>
      <c r="DDB85" s="298"/>
      <c r="DDC85" s="298"/>
      <c r="DDD85" s="298"/>
      <c r="DDE85" s="298"/>
      <c r="DDF85" s="298"/>
      <c r="DDG85" s="298"/>
      <c r="DDH85" s="298"/>
      <c r="DDI85" s="298"/>
      <c r="DDJ85" s="298"/>
      <c r="DDK85" s="298"/>
      <c r="DDL85" s="298"/>
      <c r="DDM85" s="298"/>
      <c r="DDN85" s="298"/>
      <c r="DDO85" s="298"/>
      <c r="DDP85" s="298"/>
      <c r="DDQ85" s="298"/>
      <c r="DDR85" s="298"/>
      <c r="DDS85" s="298"/>
      <c r="DDT85" s="298"/>
      <c r="DDU85" s="298"/>
      <c r="DDV85" s="298"/>
      <c r="DDW85" s="298"/>
      <c r="DDX85" s="298"/>
      <c r="DDY85" s="298"/>
      <c r="DDZ85" s="298"/>
      <c r="DEA85" s="298"/>
      <c r="DEB85" s="298"/>
      <c r="DEC85" s="298"/>
      <c r="DED85" s="298"/>
      <c r="DEE85" s="298"/>
      <c r="DEF85" s="298"/>
      <c r="DEG85" s="298"/>
      <c r="DEH85" s="298"/>
      <c r="DEI85" s="298"/>
      <c r="DEJ85" s="298"/>
      <c r="DEK85" s="298"/>
      <c r="DEL85" s="298"/>
      <c r="DEM85" s="298"/>
      <c r="DEN85" s="298"/>
      <c r="DEO85" s="298"/>
      <c r="DEP85" s="298"/>
      <c r="DEQ85" s="298"/>
      <c r="DER85" s="298"/>
      <c r="DES85" s="298"/>
      <c r="DET85" s="298"/>
      <c r="DEU85" s="298"/>
      <c r="DEV85" s="298"/>
      <c r="DEW85" s="298"/>
      <c r="DEX85" s="298"/>
      <c r="DEY85" s="298"/>
      <c r="DEZ85" s="298"/>
      <c r="DFA85" s="298"/>
      <c r="DFB85" s="298"/>
      <c r="DFC85" s="298"/>
      <c r="DFD85" s="298"/>
      <c r="DFE85" s="298"/>
      <c r="DFF85" s="298"/>
      <c r="DFG85" s="298"/>
      <c r="DFH85" s="298"/>
      <c r="DFI85" s="298"/>
      <c r="DFJ85" s="298"/>
      <c r="DFK85" s="298"/>
      <c r="DFL85" s="298"/>
      <c r="DFM85" s="298"/>
      <c r="DFN85" s="298"/>
      <c r="DFO85" s="298"/>
      <c r="DFP85" s="298"/>
      <c r="DFQ85" s="298"/>
      <c r="DFR85" s="298"/>
      <c r="DFS85" s="298"/>
      <c r="DFT85" s="298"/>
      <c r="DFU85" s="298"/>
      <c r="DFV85" s="298"/>
      <c r="DFW85" s="298"/>
      <c r="DFX85" s="298"/>
      <c r="DFY85" s="298"/>
      <c r="DFZ85" s="298"/>
      <c r="DGA85" s="298"/>
      <c r="DGB85" s="298"/>
      <c r="DGC85" s="298"/>
      <c r="DGD85" s="298"/>
      <c r="DGE85" s="298"/>
      <c r="DGF85" s="298"/>
      <c r="DGG85" s="298"/>
      <c r="DGH85" s="298"/>
      <c r="DGI85" s="298"/>
      <c r="DGJ85" s="298"/>
      <c r="DGK85" s="298"/>
      <c r="DGL85" s="298"/>
      <c r="DGM85" s="298"/>
      <c r="DGN85" s="298"/>
      <c r="DGO85" s="298"/>
      <c r="DGP85" s="298"/>
      <c r="DGQ85" s="298"/>
      <c r="DGR85" s="298"/>
      <c r="DGS85" s="298"/>
      <c r="DGT85" s="298"/>
      <c r="DGU85" s="298"/>
      <c r="DGV85" s="298"/>
      <c r="DGW85" s="298"/>
      <c r="DGX85" s="298"/>
      <c r="DGY85" s="298"/>
      <c r="DGZ85" s="298"/>
      <c r="DHA85" s="298"/>
      <c r="DHB85" s="298"/>
      <c r="DHC85" s="298"/>
      <c r="DHD85" s="298"/>
      <c r="DHE85" s="298"/>
      <c r="DHF85" s="298"/>
      <c r="DHG85" s="298"/>
      <c r="DHH85" s="298"/>
      <c r="DHI85" s="298"/>
      <c r="DHJ85" s="298"/>
      <c r="DHK85" s="298"/>
      <c r="DHL85" s="298"/>
      <c r="DHM85" s="298"/>
      <c r="DHN85" s="298"/>
      <c r="DHO85" s="298"/>
      <c r="DHP85" s="298"/>
      <c r="DHQ85" s="298"/>
      <c r="DHR85" s="298"/>
      <c r="DHS85" s="298"/>
      <c r="DHT85" s="298"/>
      <c r="DHU85" s="298"/>
      <c r="DHV85" s="298"/>
      <c r="DHW85" s="298"/>
      <c r="DHX85" s="298"/>
      <c r="DHY85" s="298"/>
      <c r="DHZ85" s="298"/>
      <c r="DIA85" s="298"/>
      <c r="DIB85" s="298"/>
      <c r="DIC85" s="298"/>
      <c r="DID85" s="298"/>
      <c r="DIE85" s="298"/>
      <c r="DIF85" s="298"/>
      <c r="DIG85" s="298"/>
      <c r="DIH85" s="298"/>
      <c r="DII85" s="298"/>
      <c r="DIJ85" s="298"/>
      <c r="DIK85" s="298"/>
      <c r="DIL85" s="298"/>
      <c r="DIM85" s="298"/>
      <c r="DIN85" s="298"/>
      <c r="DIO85" s="298"/>
      <c r="DIP85" s="298"/>
      <c r="DIQ85" s="298"/>
      <c r="DIR85" s="298"/>
      <c r="DIS85" s="298"/>
      <c r="DIT85" s="298"/>
      <c r="DIU85" s="298"/>
      <c r="DIV85" s="298"/>
      <c r="DIW85" s="298"/>
      <c r="DIX85" s="298"/>
      <c r="DIY85" s="298"/>
      <c r="DIZ85" s="298"/>
      <c r="DJA85" s="298"/>
      <c r="DJB85" s="298"/>
      <c r="DJC85" s="298"/>
      <c r="DJD85" s="298"/>
      <c r="DJE85" s="298"/>
      <c r="DJF85" s="298"/>
      <c r="DJG85" s="298"/>
      <c r="DJH85" s="298"/>
      <c r="DJI85" s="298"/>
      <c r="DJJ85" s="298"/>
      <c r="DJK85" s="298"/>
      <c r="DJL85" s="298"/>
      <c r="DJM85" s="298"/>
      <c r="DJN85" s="298"/>
      <c r="DJO85" s="298"/>
      <c r="DJP85" s="298"/>
      <c r="DJQ85" s="298"/>
      <c r="DJR85" s="298"/>
      <c r="DJS85" s="298"/>
      <c r="DJT85" s="298"/>
      <c r="DJU85" s="298"/>
      <c r="DJV85" s="298"/>
      <c r="DJW85" s="298"/>
      <c r="DJX85" s="298"/>
      <c r="DJY85" s="298"/>
      <c r="DJZ85" s="298"/>
      <c r="DKA85" s="298"/>
      <c r="DKB85" s="298"/>
      <c r="DKC85" s="298"/>
      <c r="DKD85" s="298"/>
      <c r="DKE85" s="298"/>
      <c r="DKF85" s="298"/>
      <c r="DKG85" s="298"/>
      <c r="DKH85" s="298"/>
      <c r="DKI85" s="298"/>
      <c r="DKJ85" s="298"/>
      <c r="DKK85" s="298"/>
      <c r="DKL85" s="298"/>
      <c r="DKM85" s="298"/>
      <c r="DKN85" s="298"/>
      <c r="DKO85" s="298"/>
      <c r="DKP85" s="298"/>
      <c r="DKQ85" s="298"/>
      <c r="DKR85" s="298"/>
      <c r="DKS85" s="298"/>
      <c r="DKT85" s="298"/>
      <c r="DKU85" s="298"/>
      <c r="DKV85" s="298"/>
      <c r="DKW85" s="298"/>
      <c r="DKX85" s="298"/>
      <c r="DKY85" s="298"/>
      <c r="DKZ85" s="298"/>
      <c r="DLA85" s="298"/>
      <c r="DLB85" s="298"/>
      <c r="DLC85" s="298"/>
      <c r="DLD85" s="298"/>
      <c r="DLE85" s="298"/>
      <c r="DLF85" s="298"/>
      <c r="DLG85" s="298"/>
      <c r="DLH85" s="298"/>
      <c r="DLI85" s="298"/>
      <c r="DLJ85" s="298"/>
      <c r="DLK85" s="298"/>
      <c r="DLL85" s="298"/>
      <c r="DLM85" s="298"/>
      <c r="DLN85" s="298"/>
      <c r="DLO85" s="298"/>
      <c r="DLP85" s="298"/>
      <c r="DLQ85" s="298"/>
      <c r="DLR85" s="298"/>
      <c r="DLS85" s="298"/>
      <c r="DLT85" s="298"/>
      <c r="DLU85" s="298"/>
      <c r="DLV85" s="298"/>
      <c r="DLW85" s="298"/>
      <c r="DLX85" s="298"/>
      <c r="DLY85" s="298"/>
      <c r="DLZ85" s="298"/>
      <c r="DMA85" s="298"/>
      <c r="DMB85" s="298"/>
      <c r="DMC85" s="298"/>
      <c r="DMD85" s="298"/>
      <c r="DME85" s="298"/>
      <c r="DMF85" s="298"/>
      <c r="DMG85" s="298"/>
      <c r="DMH85" s="298"/>
      <c r="DMI85" s="298"/>
      <c r="DMJ85" s="298"/>
      <c r="DMK85" s="298"/>
      <c r="DML85" s="298"/>
      <c r="DMM85" s="298"/>
      <c r="DMN85" s="298"/>
      <c r="DMO85" s="298"/>
      <c r="DMP85" s="298"/>
      <c r="DMQ85" s="298"/>
      <c r="DMR85" s="298"/>
      <c r="DMS85" s="298"/>
      <c r="DMT85" s="298"/>
      <c r="DMU85" s="298"/>
      <c r="DMV85" s="298"/>
      <c r="DMW85" s="298"/>
      <c r="DMX85" s="298"/>
      <c r="DMY85" s="298"/>
      <c r="DMZ85" s="298"/>
      <c r="DNA85" s="298"/>
      <c r="DNB85" s="298"/>
      <c r="DNC85" s="298"/>
      <c r="DND85" s="298"/>
      <c r="DNE85" s="298"/>
      <c r="DNF85" s="298"/>
      <c r="DNG85" s="298"/>
      <c r="DNH85" s="298"/>
      <c r="DNI85" s="298"/>
      <c r="DNJ85" s="298"/>
      <c r="DNK85" s="298"/>
      <c r="DNL85" s="298"/>
      <c r="DNM85" s="298"/>
      <c r="DNN85" s="298"/>
      <c r="DNO85" s="298"/>
      <c r="DNP85" s="298"/>
      <c r="DNQ85" s="298"/>
      <c r="DNR85" s="298"/>
      <c r="DNS85" s="298"/>
      <c r="DNT85" s="298"/>
      <c r="DNU85" s="298"/>
      <c r="DNV85" s="298"/>
      <c r="DNW85" s="298"/>
      <c r="DNX85" s="298"/>
      <c r="DNY85" s="298"/>
      <c r="DNZ85" s="298"/>
      <c r="DOA85" s="298"/>
      <c r="DOB85" s="298"/>
      <c r="DOC85" s="298"/>
      <c r="DOD85" s="298"/>
      <c r="DOE85" s="298"/>
      <c r="DOF85" s="298"/>
      <c r="DOG85" s="298"/>
      <c r="DOH85" s="298"/>
      <c r="DOI85" s="298"/>
      <c r="DOJ85" s="298"/>
      <c r="DOK85" s="298"/>
      <c r="DOL85" s="298"/>
      <c r="DOM85" s="298"/>
      <c r="DON85" s="298"/>
      <c r="DOO85" s="298"/>
      <c r="DOP85" s="298"/>
      <c r="DOQ85" s="298"/>
      <c r="DOR85" s="298"/>
      <c r="DOS85" s="298"/>
      <c r="DOT85" s="298"/>
      <c r="DOU85" s="298"/>
      <c r="DOV85" s="298"/>
      <c r="DOW85" s="298"/>
      <c r="DOX85" s="298"/>
      <c r="DOY85" s="298"/>
      <c r="DOZ85" s="298"/>
      <c r="DPA85" s="298"/>
      <c r="DPB85" s="298"/>
      <c r="DPC85" s="298"/>
      <c r="DPD85" s="298"/>
      <c r="DPE85" s="298"/>
      <c r="DPF85" s="298"/>
      <c r="DPG85" s="298"/>
      <c r="DPH85" s="298"/>
      <c r="DPI85" s="298"/>
      <c r="DPJ85" s="298"/>
      <c r="DPK85" s="298"/>
      <c r="DPL85" s="298"/>
      <c r="DPM85" s="298"/>
      <c r="DPN85" s="298"/>
      <c r="DPO85" s="298"/>
      <c r="DPP85" s="298"/>
      <c r="DPQ85" s="298"/>
      <c r="DPR85" s="298"/>
      <c r="DPS85" s="298"/>
      <c r="DPT85" s="298"/>
      <c r="DPU85" s="298"/>
      <c r="DPV85" s="298"/>
      <c r="DPW85" s="298"/>
      <c r="DPX85" s="298"/>
      <c r="DPY85" s="298"/>
      <c r="DPZ85" s="298"/>
      <c r="DQA85" s="298"/>
      <c r="DQB85" s="298"/>
      <c r="DQC85" s="298"/>
      <c r="DQD85" s="298"/>
      <c r="DQE85" s="298"/>
      <c r="DQF85" s="298"/>
      <c r="DQG85" s="298"/>
      <c r="DQH85" s="298"/>
      <c r="DQI85" s="298"/>
      <c r="DQJ85" s="298"/>
      <c r="DQK85" s="298"/>
      <c r="DQL85" s="298"/>
      <c r="DQM85" s="298"/>
      <c r="DQN85" s="298"/>
      <c r="DQO85" s="298"/>
      <c r="DQP85" s="298"/>
      <c r="DQQ85" s="298"/>
      <c r="DQR85" s="298"/>
      <c r="DQS85" s="298"/>
      <c r="DQT85" s="298"/>
      <c r="DQU85" s="298"/>
      <c r="DQV85" s="298"/>
      <c r="DQW85" s="298"/>
      <c r="DQX85" s="298"/>
      <c r="DQY85" s="298"/>
      <c r="DQZ85" s="298"/>
      <c r="DRA85" s="298"/>
      <c r="DRB85" s="298"/>
      <c r="DRC85" s="298"/>
      <c r="DRD85" s="298"/>
      <c r="DRE85" s="298"/>
      <c r="DRF85" s="298"/>
      <c r="DRG85" s="298"/>
      <c r="DRH85" s="298"/>
      <c r="DRI85" s="298"/>
      <c r="DRJ85" s="298"/>
      <c r="DRK85" s="298"/>
      <c r="DRL85" s="298"/>
      <c r="DRM85" s="298"/>
      <c r="DRN85" s="298"/>
      <c r="DRO85" s="298"/>
      <c r="DRP85" s="298"/>
      <c r="DRQ85" s="298"/>
      <c r="DRR85" s="298"/>
      <c r="DRS85" s="298"/>
      <c r="DRT85" s="298"/>
      <c r="DRU85" s="298"/>
      <c r="DRV85" s="298"/>
      <c r="DRW85" s="298"/>
      <c r="DRX85" s="298"/>
      <c r="DRY85" s="298"/>
      <c r="DRZ85" s="298"/>
      <c r="DSA85" s="298"/>
      <c r="DSB85" s="298"/>
      <c r="DSC85" s="298"/>
      <c r="DSD85" s="298"/>
      <c r="DSE85" s="298"/>
      <c r="DSF85" s="298"/>
      <c r="DSG85" s="298"/>
      <c r="DSH85" s="298"/>
      <c r="DSI85" s="298"/>
      <c r="DSJ85" s="298"/>
      <c r="DSK85" s="298"/>
      <c r="DSL85" s="298"/>
      <c r="DSM85" s="298"/>
      <c r="DSN85" s="298"/>
      <c r="DSO85" s="298"/>
      <c r="DSP85" s="298"/>
      <c r="DSQ85" s="298"/>
      <c r="DSR85" s="298"/>
      <c r="DSS85" s="298"/>
      <c r="DST85" s="298"/>
      <c r="DSU85" s="298"/>
      <c r="DSV85" s="298"/>
      <c r="DSW85" s="298"/>
      <c r="DSX85" s="298"/>
      <c r="DSY85" s="298"/>
      <c r="DSZ85" s="298"/>
      <c r="DTA85" s="298"/>
      <c r="DTB85" s="298"/>
      <c r="DTC85" s="298"/>
      <c r="DTD85" s="298"/>
      <c r="DTE85" s="298"/>
      <c r="DTF85" s="298"/>
      <c r="DTG85" s="298"/>
      <c r="DTH85" s="298"/>
      <c r="DTI85" s="298"/>
      <c r="DTJ85" s="298"/>
      <c r="DTK85" s="298"/>
      <c r="DTL85" s="298"/>
      <c r="DTM85" s="298"/>
      <c r="DTN85" s="298"/>
      <c r="DTO85" s="298"/>
      <c r="DTP85" s="298"/>
      <c r="DTQ85" s="298"/>
      <c r="DTR85" s="298"/>
      <c r="DTS85" s="298"/>
      <c r="DTT85" s="298"/>
      <c r="DTU85" s="298"/>
      <c r="DTV85" s="298"/>
      <c r="DTW85" s="298"/>
      <c r="DTX85" s="298"/>
      <c r="DTY85" s="298"/>
      <c r="DTZ85" s="298"/>
      <c r="DUA85" s="298"/>
      <c r="DUB85" s="298"/>
      <c r="DUC85" s="298"/>
      <c r="DUD85" s="298"/>
      <c r="DUE85" s="298"/>
      <c r="DUF85" s="298"/>
      <c r="DUG85" s="298"/>
      <c r="DUH85" s="298"/>
      <c r="DUI85" s="298"/>
      <c r="DUJ85" s="298"/>
      <c r="DUK85" s="298"/>
      <c r="DUL85" s="298"/>
      <c r="DUM85" s="298"/>
      <c r="DUN85" s="298"/>
      <c r="DUO85" s="298"/>
      <c r="DUP85" s="298"/>
      <c r="DUQ85" s="298"/>
      <c r="DUR85" s="298"/>
      <c r="DUS85" s="298"/>
      <c r="DUT85" s="298"/>
      <c r="DUU85" s="298"/>
      <c r="DUV85" s="298"/>
      <c r="DUW85" s="298"/>
      <c r="DUX85" s="298"/>
      <c r="DUY85" s="298"/>
      <c r="DUZ85" s="298"/>
      <c r="DVA85" s="298"/>
      <c r="DVB85" s="298"/>
      <c r="DVC85" s="298"/>
      <c r="DVD85" s="298"/>
      <c r="DVE85" s="298"/>
      <c r="DVF85" s="298"/>
      <c r="DVG85" s="298"/>
      <c r="DVH85" s="298"/>
      <c r="DVI85" s="298"/>
      <c r="DVJ85" s="298"/>
      <c r="DVK85" s="298"/>
      <c r="DVL85" s="298"/>
      <c r="DVM85" s="298"/>
      <c r="DVN85" s="298"/>
      <c r="DVO85" s="298"/>
      <c r="DVP85" s="298"/>
      <c r="DVQ85" s="298"/>
      <c r="DVR85" s="298"/>
      <c r="DVS85" s="298"/>
      <c r="DVT85" s="298"/>
      <c r="DVU85" s="298"/>
      <c r="DVV85" s="298"/>
      <c r="DVW85" s="298"/>
      <c r="DVX85" s="298"/>
      <c r="DVY85" s="298"/>
      <c r="DVZ85" s="298"/>
      <c r="DWA85" s="298"/>
      <c r="DWB85" s="298"/>
      <c r="DWC85" s="298"/>
      <c r="DWD85" s="298"/>
      <c r="DWE85" s="298"/>
      <c r="DWF85" s="298"/>
      <c r="DWG85" s="298"/>
      <c r="DWH85" s="298"/>
      <c r="DWI85" s="298"/>
      <c r="DWJ85" s="298"/>
      <c r="DWK85" s="298"/>
      <c r="DWL85" s="298"/>
      <c r="DWM85" s="298"/>
      <c r="DWN85" s="298"/>
      <c r="DWO85" s="298"/>
      <c r="DWP85" s="298"/>
      <c r="DWQ85" s="298"/>
      <c r="DWR85" s="298"/>
      <c r="DWS85" s="298"/>
      <c r="DWT85" s="298"/>
      <c r="DWU85" s="298"/>
      <c r="DWV85" s="298"/>
      <c r="DWW85" s="298"/>
      <c r="DWX85" s="298"/>
      <c r="DWY85" s="298"/>
      <c r="DWZ85" s="298"/>
      <c r="DXA85" s="298"/>
      <c r="DXB85" s="298"/>
      <c r="DXC85" s="298"/>
      <c r="DXD85" s="298"/>
      <c r="DXE85" s="298"/>
      <c r="DXF85" s="298"/>
      <c r="DXG85" s="298"/>
      <c r="DXH85" s="298"/>
      <c r="DXI85" s="298"/>
      <c r="DXJ85" s="298"/>
      <c r="DXK85" s="298"/>
      <c r="DXL85" s="298"/>
      <c r="DXM85" s="298"/>
      <c r="DXN85" s="298"/>
      <c r="DXO85" s="298"/>
      <c r="DXP85" s="298"/>
      <c r="DXQ85" s="298"/>
      <c r="DXR85" s="298"/>
      <c r="DXS85" s="298"/>
      <c r="DXT85" s="298"/>
      <c r="DXU85" s="298"/>
      <c r="DXV85" s="298"/>
      <c r="DXW85" s="298"/>
      <c r="DXX85" s="298"/>
      <c r="DXY85" s="298"/>
      <c r="DXZ85" s="298"/>
      <c r="DYA85" s="298"/>
      <c r="DYB85" s="298"/>
      <c r="DYC85" s="298"/>
      <c r="DYD85" s="298"/>
      <c r="DYE85" s="298"/>
      <c r="DYF85" s="298"/>
      <c r="DYG85" s="298"/>
      <c r="DYH85" s="298"/>
      <c r="DYI85" s="298"/>
      <c r="DYJ85" s="298"/>
      <c r="DYK85" s="298"/>
      <c r="DYL85" s="298"/>
      <c r="DYM85" s="298"/>
      <c r="DYN85" s="298"/>
      <c r="DYO85" s="298"/>
      <c r="DYP85" s="298"/>
      <c r="DYQ85" s="298"/>
      <c r="DYR85" s="298"/>
      <c r="DYS85" s="298"/>
      <c r="DYT85" s="298"/>
      <c r="DYU85" s="298"/>
      <c r="DYV85" s="298"/>
      <c r="DYW85" s="298"/>
      <c r="DYX85" s="298"/>
      <c r="DYY85" s="298"/>
      <c r="DYZ85" s="298"/>
      <c r="DZA85" s="298"/>
      <c r="DZB85" s="298"/>
      <c r="DZC85" s="298"/>
      <c r="DZD85" s="298"/>
      <c r="DZE85" s="298"/>
      <c r="DZF85" s="298"/>
      <c r="DZG85" s="298"/>
      <c r="DZH85" s="298"/>
      <c r="DZI85" s="298"/>
      <c r="DZJ85" s="298"/>
      <c r="DZK85" s="298"/>
      <c r="DZL85" s="298"/>
      <c r="DZM85" s="298"/>
      <c r="DZN85" s="298"/>
      <c r="DZO85" s="298"/>
      <c r="DZP85" s="298"/>
      <c r="DZQ85" s="298"/>
      <c r="DZR85" s="298"/>
      <c r="DZS85" s="298"/>
      <c r="DZT85" s="298"/>
      <c r="DZU85" s="298"/>
      <c r="DZV85" s="298"/>
      <c r="DZW85" s="298"/>
      <c r="DZX85" s="298"/>
      <c r="DZY85" s="298"/>
      <c r="DZZ85" s="298"/>
      <c r="EAA85" s="298"/>
      <c r="EAB85" s="298"/>
      <c r="EAC85" s="298"/>
      <c r="EAD85" s="298"/>
      <c r="EAE85" s="298"/>
      <c r="EAF85" s="298"/>
      <c r="EAG85" s="298"/>
      <c r="EAH85" s="298"/>
      <c r="EAI85" s="298"/>
      <c r="EAJ85" s="298"/>
      <c r="EAK85" s="298"/>
      <c r="EAL85" s="298"/>
      <c r="EAM85" s="298"/>
      <c r="EAN85" s="298"/>
      <c r="EAO85" s="298"/>
      <c r="EAP85" s="298"/>
      <c r="EAQ85" s="298"/>
      <c r="EAR85" s="298"/>
      <c r="EAS85" s="298"/>
      <c r="EAT85" s="298"/>
      <c r="EAU85" s="298"/>
      <c r="EAV85" s="298"/>
      <c r="EAW85" s="298"/>
      <c r="EAX85" s="298"/>
      <c r="EAY85" s="298"/>
      <c r="EAZ85" s="298"/>
      <c r="EBA85" s="298"/>
      <c r="EBB85" s="298"/>
      <c r="EBC85" s="298"/>
      <c r="EBD85" s="298"/>
      <c r="EBE85" s="298"/>
      <c r="EBF85" s="298"/>
      <c r="EBG85" s="298"/>
      <c r="EBH85" s="298"/>
      <c r="EBI85" s="298"/>
      <c r="EBJ85" s="298"/>
      <c r="EBK85" s="298"/>
      <c r="EBL85" s="298"/>
      <c r="EBM85" s="298"/>
      <c r="EBN85" s="298"/>
      <c r="EBO85" s="298"/>
      <c r="EBP85" s="298"/>
      <c r="EBQ85" s="298"/>
      <c r="EBR85" s="298"/>
      <c r="EBS85" s="298"/>
      <c r="EBT85" s="298"/>
      <c r="EBU85" s="298"/>
      <c r="EBV85" s="298"/>
      <c r="EBW85" s="298"/>
      <c r="EBX85" s="298"/>
      <c r="EBY85" s="298"/>
      <c r="EBZ85" s="298"/>
      <c r="ECA85" s="298"/>
      <c r="ECB85" s="298"/>
      <c r="ECC85" s="298"/>
      <c r="ECD85" s="298"/>
      <c r="ECE85" s="298"/>
      <c r="ECF85" s="298"/>
      <c r="ECG85" s="298"/>
      <c r="ECH85" s="298"/>
      <c r="ECI85" s="298"/>
      <c r="ECJ85" s="298"/>
      <c r="ECK85" s="298"/>
      <c r="ECL85" s="298"/>
      <c r="ECM85" s="298"/>
      <c r="ECN85" s="298"/>
      <c r="ECO85" s="298"/>
      <c r="ECP85" s="298"/>
      <c r="ECQ85" s="298"/>
      <c r="ECR85" s="298"/>
      <c r="ECS85" s="298"/>
      <c r="ECT85" s="298"/>
      <c r="ECU85" s="298"/>
      <c r="ECV85" s="298"/>
      <c r="ECW85" s="298"/>
      <c r="ECX85" s="298"/>
      <c r="ECY85" s="298"/>
      <c r="ECZ85" s="298"/>
      <c r="EDA85" s="298"/>
      <c r="EDB85" s="298"/>
      <c r="EDC85" s="298"/>
      <c r="EDD85" s="298"/>
      <c r="EDE85" s="298"/>
      <c r="EDF85" s="298"/>
      <c r="EDG85" s="298"/>
      <c r="EDH85" s="298"/>
      <c r="EDI85" s="298"/>
      <c r="EDJ85" s="298"/>
      <c r="EDK85" s="298"/>
      <c r="EDL85" s="298"/>
      <c r="EDM85" s="298"/>
      <c r="EDN85" s="298"/>
      <c r="EDO85" s="298"/>
      <c r="EDP85" s="298"/>
      <c r="EDQ85" s="298"/>
      <c r="EDR85" s="298"/>
      <c r="EDS85" s="298"/>
      <c r="EDT85" s="298"/>
      <c r="EDU85" s="298"/>
      <c r="EDV85" s="298"/>
      <c r="EDW85" s="298"/>
      <c r="EDX85" s="298"/>
      <c r="EDY85" s="298"/>
      <c r="EDZ85" s="298"/>
      <c r="EEA85" s="298"/>
      <c r="EEB85" s="298"/>
      <c r="EEC85" s="298"/>
      <c r="EED85" s="298"/>
      <c r="EEE85" s="298"/>
      <c r="EEF85" s="298"/>
      <c r="EEG85" s="298"/>
      <c r="EEH85" s="298"/>
      <c r="EEI85" s="298"/>
      <c r="EEJ85" s="298"/>
      <c r="EEK85" s="298"/>
      <c r="EEL85" s="298"/>
      <c r="EEM85" s="298"/>
      <c r="EEN85" s="298"/>
      <c r="EEO85" s="298"/>
      <c r="EEP85" s="298"/>
      <c r="EEQ85" s="298"/>
      <c r="EER85" s="298"/>
      <c r="EES85" s="298"/>
      <c r="EET85" s="298"/>
      <c r="EEU85" s="298"/>
      <c r="EEV85" s="298"/>
      <c r="EEW85" s="298"/>
      <c r="EEX85" s="298"/>
      <c r="EEY85" s="298"/>
      <c r="EEZ85" s="298"/>
      <c r="EFA85" s="298"/>
      <c r="EFB85" s="298"/>
      <c r="EFC85" s="298"/>
      <c r="EFD85" s="298"/>
      <c r="EFE85" s="298"/>
      <c r="EFF85" s="298"/>
      <c r="EFG85" s="298"/>
      <c r="EFH85" s="298"/>
      <c r="EFI85" s="298"/>
      <c r="EFJ85" s="298"/>
      <c r="EFK85" s="298"/>
      <c r="EFL85" s="298"/>
      <c r="EFM85" s="298"/>
      <c r="EFN85" s="298"/>
      <c r="EFO85" s="298"/>
      <c r="EFP85" s="298"/>
      <c r="EFQ85" s="298"/>
      <c r="EFR85" s="298"/>
      <c r="EFS85" s="298"/>
      <c r="EFT85" s="298"/>
      <c r="EFU85" s="298"/>
      <c r="EFV85" s="298"/>
      <c r="EFW85" s="298"/>
      <c r="EFX85" s="298"/>
      <c r="EFY85" s="298"/>
      <c r="EFZ85" s="298"/>
      <c r="EGA85" s="298"/>
      <c r="EGB85" s="298"/>
      <c r="EGC85" s="298"/>
      <c r="EGD85" s="298"/>
      <c r="EGE85" s="298"/>
      <c r="EGF85" s="298"/>
      <c r="EGG85" s="298"/>
      <c r="EGH85" s="298"/>
      <c r="EGI85" s="298"/>
      <c r="EGJ85" s="298"/>
      <c r="EGK85" s="298"/>
      <c r="EGL85" s="298"/>
      <c r="EGM85" s="298"/>
      <c r="EGN85" s="298"/>
      <c r="EGO85" s="298"/>
      <c r="EGP85" s="298"/>
      <c r="EGQ85" s="298"/>
      <c r="EGR85" s="298"/>
      <c r="EGS85" s="298"/>
      <c r="EGT85" s="298"/>
      <c r="EGU85" s="298"/>
      <c r="EGV85" s="298"/>
      <c r="EGW85" s="298"/>
      <c r="EGX85" s="298"/>
      <c r="EGY85" s="298"/>
      <c r="EGZ85" s="298"/>
      <c r="EHA85" s="298"/>
      <c r="EHB85" s="298"/>
      <c r="EHC85" s="298"/>
      <c r="EHD85" s="298"/>
      <c r="EHE85" s="298"/>
      <c r="EHF85" s="298"/>
      <c r="EHG85" s="298"/>
      <c r="EHH85" s="298"/>
      <c r="EHI85" s="298"/>
      <c r="EHJ85" s="298"/>
      <c r="EHK85" s="298"/>
      <c r="EHL85" s="298"/>
      <c r="EHM85" s="298"/>
      <c r="EHN85" s="298"/>
      <c r="EHO85" s="298"/>
      <c r="EHP85" s="298"/>
      <c r="EHQ85" s="298"/>
      <c r="EHR85" s="298"/>
      <c r="EHS85" s="298"/>
      <c r="EHT85" s="298"/>
      <c r="EHU85" s="298"/>
      <c r="EHV85" s="298"/>
      <c r="EHW85" s="298"/>
      <c r="EHX85" s="298"/>
      <c r="EHY85" s="298"/>
      <c r="EHZ85" s="298"/>
      <c r="EIA85" s="298"/>
      <c r="EIB85" s="298"/>
      <c r="EIC85" s="298"/>
      <c r="EID85" s="298"/>
      <c r="EIE85" s="298"/>
      <c r="EIF85" s="298"/>
      <c r="EIG85" s="298"/>
      <c r="EIH85" s="298"/>
      <c r="EII85" s="298"/>
      <c r="EIJ85" s="298"/>
      <c r="EIK85" s="298"/>
      <c r="EIL85" s="298"/>
      <c r="EIM85" s="298"/>
      <c r="EIN85" s="298"/>
      <c r="EIO85" s="298"/>
      <c r="EIP85" s="298"/>
      <c r="EIQ85" s="298"/>
      <c r="EIR85" s="298"/>
      <c r="EIS85" s="298"/>
      <c r="EIT85" s="298"/>
      <c r="EIU85" s="298"/>
      <c r="EIV85" s="298"/>
      <c r="EIW85" s="298"/>
      <c r="EIX85" s="298"/>
      <c r="EIY85" s="298"/>
      <c r="EIZ85" s="298"/>
      <c r="EJA85" s="298"/>
      <c r="EJB85" s="298"/>
      <c r="EJC85" s="298"/>
      <c r="EJD85" s="298"/>
      <c r="EJE85" s="298"/>
      <c r="EJF85" s="298"/>
      <c r="EJG85" s="298"/>
      <c r="EJH85" s="298"/>
      <c r="EJI85" s="298"/>
      <c r="EJJ85" s="298"/>
      <c r="EJK85" s="298"/>
      <c r="EJL85" s="298"/>
      <c r="EJM85" s="298"/>
      <c r="EJN85" s="298"/>
      <c r="EJO85" s="298"/>
      <c r="EJP85" s="298"/>
      <c r="EJQ85" s="298"/>
      <c r="EJR85" s="298"/>
      <c r="EJS85" s="298"/>
      <c r="EJT85" s="298"/>
      <c r="EJU85" s="298"/>
      <c r="EJV85" s="298"/>
      <c r="EJW85" s="298"/>
      <c r="EJX85" s="298"/>
      <c r="EJY85" s="298"/>
      <c r="EJZ85" s="298"/>
      <c r="EKA85" s="298"/>
      <c r="EKB85" s="298"/>
      <c r="EKC85" s="298"/>
      <c r="EKD85" s="298"/>
      <c r="EKE85" s="298"/>
      <c r="EKF85" s="298"/>
      <c r="EKG85" s="298"/>
      <c r="EKH85" s="298"/>
      <c r="EKI85" s="298"/>
      <c r="EKJ85" s="298"/>
      <c r="EKK85" s="298"/>
      <c r="EKL85" s="298"/>
      <c r="EKM85" s="298"/>
      <c r="EKN85" s="298"/>
      <c r="EKO85" s="298"/>
      <c r="EKP85" s="298"/>
      <c r="EKQ85" s="298"/>
      <c r="EKR85" s="298"/>
      <c r="EKS85" s="298"/>
      <c r="EKT85" s="298"/>
      <c r="EKU85" s="298"/>
      <c r="EKV85" s="298"/>
      <c r="EKW85" s="298"/>
      <c r="EKX85" s="298"/>
      <c r="EKY85" s="298"/>
      <c r="EKZ85" s="298"/>
      <c r="ELA85" s="298"/>
      <c r="ELB85" s="298"/>
      <c r="ELC85" s="298"/>
      <c r="ELD85" s="298"/>
      <c r="ELE85" s="298"/>
      <c r="ELF85" s="298"/>
      <c r="ELG85" s="298"/>
      <c r="ELH85" s="298"/>
      <c r="ELI85" s="298"/>
      <c r="ELJ85" s="298"/>
      <c r="ELK85" s="298"/>
      <c r="ELL85" s="298"/>
      <c r="ELM85" s="298"/>
      <c r="ELN85" s="298"/>
      <c r="ELO85" s="298"/>
      <c r="ELP85" s="298"/>
      <c r="ELQ85" s="298"/>
      <c r="ELR85" s="298"/>
      <c r="ELS85" s="298"/>
      <c r="ELT85" s="298"/>
      <c r="ELU85" s="298"/>
      <c r="ELV85" s="298"/>
      <c r="ELW85" s="298"/>
      <c r="ELX85" s="298"/>
      <c r="ELY85" s="298"/>
      <c r="ELZ85" s="298"/>
      <c r="EMA85" s="298"/>
      <c r="EMB85" s="298"/>
      <c r="EMC85" s="298"/>
      <c r="EMD85" s="298"/>
      <c r="EME85" s="298"/>
      <c r="EMF85" s="298"/>
      <c r="EMG85" s="298"/>
      <c r="EMH85" s="298"/>
      <c r="EMI85" s="298"/>
      <c r="EMJ85" s="298"/>
      <c r="EMK85" s="298"/>
      <c r="EML85" s="298"/>
      <c r="EMM85" s="298"/>
      <c r="EMN85" s="298"/>
      <c r="EMO85" s="298"/>
      <c r="EMP85" s="298"/>
      <c r="EMQ85" s="298"/>
      <c r="EMR85" s="298"/>
      <c r="EMS85" s="298"/>
      <c r="EMT85" s="298"/>
      <c r="EMU85" s="298"/>
      <c r="EMV85" s="298"/>
      <c r="EMW85" s="298"/>
      <c r="EMX85" s="298"/>
      <c r="EMY85" s="298"/>
      <c r="EMZ85" s="298"/>
      <c r="ENA85" s="298"/>
      <c r="ENB85" s="298"/>
      <c r="ENC85" s="298"/>
      <c r="END85" s="298"/>
      <c r="ENE85" s="298"/>
      <c r="ENF85" s="298"/>
      <c r="ENG85" s="298"/>
      <c r="ENH85" s="298"/>
      <c r="ENI85" s="298"/>
      <c r="ENJ85" s="298"/>
      <c r="ENK85" s="298"/>
      <c r="ENL85" s="298"/>
      <c r="ENM85" s="298"/>
      <c r="ENN85" s="298"/>
      <c r="ENO85" s="298"/>
      <c r="ENP85" s="298"/>
      <c r="ENQ85" s="298"/>
      <c r="ENR85" s="298"/>
      <c r="ENS85" s="298"/>
      <c r="ENT85" s="298"/>
      <c r="ENU85" s="298"/>
      <c r="ENV85" s="298"/>
      <c r="ENW85" s="298"/>
      <c r="ENX85" s="298"/>
      <c r="ENY85" s="298"/>
      <c r="ENZ85" s="298"/>
      <c r="EOA85" s="298"/>
      <c r="EOB85" s="298"/>
      <c r="EOC85" s="298"/>
      <c r="EOD85" s="298"/>
      <c r="EOE85" s="298"/>
      <c r="EOF85" s="298"/>
      <c r="EOG85" s="298"/>
      <c r="EOH85" s="298"/>
      <c r="EOI85" s="298"/>
      <c r="EOJ85" s="298"/>
      <c r="EOK85" s="298"/>
      <c r="EOL85" s="298"/>
      <c r="EOM85" s="298"/>
      <c r="EON85" s="298"/>
      <c r="EOO85" s="298"/>
      <c r="EOP85" s="298"/>
      <c r="EOQ85" s="298"/>
      <c r="EOR85" s="298"/>
      <c r="EOS85" s="298"/>
      <c r="EOT85" s="298"/>
      <c r="EOU85" s="298"/>
      <c r="EOV85" s="298"/>
      <c r="EOW85" s="298"/>
      <c r="EOX85" s="298"/>
      <c r="EOY85" s="298"/>
      <c r="EOZ85" s="298"/>
      <c r="EPA85" s="298"/>
      <c r="EPB85" s="298"/>
      <c r="EPC85" s="298"/>
      <c r="EPD85" s="298"/>
      <c r="EPE85" s="298"/>
      <c r="EPF85" s="298"/>
      <c r="EPG85" s="298"/>
      <c r="EPH85" s="298"/>
      <c r="EPI85" s="298"/>
      <c r="EPJ85" s="298"/>
      <c r="EPK85" s="298"/>
      <c r="EPL85" s="298"/>
      <c r="EPM85" s="298"/>
      <c r="EPN85" s="298"/>
      <c r="EPO85" s="298"/>
      <c r="EPP85" s="298"/>
      <c r="EPQ85" s="298"/>
      <c r="EPR85" s="298"/>
      <c r="EPS85" s="298"/>
      <c r="EPT85" s="298"/>
      <c r="EPU85" s="298"/>
      <c r="EPV85" s="298"/>
      <c r="EPW85" s="298"/>
      <c r="EPX85" s="298"/>
      <c r="EPY85" s="298"/>
      <c r="EPZ85" s="298"/>
      <c r="EQA85" s="298"/>
      <c r="EQB85" s="298"/>
      <c r="EQC85" s="298"/>
      <c r="EQD85" s="298"/>
      <c r="EQE85" s="298"/>
      <c r="EQF85" s="298"/>
      <c r="EQG85" s="298"/>
      <c r="EQH85" s="298"/>
      <c r="EQI85" s="298"/>
      <c r="EQJ85" s="298"/>
      <c r="EQK85" s="298"/>
      <c r="EQL85" s="298"/>
      <c r="EQM85" s="298"/>
      <c r="EQN85" s="298"/>
      <c r="EQO85" s="298"/>
      <c r="EQP85" s="298"/>
      <c r="EQQ85" s="298"/>
      <c r="EQR85" s="298"/>
      <c r="EQS85" s="298"/>
      <c r="EQT85" s="298"/>
      <c r="EQU85" s="298"/>
      <c r="EQV85" s="298"/>
      <c r="EQW85" s="298"/>
      <c r="EQX85" s="298"/>
      <c r="EQY85" s="298"/>
      <c r="EQZ85" s="298"/>
      <c r="ERA85" s="298"/>
      <c r="ERB85" s="298"/>
      <c r="ERC85" s="298"/>
      <c r="ERD85" s="298"/>
      <c r="ERE85" s="298"/>
      <c r="ERF85" s="298"/>
      <c r="ERG85" s="298"/>
      <c r="ERH85" s="298"/>
      <c r="ERI85" s="298"/>
      <c r="ERJ85" s="298"/>
      <c r="ERK85" s="298"/>
      <c r="ERL85" s="298"/>
      <c r="ERM85" s="298"/>
      <c r="ERN85" s="298"/>
      <c r="ERO85" s="298"/>
      <c r="ERP85" s="298"/>
      <c r="ERQ85" s="298"/>
      <c r="ERR85" s="298"/>
      <c r="ERS85" s="298"/>
      <c r="ERT85" s="298"/>
      <c r="ERU85" s="298"/>
      <c r="ERV85" s="298"/>
      <c r="ERW85" s="298"/>
      <c r="ERX85" s="298"/>
      <c r="ERY85" s="298"/>
      <c r="ERZ85" s="298"/>
      <c r="ESA85" s="298"/>
      <c r="ESB85" s="298"/>
      <c r="ESC85" s="298"/>
      <c r="ESD85" s="298"/>
      <c r="ESE85" s="298"/>
      <c r="ESF85" s="298"/>
      <c r="ESG85" s="298"/>
      <c r="ESH85" s="298"/>
      <c r="ESI85" s="298"/>
      <c r="ESJ85" s="298"/>
      <c r="ESK85" s="298"/>
      <c r="ESL85" s="298"/>
      <c r="ESM85" s="298"/>
      <c r="ESN85" s="298"/>
      <c r="ESO85" s="298"/>
      <c r="ESP85" s="298"/>
      <c r="ESQ85" s="298"/>
      <c r="ESR85" s="298"/>
      <c r="ESS85" s="298"/>
      <c r="EST85" s="298"/>
      <c r="ESU85" s="298"/>
      <c r="ESV85" s="298"/>
      <c r="ESW85" s="298"/>
      <c r="ESX85" s="298"/>
      <c r="ESY85" s="298"/>
      <c r="ESZ85" s="298"/>
      <c r="ETA85" s="298"/>
      <c r="ETB85" s="298"/>
      <c r="ETC85" s="298"/>
      <c r="ETD85" s="298"/>
      <c r="ETE85" s="298"/>
      <c r="ETF85" s="298"/>
      <c r="ETG85" s="298"/>
      <c r="ETH85" s="298"/>
      <c r="ETI85" s="298"/>
      <c r="ETJ85" s="298"/>
      <c r="ETK85" s="298"/>
      <c r="ETL85" s="298"/>
      <c r="ETM85" s="298"/>
      <c r="ETN85" s="298"/>
      <c r="ETO85" s="298"/>
      <c r="ETP85" s="298"/>
      <c r="ETQ85" s="298"/>
      <c r="ETR85" s="298"/>
      <c r="ETS85" s="298"/>
      <c r="ETT85" s="298"/>
      <c r="ETU85" s="298"/>
      <c r="ETV85" s="298"/>
      <c r="ETW85" s="298"/>
      <c r="ETX85" s="298"/>
      <c r="ETY85" s="298"/>
      <c r="ETZ85" s="298"/>
      <c r="EUA85" s="298"/>
      <c r="EUB85" s="298"/>
      <c r="EUC85" s="298"/>
      <c r="EUD85" s="298"/>
      <c r="EUE85" s="298"/>
      <c r="EUF85" s="298"/>
      <c r="EUG85" s="298"/>
      <c r="EUH85" s="298"/>
      <c r="EUI85" s="298"/>
      <c r="EUJ85" s="298"/>
      <c r="EUK85" s="298"/>
      <c r="EUL85" s="298"/>
      <c r="EUM85" s="298"/>
      <c r="EUN85" s="298"/>
      <c r="EUO85" s="298"/>
      <c r="EUP85" s="298"/>
      <c r="EUQ85" s="298"/>
      <c r="EUR85" s="298"/>
      <c r="EUS85" s="298"/>
      <c r="EUT85" s="298"/>
      <c r="EUU85" s="298"/>
      <c r="EUV85" s="298"/>
      <c r="EUW85" s="298"/>
      <c r="EUX85" s="298"/>
      <c r="EUY85" s="298"/>
      <c r="EUZ85" s="298"/>
      <c r="EVA85" s="298"/>
      <c r="EVB85" s="298"/>
      <c r="EVC85" s="298"/>
      <c r="EVD85" s="298"/>
      <c r="EVE85" s="298"/>
      <c r="EVF85" s="298"/>
      <c r="EVG85" s="298"/>
      <c r="EVH85" s="298"/>
      <c r="EVI85" s="298"/>
      <c r="EVJ85" s="298"/>
      <c r="EVK85" s="298"/>
      <c r="EVL85" s="298"/>
      <c r="EVM85" s="298"/>
      <c r="EVN85" s="298"/>
      <c r="EVO85" s="298"/>
      <c r="EVP85" s="298"/>
      <c r="EVQ85" s="298"/>
      <c r="EVR85" s="298"/>
      <c r="EVS85" s="298"/>
      <c r="EVT85" s="298"/>
      <c r="EVU85" s="298"/>
      <c r="EVV85" s="298"/>
      <c r="EVW85" s="298"/>
      <c r="EVX85" s="298"/>
      <c r="EVY85" s="298"/>
      <c r="EVZ85" s="298"/>
      <c r="EWA85" s="298"/>
      <c r="EWB85" s="298"/>
      <c r="EWC85" s="298"/>
      <c r="EWD85" s="298"/>
      <c r="EWE85" s="298"/>
      <c r="EWF85" s="298"/>
      <c r="EWG85" s="298"/>
      <c r="EWH85" s="298"/>
      <c r="EWI85" s="298"/>
      <c r="EWJ85" s="298"/>
      <c r="EWK85" s="298"/>
      <c r="EWL85" s="298"/>
      <c r="EWM85" s="298"/>
      <c r="EWN85" s="298"/>
      <c r="EWO85" s="298"/>
      <c r="EWP85" s="298"/>
      <c r="EWQ85" s="298"/>
      <c r="EWR85" s="298"/>
      <c r="EWS85" s="298"/>
      <c r="EWT85" s="298"/>
      <c r="EWU85" s="298"/>
      <c r="EWV85" s="298"/>
      <c r="EWW85" s="298"/>
      <c r="EWX85" s="298"/>
      <c r="EWY85" s="298"/>
      <c r="EWZ85" s="298"/>
      <c r="EXA85" s="298"/>
      <c r="EXB85" s="298"/>
      <c r="EXC85" s="298"/>
      <c r="EXD85" s="298"/>
      <c r="EXE85" s="298"/>
      <c r="EXF85" s="298"/>
      <c r="EXG85" s="298"/>
      <c r="EXH85" s="298"/>
      <c r="EXI85" s="298"/>
      <c r="EXJ85" s="298"/>
      <c r="EXK85" s="298"/>
      <c r="EXL85" s="298"/>
      <c r="EXM85" s="298"/>
      <c r="EXN85" s="298"/>
      <c r="EXO85" s="298"/>
      <c r="EXP85" s="298"/>
      <c r="EXQ85" s="298"/>
      <c r="EXR85" s="298"/>
      <c r="EXS85" s="298"/>
      <c r="EXT85" s="298"/>
      <c r="EXU85" s="298"/>
      <c r="EXV85" s="298"/>
      <c r="EXW85" s="298"/>
      <c r="EXX85" s="298"/>
      <c r="EXY85" s="298"/>
      <c r="EXZ85" s="298"/>
      <c r="EYA85" s="298"/>
      <c r="EYB85" s="298"/>
      <c r="EYC85" s="298"/>
      <c r="EYD85" s="298"/>
      <c r="EYE85" s="298"/>
      <c r="EYF85" s="298"/>
      <c r="EYG85" s="298"/>
      <c r="EYH85" s="298"/>
      <c r="EYI85" s="298"/>
      <c r="EYJ85" s="298"/>
      <c r="EYK85" s="298"/>
      <c r="EYL85" s="298"/>
      <c r="EYM85" s="298"/>
      <c r="EYN85" s="298"/>
      <c r="EYO85" s="298"/>
      <c r="EYP85" s="298"/>
      <c r="EYQ85" s="298"/>
      <c r="EYR85" s="298"/>
      <c r="EYS85" s="298"/>
      <c r="EYT85" s="298"/>
      <c r="EYU85" s="298"/>
      <c r="EYV85" s="298"/>
      <c r="EYW85" s="298"/>
      <c r="EYX85" s="298"/>
      <c r="EYY85" s="298"/>
      <c r="EYZ85" s="298"/>
      <c r="EZA85" s="298"/>
      <c r="EZB85" s="298"/>
      <c r="EZC85" s="298"/>
      <c r="EZD85" s="298"/>
      <c r="EZE85" s="298"/>
      <c r="EZF85" s="298"/>
      <c r="EZG85" s="298"/>
      <c r="EZH85" s="298"/>
      <c r="EZI85" s="298"/>
      <c r="EZJ85" s="298"/>
      <c r="EZK85" s="298"/>
      <c r="EZL85" s="298"/>
      <c r="EZM85" s="298"/>
      <c r="EZN85" s="298"/>
      <c r="EZO85" s="298"/>
      <c r="EZP85" s="298"/>
      <c r="EZQ85" s="298"/>
      <c r="EZR85" s="298"/>
      <c r="EZS85" s="298"/>
      <c r="EZT85" s="298"/>
      <c r="EZU85" s="298"/>
      <c r="EZV85" s="298"/>
      <c r="EZW85" s="298"/>
      <c r="EZX85" s="298"/>
      <c r="EZY85" s="298"/>
      <c r="EZZ85" s="298"/>
      <c r="FAA85" s="298"/>
      <c r="FAB85" s="298"/>
      <c r="FAC85" s="298"/>
      <c r="FAD85" s="298"/>
      <c r="FAE85" s="298"/>
      <c r="FAF85" s="298"/>
      <c r="FAG85" s="298"/>
      <c r="FAH85" s="298"/>
      <c r="FAI85" s="298"/>
      <c r="FAJ85" s="298"/>
      <c r="FAK85" s="298"/>
      <c r="FAL85" s="298"/>
      <c r="FAM85" s="298"/>
      <c r="FAN85" s="298"/>
      <c r="FAO85" s="298"/>
      <c r="FAP85" s="298"/>
      <c r="FAQ85" s="298"/>
      <c r="FAR85" s="298"/>
      <c r="FAS85" s="298"/>
      <c r="FAT85" s="298"/>
      <c r="FAU85" s="298"/>
      <c r="FAV85" s="298"/>
      <c r="FAW85" s="298"/>
      <c r="FAX85" s="298"/>
      <c r="FAY85" s="298"/>
      <c r="FAZ85" s="298"/>
      <c r="FBA85" s="298"/>
      <c r="FBB85" s="298"/>
      <c r="FBC85" s="298"/>
      <c r="FBD85" s="298"/>
      <c r="FBE85" s="298"/>
      <c r="FBF85" s="298"/>
      <c r="FBG85" s="298"/>
      <c r="FBH85" s="298"/>
      <c r="FBI85" s="298"/>
      <c r="FBJ85" s="298"/>
      <c r="FBK85" s="298"/>
      <c r="FBL85" s="298"/>
      <c r="FBM85" s="298"/>
      <c r="FBN85" s="298"/>
      <c r="FBO85" s="298"/>
      <c r="FBP85" s="298"/>
      <c r="FBQ85" s="298"/>
      <c r="FBR85" s="298"/>
      <c r="FBS85" s="298"/>
      <c r="FBT85" s="298"/>
      <c r="FBU85" s="298"/>
      <c r="FBV85" s="298"/>
      <c r="FBW85" s="298"/>
      <c r="FBX85" s="298"/>
      <c r="FBY85" s="298"/>
      <c r="FBZ85" s="298"/>
      <c r="FCA85" s="298"/>
      <c r="FCB85" s="298"/>
      <c r="FCC85" s="298"/>
      <c r="FCD85" s="298"/>
      <c r="FCE85" s="298"/>
      <c r="FCF85" s="298"/>
      <c r="FCG85" s="298"/>
      <c r="FCH85" s="298"/>
      <c r="FCI85" s="298"/>
      <c r="FCJ85" s="298"/>
      <c r="FCK85" s="298"/>
      <c r="FCL85" s="298"/>
      <c r="FCM85" s="298"/>
      <c r="FCN85" s="298"/>
      <c r="FCO85" s="298"/>
      <c r="FCP85" s="298"/>
      <c r="FCQ85" s="298"/>
      <c r="FCR85" s="298"/>
      <c r="FCS85" s="298"/>
      <c r="FCT85" s="298"/>
      <c r="FCU85" s="298"/>
      <c r="FCV85" s="298"/>
      <c r="FCW85" s="298"/>
      <c r="FCX85" s="298"/>
      <c r="FCY85" s="298"/>
      <c r="FCZ85" s="298"/>
      <c r="FDA85" s="298"/>
      <c r="FDB85" s="298"/>
      <c r="FDC85" s="298"/>
      <c r="FDD85" s="298"/>
      <c r="FDE85" s="298"/>
      <c r="FDF85" s="298"/>
      <c r="FDG85" s="298"/>
      <c r="FDH85" s="298"/>
      <c r="FDI85" s="298"/>
      <c r="FDJ85" s="298"/>
      <c r="FDK85" s="298"/>
      <c r="FDL85" s="298"/>
      <c r="FDM85" s="298"/>
      <c r="FDN85" s="298"/>
      <c r="FDO85" s="298"/>
      <c r="FDP85" s="298"/>
      <c r="FDQ85" s="298"/>
      <c r="FDR85" s="298"/>
      <c r="FDS85" s="298"/>
      <c r="FDT85" s="298"/>
      <c r="FDU85" s="298"/>
      <c r="FDV85" s="298"/>
      <c r="FDW85" s="298"/>
      <c r="FDX85" s="298"/>
      <c r="FDY85" s="298"/>
      <c r="FDZ85" s="298"/>
      <c r="FEA85" s="298"/>
      <c r="FEB85" s="298"/>
      <c r="FEC85" s="298"/>
      <c r="FED85" s="298"/>
      <c r="FEE85" s="298"/>
      <c r="FEF85" s="298"/>
      <c r="FEG85" s="298"/>
      <c r="FEH85" s="298"/>
      <c r="FEI85" s="298"/>
      <c r="FEJ85" s="298"/>
      <c r="FEK85" s="298"/>
      <c r="FEL85" s="298"/>
      <c r="FEM85" s="298"/>
      <c r="FEN85" s="298"/>
      <c r="FEO85" s="298"/>
      <c r="FEP85" s="298"/>
      <c r="FEQ85" s="298"/>
      <c r="FER85" s="298"/>
      <c r="FES85" s="298"/>
      <c r="FET85" s="298"/>
      <c r="FEU85" s="298"/>
      <c r="FEV85" s="298"/>
      <c r="FEW85" s="298"/>
      <c r="FEX85" s="298"/>
      <c r="FEY85" s="298"/>
      <c r="FEZ85" s="298"/>
      <c r="FFA85" s="298"/>
      <c r="FFB85" s="298"/>
      <c r="FFC85" s="298"/>
      <c r="FFD85" s="298"/>
      <c r="FFE85" s="298"/>
      <c r="FFF85" s="298"/>
      <c r="FFG85" s="298"/>
      <c r="FFH85" s="298"/>
      <c r="FFI85" s="298"/>
      <c r="FFJ85" s="298"/>
      <c r="FFK85" s="298"/>
      <c r="FFL85" s="298"/>
      <c r="FFM85" s="298"/>
      <c r="FFN85" s="298"/>
      <c r="FFO85" s="298"/>
      <c r="FFP85" s="298"/>
      <c r="FFQ85" s="298"/>
      <c r="FFR85" s="298"/>
      <c r="FFS85" s="298"/>
      <c r="FFT85" s="298"/>
      <c r="FFU85" s="298"/>
      <c r="FFV85" s="298"/>
      <c r="FFW85" s="298"/>
      <c r="FFX85" s="298"/>
      <c r="FFY85" s="298"/>
      <c r="FFZ85" s="298"/>
      <c r="FGA85" s="298"/>
      <c r="FGB85" s="298"/>
      <c r="FGC85" s="298"/>
      <c r="FGD85" s="298"/>
      <c r="FGE85" s="298"/>
      <c r="FGF85" s="298"/>
      <c r="FGG85" s="298"/>
      <c r="FGH85" s="298"/>
      <c r="FGI85" s="298"/>
      <c r="FGJ85" s="298"/>
      <c r="FGK85" s="298"/>
      <c r="FGL85" s="298"/>
      <c r="FGM85" s="298"/>
      <c r="FGN85" s="298"/>
      <c r="FGO85" s="298"/>
      <c r="FGP85" s="298"/>
      <c r="FGQ85" s="298"/>
      <c r="FGR85" s="298"/>
      <c r="FGS85" s="298"/>
      <c r="FGT85" s="298"/>
      <c r="FGU85" s="298"/>
      <c r="FGV85" s="298"/>
      <c r="FGW85" s="298"/>
      <c r="FGX85" s="298"/>
      <c r="FGY85" s="298"/>
      <c r="FGZ85" s="298"/>
      <c r="FHA85" s="298"/>
      <c r="FHB85" s="298"/>
      <c r="FHC85" s="298"/>
      <c r="FHD85" s="298"/>
      <c r="FHE85" s="298"/>
      <c r="FHF85" s="298"/>
      <c r="FHG85" s="298"/>
      <c r="FHH85" s="298"/>
      <c r="FHI85" s="298"/>
      <c r="FHJ85" s="298"/>
      <c r="FHK85" s="298"/>
      <c r="FHL85" s="298"/>
      <c r="FHM85" s="298"/>
      <c r="FHN85" s="298"/>
      <c r="FHO85" s="298"/>
      <c r="FHP85" s="298"/>
      <c r="FHQ85" s="298"/>
      <c r="FHR85" s="298"/>
      <c r="FHS85" s="298"/>
      <c r="FHT85" s="298"/>
      <c r="FHU85" s="298"/>
      <c r="FHV85" s="298"/>
      <c r="FHW85" s="298"/>
      <c r="FHX85" s="298"/>
      <c r="FHY85" s="298"/>
      <c r="FHZ85" s="298"/>
      <c r="FIA85" s="298"/>
      <c r="FIB85" s="298"/>
      <c r="FIC85" s="298"/>
      <c r="FID85" s="298"/>
      <c r="FIE85" s="298"/>
      <c r="FIF85" s="298"/>
      <c r="FIG85" s="298"/>
      <c r="FIH85" s="298"/>
      <c r="FII85" s="298"/>
      <c r="FIJ85" s="298"/>
      <c r="FIK85" s="298"/>
      <c r="FIL85" s="298"/>
      <c r="FIM85" s="298"/>
      <c r="FIN85" s="298"/>
      <c r="FIO85" s="298"/>
      <c r="FIP85" s="298"/>
      <c r="FIQ85" s="298"/>
      <c r="FIR85" s="298"/>
      <c r="FIS85" s="298"/>
      <c r="FIT85" s="298"/>
      <c r="FIU85" s="298"/>
      <c r="FIV85" s="298"/>
      <c r="FIW85" s="298"/>
      <c r="FIX85" s="298"/>
      <c r="FIY85" s="298"/>
      <c r="FIZ85" s="298"/>
      <c r="FJA85" s="298"/>
      <c r="FJB85" s="298"/>
      <c r="FJC85" s="298"/>
      <c r="FJD85" s="298"/>
      <c r="FJE85" s="298"/>
      <c r="FJF85" s="298"/>
      <c r="FJG85" s="298"/>
      <c r="FJH85" s="298"/>
      <c r="FJI85" s="298"/>
      <c r="FJJ85" s="298"/>
      <c r="FJK85" s="298"/>
      <c r="FJL85" s="298"/>
      <c r="FJM85" s="298"/>
      <c r="FJN85" s="298"/>
      <c r="FJO85" s="298"/>
      <c r="FJP85" s="298"/>
      <c r="FJQ85" s="298"/>
      <c r="FJR85" s="298"/>
      <c r="FJS85" s="298"/>
      <c r="FJT85" s="298"/>
      <c r="FJU85" s="298"/>
      <c r="FJV85" s="298"/>
      <c r="FJW85" s="298"/>
      <c r="FJX85" s="298"/>
      <c r="FJY85" s="298"/>
      <c r="FJZ85" s="298"/>
      <c r="FKA85" s="298"/>
      <c r="FKB85" s="298"/>
      <c r="FKC85" s="298"/>
      <c r="FKD85" s="298"/>
      <c r="FKE85" s="298"/>
      <c r="FKF85" s="298"/>
      <c r="FKG85" s="298"/>
      <c r="FKH85" s="298"/>
      <c r="FKI85" s="298"/>
      <c r="FKJ85" s="298"/>
      <c r="FKK85" s="298"/>
      <c r="FKL85" s="298"/>
      <c r="FKM85" s="298"/>
      <c r="FKN85" s="298"/>
      <c r="FKO85" s="298"/>
      <c r="FKP85" s="298"/>
      <c r="FKQ85" s="298"/>
      <c r="FKR85" s="298"/>
      <c r="FKS85" s="298"/>
      <c r="FKT85" s="298"/>
      <c r="FKU85" s="298"/>
      <c r="FKV85" s="298"/>
      <c r="FKW85" s="298"/>
      <c r="FKX85" s="298"/>
      <c r="FKY85" s="298"/>
      <c r="FKZ85" s="298"/>
      <c r="FLA85" s="298"/>
      <c r="FLB85" s="298"/>
      <c r="FLC85" s="298"/>
      <c r="FLD85" s="298"/>
      <c r="FLE85" s="298"/>
      <c r="FLF85" s="298"/>
      <c r="FLG85" s="298"/>
      <c r="FLH85" s="298"/>
      <c r="FLI85" s="298"/>
      <c r="FLJ85" s="298"/>
      <c r="FLK85" s="298"/>
      <c r="FLL85" s="298"/>
      <c r="FLM85" s="298"/>
      <c r="FLN85" s="298"/>
      <c r="FLO85" s="298"/>
      <c r="FLP85" s="298"/>
      <c r="FLQ85" s="298"/>
      <c r="FLR85" s="298"/>
      <c r="FLS85" s="298"/>
      <c r="FLT85" s="298"/>
      <c r="FLU85" s="298"/>
      <c r="FLV85" s="298"/>
      <c r="FLW85" s="298"/>
      <c r="FLX85" s="298"/>
      <c r="FLY85" s="298"/>
      <c r="FLZ85" s="298"/>
      <c r="FMA85" s="298"/>
      <c r="FMB85" s="298"/>
      <c r="FMC85" s="298"/>
      <c r="FMD85" s="298"/>
      <c r="FME85" s="298"/>
      <c r="FMF85" s="298"/>
      <c r="FMG85" s="298"/>
      <c r="FMH85" s="298"/>
      <c r="FMI85" s="298"/>
      <c r="FMJ85" s="298"/>
      <c r="FMK85" s="298"/>
      <c r="FML85" s="298"/>
      <c r="FMM85" s="298"/>
      <c r="FMN85" s="298"/>
      <c r="FMO85" s="298"/>
      <c r="FMP85" s="298"/>
      <c r="FMQ85" s="298"/>
      <c r="FMR85" s="298"/>
      <c r="FMS85" s="298"/>
      <c r="FMT85" s="298"/>
      <c r="FMU85" s="298"/>
      <c r="FMV85" s="298"/>
      <c r="FMW85" s="298"/>
      <c r="FMX85" s="298"/>
      <c r="FMY85" s="298"/>
      <c r="FMZ85" s="298"/>
      <c r="FNA85" s="298"/>
      <c r="FNB85" s="298"/>
      <c r="FNC85" s="298"/>
      <c r="FND85" s="298"/>
      <c r="FNE85" s="298"/>
      <c r="FNF85" s="298"/>
      <c r="FNG85" s="298"/>
      <c r="FNH85" s="298"/>
      <c r="FNI85" s="298"/>
      <c r="FNJ85" s="298"/>
      <c r="FNK85" s="298"/>
      <c r="FNL85" s="298"/>
      <c r="FNM85" s="298"/>
      <c r="FNN85" s="298"/>
      <c r="FNO85" s="298"/>
      <c r="FNP85" s="298"/>
      <c r="FNQ85" s="298"/>
      <c r="FNR85" s="298"/>
      <c r="FNS85" s="298"/>
      <c r="FNT85" s="298"/>
      <c r="FNU85" s="298"/>
      <c r="FNV85" s="298"/>
      <c r="FNW85" s="298"/>
      <c r="FNX85" s="298"/>
      <c r="FNY85" s="298"/>
      <c r="FNZ85" s="298"/>
      <c r="FOA85" s="298"/>
      <c r="FOB85" s="298"/>
      <c r="FOC85" s="298"/>
      <c r="FOD85" s="298"/>
      <c r="FOE85" s="298"/>
      <c r="FOF85" s="298"/>
      <c r="FOG85" s="298"/>
      <c r="FOH85" s="298"/>
      <c r="FOI85" s="298"/>
      <c r="FOJ85" s="298"/>
      <c r="FOK85" s="298"/>
      <c r="FOL85" s="298"/>
      <c r="FOM85" s="298"/>
      <c r="FON85" s="298"/>
      <c r="FOO85" s="298"/>
      <c r="FOP85" s="298"/>
      <c r="FOQ85" s="298"/>
      <c r="FOR85" s="298"/>
      <c r="FOS85" s="298"/>
      <c r="FOT85" s="298"/>
      <c r="FOU85" s="298"/>
      <c r="FOV85" s="298"/>
      <c r="FOW85" s="298"/>
      <c r="FOX85" s="298"/>
      <c r="FOY85" s="298"/>
      <c r="FOZ85" s="298"/>
      <c r="FPA85" s="298"/>
      <c r="FPB85" s="298"/>
      <c r="FPC85" s="298"/>
      <c r="FPD85" s="298"/>
      <c r="FPE85" s="298"/>
      <c r="FPF85" s="298"/>
      <c r="FPG85" s="298"/>
      <c r="FPH85" s="298"/>
      <c r="FPI85" s="298"/>
      <c r="FPJ85" s="298"/>
      <c r="FPK85" s="298"/>
      <c r="FPL85" s="298"/>
      <c r="FPM85" s="298"/>
      <c r="FPN85" s="298"/>
      <c r="FPO85" s="298"/>
      <c r="FPP85" s="298"/>
      <c r="FPQ85" s="298"/>
      <c r="FPR85" s="298"/>
      <c r="FPS85" s="298"/>
      <c r="FPT85" s="298"/>
      <c r="FPU85" s="298"/>
      <c r="FPV85" s="298"/>
      <c r="FPW85" s="298"/>
      <c r="FPX85" s="298"/>
      <c r="FPY85" s="298"/>
      <c r="FPZ85" s="298"/>
      <c r="FQA85" s="298"/>
      <c r="FQB85" s="298"/>
      <c r="FQC85" s="298"/>
      <c r="FQD85" s="298"/>
      <c r="FQE85" s="298"/>
      <c r="FQF85" s="298"/>
      <c r="FQG85" s="298"/>
      <c r="FQH85" s="298"/>
      <c r="FQI85" s="298"/>
      <c r="FQJ85" s="298"/>
      <c r="FQK85" s="298"/>
      <c r="FQL85" s="298"/>
      <c r="FQM85" s="298"/>
      <c r="FQN85" s="298"/>
      <c r="FQO85" s="298"/>
      <c r="FQP85" s="298"/>
      <c r="FQQ85" s="298"/>
      <c r="FQR85" s="298"/>
      <c r="FQS85" s="298"/>
      <c r="FQT85" s="298"/>
      <c r="FQU85" s="298"/>
      <c r="FQV85" s="298"/>
      <c r="FQW85" s="298"/>
      <c r="FQX85" s="298"/>
      <c r="FQY85" s="298"/>
      <c r="FQZ85" s="298"/>
      <c r="FRA85" s="298"/>
      <c r="FRB85" s="298"/>
      <c r="FRC85" s="298"/>
      <c r="FRD85" s="298"/>
      <c r="FRE85" s="298"/>
      <c r="FRF85" s="298"/>
      <c r="FRG85" s="298"/>
      <c r="FRH85" s="298"/>
      <c r="FRI85" s="298"/>
      <c r="FRJ85" s="298"/>
      <c r="FRK85" s="298"/>
      <c r="FRL85" s="298"/>
      <c r="FRM85" s="298"/>
      <c r="FRN85" s="298"/>
      <c r="FRO85" s="298"/>
      <c r="FRP85" s="298"/>
      <c r="FRQ85" s="298"/>
      <c r="FRR85" s="298"/>
      <c r="FRS85" s="298"/>
      <c r="FRT85" s="298"/>
      <c r="FRU85" s="298"/>
      <c r="FRV85" s="298"/>
      <c r="FRW85" s="298"/>
      <c r="FRX85" s="298"/>
      <c r="FRY85" s="298"/>
      <c r="FRZ85" s="298"/>
      <c r="FSA85" s="298"/>
      <c r="FSB85" s="298"/>
      <c r="FSC85" s="298"/>
      <c r="FSD85" s="298"/>
      <c r="FSE85" s="298"/>
      <c r="FSF85" s="298"/>
      <c r="FSG85" s="298"/>
      <c r="FSH85" s="298"/>
      <c r="FSI85" s="298"/>
      <c r="FSJ85" s="298"/>
      <c r="FSK85" s="298"/>
      <c r="FSL85" s="298"/>
      <c r="FSM85" s="298"/>
      <c r="FSN85" s="298"/>
      <c r="FSO85" s="298"/>
      <c r="FSP85" s="298"/>
      <c r="FSQ85" s="298"/>
      <c r="FSR85" s="298"/>
      <c r="FSS85" s="298"/>
      <c r="FST85" s="298"/>
      <c r="FSU85" s="298"/>
      <c r="FSV85" s="298"/>
      <c r="FSW85" s="298"/>
      <c r="FSX85" s="298"/>
      <c r="FSY85" s="298"/>
      <c r="FSZ85" s="298"/>
      <c r="FTA85" s="298"/>
      <c r="FTB85" s="298"/>
      <c r="FTC85" s="298"/>
      <c r="FTD85" s="298"/>
      <c r="FTE85" s="298"/>
      <c r="FTF85" s="298"/>
      <c r="FTG85" s="298"/>
      <c r="FTH85" s="298"/>
      <c r="FTI85" s="298"/>
      <c r="FTJ85" s="298"/>
      <c r="FTK85" s="298"/>
      <c r="FTL85" s="298"/>
      <c r="FTM85" s="298"/>
      <c r="FTN85" s="298"/>
      <c r="FTO85" s="298"/>
      <c r="FTP85" s="298"/>
      <c r="FTQ85" s="298"/>
      <c r="FTR85" s="298"/>
      <c r="FTS85" s="298"/>
      <c r="FTT85" s="298"/>
      <c r="FTU85" s="298"/>
      <c r="FTV85" s="298"/>
      <c r="FTW85" s="298"/>
      <c r="FTX85" s="298"/>
      <c r="FTY85" s="298"/>
      <c r="FTZ85" s="298"/>
      <c r="FUA85" s="298"/>
      <c r="FUB85" s="298"/>
      <c r="FUC85" s="298"/>
      <c r="FUD85" s="298"/>
      <c r="FUE85" s="298"/>
      <c r="FUF85" s="298"/>
      <c r="FUG85" s="298"/>
      <c r="FUH85" s="298"/>
      <c r="FUI85" s="298"/>
      <c r="FUJ85" s="298"/>
      <c r="FUK85" s="298"/>
      <c r="FUL85" s="298"/>
      <c r="FUM85" s="298"/>
      <c r="FUN85" s="298"/>
      <c r="FUO85" s="298"/>
      <c r="FUP85" s="298"/>
      <c r="FUQ85" s="298"/>
      <c r="FUR85" s="298"/>
      <c r="FUS85" s="298"/>
      <c r="FUT85" s="298"/>
      <c r="FUU85" s="298"/>
      <c r="FUV85" s="298"/>
      <c r="FUW85" s="298"/>
      <c r="FUX85" s="298"/>
      <c r="FUY85" s="298"/>
      <c r="FUZ85" s="298"/>
      <c r="FVA85" s="298"/>
      <c r="FVB85" s="298"/>
      <c r="FVC85" s="298"/>
      <c r="FVD85" s="298"/>
      <c r="FVE85" s="298"/>
      <c r="FVF85" s="298"/>
      <c r="FVG85" s="298"/>
      <c r="FVH85" s="298"/>
      <c r="FVI85" s="298"/>
      <c r="FVJ85" s="298"/>
      <c r="FVK85" s="298"/>
      <c r="FVL85" s="298"/>
      <c r="FVM85" s="298"/>
      <c r="FVN85" s="298"/>
      <c r="FVO85" s="298"/>
      <c r="FVP85" s="298"/>
      <c r="FVQ85" s="298"/>
      <c r="FVR85" s="298"/>
      <c r="FVS85" s="298"/>
      <c r="FVT85" s="298"/>
      <c r="FVU85" s="298"/>
      <c r="FVV85" s="298"/>
      <c r="FVW85" s="298"/>
      <c r="FVX85" s="298"/>
      <c r="FVY85" s="298"/>
      <c r="FVZ85" s="298"/>
      <c r="FWA85" s="298"/>
      <c r="FWB85" s="298"/>
      <c r="FWC85" s="298"/>
      <c r="FWD85" s="298"/>
      <c r="FWE85" s="298"/>
      <c r="FWF85" s="298"/>
      <c r="FWG85" s="298"/>
      <c r="FWH85" s="298"/>
      <c r="FWI85" s="298"/>
      <c r="FWJ85" s="298"/>
      <c r="FWK85" s="298"/>
      <c r="FWL85" s="298"/>
      <c r="FWM85" s="298"/>
      <c r="FWN85" s="298"/>
      <c r="FWO85" s="298"/>
      <c r="FWP85" s="298"/>
      <c r="FWQ85" s="298"/>
      <c r="FWR85" s="298"/>
      <c r="FWS85" s="298"/>
      <c r="FWT85" s="298"/>
      <c r="FWU85" s="298"/>
      <c r="FWV85" s="298"/>
      <c r="FWW85" s="298"/>
      <c r="FWX85" s="298"/>
      <c r="FWY85" s="298"/>
      <c r="FWZ85" s="298"/>
      <c r="FXA85" s="298"/>
      <c r="FXB85" s="298"/>
      <c r="FXC85" s="298"/>
      <c r="FXD85" s="298"/>
      <c r="FXE85" s="298"/>
      <c r="FXF85" s="298"/>
      <c r="FXG85" s="298"/>
      <c r="FXH85" s="298"/>
      <c r="FXI85" s="298"/>
      <c r="FXJ85" s="298"/>
      <c r="FXK85" s="298"/>
      <c r="FXL85" s="298"/>
      <c r="FXM85" s="298"/>
      <c r="FXN85" s="298"/>
      <c r="FXO85" s="298"/>
      <c r="FXP85" s="298"/>
      <c r="FXQ85" s="298"/>
      <c r="FXR85" s="298"/>
      <c r="FXS85" s="298"/>
      <c r="FXT85" s="298"/>
      <c r="FXU85" s="298"/>
      <c r="FXV85" s="298"/>
      <c r="FXW85" s="298"/>
      <c r="FXX85" s="298"/>
      <c r="FXY85" s="298"/>
      <c r="FXZ85" s="298"/>
      <c r="FYA85" s="298"/>
      <c r="FYB85" s="298"/>
      <c r="FYC85" s="298"/>
      <c r="FYD85" s="298"/>
      <c r="FYE85" s="298"/>
      <c r="FYF85" s="298"/>
      <c r="FYG85" s="298"/>
      <c r="FYH85" s="298"/>
      <c r="FYI85" s="298"/>
      <c r="FYJ85" s="298"/>
      <c r="FYK85" s="298"/>
      <c r="FYL85" s="298"/>
      <c r="FYM85" s="298"/>
      <c r="FYN85" s="298"/>
      <c r="FYO85" s="298"/>
      <c r="FYP85" s="298"/>
      <c r="FYQ85" s="298"/>
      <c r="FYR85" s="298"/>
      <c r="FYS85" s="298"/>
      <c r="FYT85" s="298"/>
      <c r="FYU85" s="298"/>
      <c r="FYV85" s="298"/>
      <c r="FYW85" s="298"/>
      <c r="FYX85" s="298"/>
      <c r="FYY85" s="298"/>
      <c r="FYZ85" s="298"/>
      <c r="FZA85" s="298"/>
      <c r="FZB85" s="298"/>
      <c r="FZC85" s="298"/>
      <c r="FZD85" s="298"/>
      <c r="FZE85" s="298"/>
      <c r="FZF85" s="298"/>
      <c r="FZG85" s="298"/>
      <c r="FZH85" s="298"/>
      <c r="FZI85" s="298"/>
      <c r="FZJ85" s="298"/>
      <c r="FZK85" s="298"/>
      <c r="FZL85" s="298"/>
      <c r="FZM85" s="298"/>
      <c r="FZN85" s="298"/>
      <c r="FZO85" s="298"/>
      <c r="FZP85" s="298"/>
      <c r="FZQ85" s="298"/>
      <c r="FZR85" s="298"/>
      <c r="FZS85" s="298"/>
      <c r="FZT85" s="298"/>
      <c r="FZU85" s="298"/>
      <c r="FZV85" s="298"/>
      <c r="FZW85" s="298"/>
      <c r="FZX85" s="298"/>
      <c r="FZY85" s="298"/>
      <c r="FZZ85" s="298"/>
      <c r="GAA85" s="298"/>
      <c r="GAB85" s="298"/>
      <c r="GAC85" s="298"/>
      <c r="GAD85" s="298"/>
      <c r="GAE85" s="298"/>
      <c r="GAF85" s="298"/>
      <c r="GAG85" s="298"/>
      <c r="GAH85" s="298"/>
      <c r="GAI85" s="298"/>
      <c r="GAJ85" s="298"/>
      <c r="GAK85" s="298"/>
      <c r="GAL85" s="298"/>
      <c r="GAM85" s="298"/>
      <c r="GAN85" s="298"/>
      <c r="GAO85" s="298"/>
      <c r="GAP85" s="298"/>
      <c r="GAQ85" s="298"/>
      <c r="GAR85" s="298"/>
      <c r="GAS85" s="298"/>
      <c r="GAT85" s="298"/>
      <c r="GAU85" s="298"/>
      <c r="GAV85" s="298"/>
      <c r="GAW85" s="298"/>
      <c r="GAX85" s="298"/>
      <c r="GAY85" s="298"/>
      <c r="GAZ85" s="298"/>
      <c r="GBA85" s="298"/>
      <c r="GBB85" s="298"/>
      <c r="GBC85" s="298"/>
      <c r="GBD85" s="298"/>
      <c r="GBE85" s="298"/>
      <c r="GBF85" s="298"/>
      <c r="GBG85" s="298"/>
      <c r="GBH85" s="298"/>
      <c r="GBI85" s="298"/>
      <c r="GBJ85" s="298"/>
      <c r="GBK85" s="298"/>
      <c r="GBL85" s="298"/>
      <c r="GBM85" s="298"/>
      <c r="GBN85" s="298"/>
      <c r="GBO85" s="298"/>
      <c r="GBP85" s="298"/>
      <c r="GBQ85" s="298"/>
      <c r="GBR85" s="298"/>
      <c r="GBS85" s="298"/>
      <c r="GBT85" s="298"/>
      <c r="GBU85" s="298"/>
      <c r="GBV85" s="298"/>
      <c r="GBW85" s="298"/>
      <c r="GBX85" s="298"/>
      <c r="GBY85" s="298"/>
      <c r="GBZ85" s="298"/>
      <c r="GCA85" s="298"/>
      <c r="GCB85" s="298"/>
      <c r="GCC85" s="298"/>
      <c r="GCD85" s="298"/>
      <c r="GCE85" s="298"/>
      <c r="GCF85" s="298"/>
      <c r="GCG85" s="298"/>
      <c r="GCH85" s="298"/>
      <c r="GCI85" s="298"/>
      <c r="GCJ85" s="298"/>
      <c r="GCK85" s="298"/>
      <c r="GCL85" s="298"/>
      <c r="GCM85" s="298"/>
      <c r="GCN85" s="298"/>
      <c r="GCO85" s="298"/>
      <c r="GCP85" s="298"/>
      <c r="GCQ85" s="298"/>
      <c r="GCR85" s="298"/>
      <c r="GCS85" s="298"/>
      <c r="GCT85" s="298"/>
      <c r="GCU85" s="298"/>
      <c r="GCV85" s="298"/>
      <c r="GCW85" s="298"/>
      <c r="GCX85" s="298"/>
      <c r="GCY85" s="298"/>
      <c r="GCZ85" s="298"/>
      <c r="GDA85" s="298"/>
      <c r="GDB85" s="298"/>
      <c r="GDC85" s="298"/>
      <c r="GDD85" s="298"/>
      <c r="GDE85" s="298"/>
      <c r="GDF85" s="298"/>
      <c r="GDG85" s="298"/>
      <c r="GDH85" s="298"/>
      <c r="GDI85" s="298"/>
      <c r="GDJ85" s="298"/>
      <c r="GDK85" s="298"/>
      <c r="GDL85" s="298"/>
      <c r="GDM85" s="298"/>
      <c r="GDN85" s="298"/>
      <c r="GDO85" s="298"/>
      <c r="GDP85" s="298"/>
      <c r="GDQ85" s="298"/>
      <c r="GDR85" s="298"/>
      <c r="GDS85" s="298"/>
      <c r="GDT85" s="298"/>
      <c r="GDU85" s="298"/>
      <c r="GDV85" s="298"/>
      <c r="GDW85" s="298"/>
      <c r="GDX85" s="298"/>
      <c r="GDY85" s="298"/>
      <c r="GDZ85" s="298"/>
      <c r="GEA85" s="298"/>
      <c r="GEB85" s="298"/>
      <c r="GEC85" s="298"/>
      <c r="GED85" s="298"/>
      <c r="GEE85" s="298"/>
      <c r="GEF85" s="298"/>
      <c r="GEG85" s="298"/>
      <c r="GEH85" s="298"/>
      <c r="GEI85" s="298"/>
      <c r="GEJ85" s="298"/>
      <c r="GEK85" s="298"/>
      <c r="GEL85" s="298"/>
      <c r="GEM85" s="298"/>
      <c r="GEN85" s="298"/>
      <c r="GEO85" s="298"/>
      <c r="GEP85" s="298"/>
      <c r="GEQ85" s="298"/>
      <c r="GER85" s="298"/>
      <c r="GES85" s="298"/>
      <c r="GET85" s="298"/>
      <c r="GEU85" s="298"/>
      <c r="GEV85" s="298"/>
      <c r="GEW85" s="298"/>
      <c r="GEX85" s="298"/>
      <c r="GEY85" s="298"/>
      <c r="GEZ85" s="298"/>
      <c r="GFA85" s="298"/>
      <c r="GFB85" s="298"/>
      <c r="GFC85" s="298"/>
      <c r="GFD85" s="298"/>
      <c r="GFE85" s="298"/>
      <c r="GFF85" s="298"/>
      <c r="GFG85" s="298"/>
      <c r="GFH85" s="298"/>
      <c r="GFI85" s="298"/>
      <c r="GFJ85" s="298"/>
      <c r="GFK85" s="298"/>
      <c r="GFL85" s="298"/>
      <c r="GFM85" s="298"/>
      <c r="GFN85" s="298"/>
      <c r="GFO85" s="298"/>
      <c r="GFP85" s="298"/>
      <c r="GFQ85" s="298"/>
      <c r="GFR85" s="298"/>
      <c r="GFS85" s="298"/>
      <c r="GFT85" s="298"/>
      <c r="GFU85" s="298"/>
      <c r="GFV85" s="298"/>
      <c r="GFW85" s="298"/>
      <c r="GFX85" s="298"/>
      <c r="GFY85" s="298"/>
      <c r="GFZ85" s="298"/>
      <c r="GGA85" s="298"/>
      <c r="GGB85" s="298"/>
      <c r="GGC85" s="298"/>
      <c r="GGD85" s="298"/>
      <c r="GGE85" s="298"/>
      <c r="GGF85" s="298"/>
      <c r="GGG85" s="298"/>
      <c r="GGH85" s="298"/>
      <c r="GGI85" s="298"/>
      <c r="GGJ85" s="298"/>
      <c r="GGK85" s="298"/>
      <c r="GGL85" s="298"/>
      <c r="GGM85" s="298"/>
      <c r="GGN85" s="298"/>
      <c r="GGO85" s="298"/>
      <c r="GGP85" s="298"/>
      <c r="GGQ85" s="298"/>
      <c r="GGR85" s="298"/>
      <c r="GGS85" s="298"/>
      <c r="GGT85" s="298"/>
      <c r="GGU85" s="298"/>
      <c r="GGV85" s="298"/>
      <c r="GGW85" s="298"/>
      <c r="GGX85" s="298"/>
      <c r="GGY85" s="298"/>
      <c r="GGZ85" s="298"/>
      <c r="GHA85" s="298"/>
      <c r="GHB85" s="298"/>
      <c r="GHC85" s="298"/>
      <c r="GHD85" s="298"/>
      <c r="GHE85" s="298"/>
      <c r="GHF85" s="298"/>
      <c r="GHG85" s="298"/>
      <c r="GHH85" s="298"/>
      <c r="GHI85" s="298"/>
      <c r="GHJ85" s="298"/>
      <c r="GHK85" s="298"/>
      <c r="GHL85" s="298"/>
      <c r="GHM85" s="298"/>
      <c r="GHN85" s="298"/>
      <c r="GHO85" s="298"/>
      <c r="GHP85" s="298"/>
      <c r="GHQ85" s="298"/>
      <c r="GHR85" s="298"/>
      <c r="GHS85" s="298"/>
      <c r="GHT85" s="298"/>
      <c r="GHU85" s="298"/>
      <c r="GHV85" s="298"/>
      <c r="GHW85" s="298"/>
      <c r="GHX85" s="298"/>
      <c r="GHY85" s="298"/>
      <c r="GHZ85" s="298"/>
      <c r="GIA85" s="298"/>
      <c r="GIB85" s="298"/>
      <c r="GIC85" s="298"/>
      <c r="GID85" s="298"/>
      <c r="GIE85" s="298"/>
      <c r="GIF85" s="298"/>
      <c r="GIG85" s="298"/>
      <c r="GIH85" s="298"/>
      <c r="GII85" s="298"/>
      <c r="GIJ85" s="298"/>
      <c r="GIK85" s="298"/>
      <c r="GIL85" s="298"/>
      <c r="GIM85" s="298"/>
      <c r="GIN85" s="298"/>
      <c r="GIO85" s="298"/>
      <c r="GIP85" s="298"/>
      <c r="GIQ85" s="298"/>
      <c r="GIR85" s="298"/>
      <c r="GIS85" s="298"/>
      <c r="GIT85" s="298"/>
      <c r="GIU85" s="298"/>
      <c r="GIV85" s="298"/>
      <c r="GIW85" s="298"/>
      <c r="GIX85" s="298"/>
      <c r="GIY85" s="298"/>
      <c r="GIZ85" s="298"/>
      <c r="GJA85" s="298"/>
      <c r="GJB85" s="298"/>
      <c r="GJC85" s="298"/>
      <c r="GJD85" s="298"/>
      <c r="GJE85" s="298"/>
      <c r="GJF85" s="298"/>
      <c r="GJG85" s="298"/>
      <c r="GJH85" s="298"/>
      <c r="GJI85" s="298"/>
      <c r="GJJ85" s="298"/>
      <c r="GJK85" s="298"/>
      <c r="GJL85" s="298"/>
      <c r="GJM85" s="298"/>
      <c r="GJN85" s="298"/>
      <c r="GJO85" s="298"/>
      <c r="GJP85" s="298"/>
      <c r="GJQ85" s="298"/>
      <c r="GJR85" s="298"/>
      <c r="GJS85" s="298"/>
      <c r="GJT85" s="298"/>
      <c r="GJU85" s="298"/>
      <c r="GJV85" s="298"/>
      <c r="GJW85" s="298"/>
      <c r="GJX85" s="298"/>
      <c r="GJY85" s="298"/>
      <c r="GJZ85" s="298"/>
      <c r="GKA85" s="298"/>
      <c r="GKB85" s="298"/>
      <c r="GKC85" s="298"/>
      <c r="GKD85" s="298"/>
      <c r="GKE85" s="298"/>
      <c r="GKF85" s="298"/>
      <c r="GKG85" s="298"/>
      <c r="GKH85" s="298"/>
      <c r="GKI85" s="298"/>
      <c r="GKJ85" s="298"/>
      <c r="GKK85" s="298"/>
      <c r="GKL85" s="298"/>
      <c r="GKM85" s="298"/>
      <c r="GKN85" s="298"/>
      <c r="GKO85" s="298"/>
      <c r="GKP85" s="298"/>
      <c r="GKQ85" s="298"/>
      <c r="GKR85" s="298"/>
      <c r="GKS85" s="298"/>
      <c r="GKT85" s="298"/>
      <c r="GKU85" s="298"/>
      <c r="GKV85" s="298"/>
      <c r="GKW85" s="298"/>
      <c r="GKX85" s="298"/>
      <c r="GKY85" s="298"/>
      <c r="GKZ85" s="298"/>
      <c r="GLA85" s="298"/>
      <c r="GLB85" s="298"/>
      <c r="GLC85" s="298"/>
      <c r="GLD85" s="298"/>
      <c r="GLE85" s="298"/>
      <c r="GLF85" s="298"/>
      <c r="GLG85" s="298"/>
      <c r="GLH85" s="298"/>
      <c r="GLI85" s="298"/>
      <c r="GLJ85" s="298"/>
      <c r="GLK85" s="298"/>
      <c r="GLL85" s="298"/>
      <c r="GLM85" s="298"/>
      <c r="GLN85" s="298"/>
      <c r="GLO85" s="298"/>
      <c r="GLP85" s="298"/>
      <c r="GLQ85" s="298"/>
      <c r="GLR85" s="298"/>
      <c r="GLS85" s="298"/>
      <c r="GLT85" s="298"/>
      <c r="GLU85" s="298"/>
      <c r="GLV85" s="298"/>
      <c r="GLW85" s="298"/>
      <c r="GLX85" s="298"/>
      <c r="GLY85" s="298"/>
      <c r="GLZ85" s="298"/>
      <c r="GMA85" s="298"/>
      <c r="GMB85" s="298"/>
      <c r="GMC85" s="298"/>
      <c r="GMD85" s="298"/>
      <c r="GME85" s="298"/>
      <c r="GMF85" s="298"/>
      <c r="GMG85" s="298"/>
      <c r="GMH85" s="298"/>
      <c r="GMI85" s="298"/>
      <c r="GMJ85" s="298"/>
      <c r="GMK85" s="298"/>
      <c r="GML85" s="298"/>
      <c r="GMM85" s="298"/>
      <c r="GMN85" s="298"/>
      <c r="GMO85" s="298"/>
      <c r="GMP85" s="298"/>
      <c r="GMQ85" s="298"/>
      <c r="GMR85" s="298"/>
      <c r="GMS85" s="298"/>
      <c r="GMT85" s="298"/>
      <c r="GMU85" s="298"/>
      <c r="GMV85" s="298"/>
      <c r="GMW85" s="298"/>
      <c r="GMX85" s="298"/>
      <c r="GMY85" s="298"/>
      <c r="GMZ85" s="298"/>
      <c r="GNA85" s="298"/>
      <c r="GNB85" s="298"/>
      <c r="GNC85" s="298"/>
      <c r="GND85" s="298"/>
      <c r="GNE85" s="298"/>
      <c r="GNF85" s="298"/>
      <c r="GNG85" s="298"/>
      <c r="GNH85" s="298"/>
      <c r="GNI85" s="298"/>
      <c r="GNJ85" s="298"/>
      <c r="GNK85" s="298"/>
      <c r="GNL85" s="298"/>
      <c r="GNM85" s="298"/>
      <c r="GNN85" s="298"/>
      <c r="GNO85" s="298"/>
      <c r="GNP85" s="298"/>
      <c r="GNQ85" s="298"/>
      <c r="GNR85" s="298"/>
      <c r="GNS85" s="298"/>
      <c r="GNT85" s="298"/>
      <c r="GNU85" s="298"/>
      <c r="GNV85" s="298"/>
      <c r="GNW85" s="298"/>
      <c r="GNX85" s="298"/>
      <c r="GNY85" s="298"/>
      <c r="GNZ85" s="298"/>
      <c r="GOA85" s="298"/>
      <c r="GOB85" s="298"/>
      <c r="GOC85" s="298"/>
      <c r="GOD85" s="298"/>
      <c r="GOE85" s="298"/>
      <c r="GOF85" s="298"/>
      <c r="GOG85" s="298"/>
      <c r="GOH85" s="298"/>
      <c r="GOI85" s="298"/>
      <c r="GOJ85" s="298"/>
      <c r="GOK85" s="298"/>
      <c r="GOL85" s="298"/>
      <c r="GOM85" s="298"/>
      <c r="GON85" s="298"/>
      <c r="GOO85" s="298"/>
      <c r="GOP85" s="298"/>
      <c r="GOQ85" s="298"/>
      <c r="GOR85" s="298"/>
      <c r="GOS85" s="298"/>
      <c r="GOT85" s="298"/>
      <c r="GOU85" s="298"/>
      <c r="GOV85" s="298"/>
      <c r="GOW85" s="298"/>
      <c r="GOX85" s="298"/>
      <c r="GOY85" s="298"/>
      <c r="GOZ85" s="298"/>
      <c r="GPA85" s="298"/>
      <c r="GPB85" s="298"/>
      <c r="GPC85" s="298"/>
      <c r="GPD85" s="298"/>
      <c r="GPE85" s="298"/>
      <c r="GPF85" s="298"/>
      <c r="GPG85" s="298"/>
      <c r="GPH85" s="298"/>
      <c r="GPI85" s="298"/>
      <c r="GPJ85" s="298"/>
      <c r="GPK85" s="298"/>
      <c r="GPL85" s="298"/>
      <c r="GPM85" s="298"/>
      <c r="GPN85" s="298"/>
      <c r="GPO85" s="298"/>
      <c r="GPP85" s="298"/>
      <c r="GPQ85" s="298"/>
      <c r="GPR85" s="298"/>
      <c r="GPS85" s="298"/>
      <c r="GPT85" s="298"/>
      <c r="GPU85" s="298"/>
      <c r="GPV85" s="298"/>
      <c r="GPW85" s="298"/>
      <c r="GPX85" s="298"/>
      <c r="GPY85" s="298"/>
      <c r="GPZ85" s="298"/>
      <c r="GQA85" s="298"/>
      <c r="GQB85" s="298"/>
      <c r="GQC85" s="298"/>
      <c r="GQD85" s="298"/>
      <c r="GQE85" s="298"/>
      <c r="GQF85" s="298"/>
      <c r="GQG85" s="298"/>
      <c r="GQH85" s="298"/>
      <c r="GQI85" s="298"/>
      <c r="GQJ85" s="298"/>
      <c r="GQK85" s="298"/>
      <c r="GQL85" s="298"/>
      <c r="GQM85" s="298"/>
      <c r="GQN85" s="298"/>
      <c r="GQO85" s="298"/>
      <c r="GQP85" s="298"/>
      <c r="GQQ85" s="298"/>
      <c r="GQR85" s="298"/>
      <c r="GQS85" s="298"/>
      <c r="GQT85" s="298"/>
      <c r="GQU85" s="298"/>
      <c r="GQV85" s="298"/>
      <c r="GQW85" s="298"/>
      <c r="GQX85" s="298"/>
      <c r="GQY85" s="298"/>
      <c r="GQZ85" s="298"/>
      <c r="GRA85" s="298"/>
      <c r="GRB85" s="298"/>
      <c r="GRC85" s="298"/>
      <c r="GRD85" s="298"/>
      <c r="GRE85" s="298"/>
      <c r="GRF85" s="298"/>
      <c r="GRG85" s="298"/>
      <c r="GRH85" s="298"/>
      <c r="GRI85" s="298"/>
      <c r="GRJ85" s="298"/>
      <c r="GRK85" s="298"/>
      <c r="GRL85" s="298"/>
      <c r="GRM85" s="298"/>
      <c r="GRN85" s="298"/>
      <c r="GRO85" s="298"/>
      <c r="GRP85" s="298"/>
      <c r="GRQ85" s="298"/>
      <c r="GRR85" s="298"/>
      <c r="GRS85" s="298"/>
      <c r="GRT85" s="298"/>
      <c r="GRU85" s="298"/>
      <c r="GRV85" s="298"/>
      <c r="GRW85" s="298"/>
      <c r="GRX85" s="298"/>
      <c r="GRY85" s="298"/>
      <c r="GRZ85" s="298"/>
      <c r="GSA85" s="298"/>
      <c r="GSB85" s="298"/>
      <c r="GSC85" s="298"/>
      <c r="GSD85" s="298"/>
      <c r="GSE85" s="298"/>
      <c r="GSF85" s="298"/>
      <c r="GSG85" s="298"/>
      <c r="GSH85" s="298"/>
      <c r="GSI85" s="298"/>
      <c r="GSJ85" s="298"/>
      <c r="GSK85" s="298"/>
      <c r="GSL85" s="298"/>
      <c r="GSM85" s="298"/>
      <c r="GSN85" s="298"/>
      <c r="GSO85" s="298"/>
      <c r="GSP85" s="298"/>
      <c r="GSQ85" s="298"/>
      <c r="GSR85" s="298"/>
      <c r="GSS85" s="298"/>
      <c r="GST85" s="298"/>
      <c r="GSU85" s="298"/>
      <c r="GSV85" s="298"/>
      <c r="GSW85" s="298"/>
      <c r="GSX85" s="298"/>
      <c r="GSY85" s="298"/>
      <c r="GSZ85" s="298"/>
      <c r="GTA85" s="298"/>
      <c r="GTB85" s="298"/>
      <c r="GTC85" s="298"/>
      <c r="GTD85" s="298"/>
      <c r="GTE85" s="298"/>
      <c r="GTF85" s="298"/>
      <c r="GTG85" s="298"/>
      <c r="GTH85" s="298"/>
      <c r="GTI85" s="298"/>
      <c r="GTJ85" s="298"/>
      <c r="GTK85" s="298"/>
      <c r="GTL85" s="298"/>
      <c r="GTM85" s="298"/>
      <c r="GTN85" s="298"/>
      <c r="GTO85" s="298"/>
      <c r="GTP85" s="298"/>
      <c r="GTQ85" s="298"/>
      <c r="GTR85" s="298"/>
      <c r="GTS85" s="298"/>
      <c r="GTT85" s="298"/>
      <c r="GTU85" s="298"/>
      <c r="GTV85" s="298"/>
      <c r="GTW85" s="298"/>
      <c r="GTX85" s="298"/>
      <c r="GTY85" s="298"/>
      <c r="GTZ85" s="298"/>
      <c r="GUA85" s="298"/>
      <c r="GUB85" s="298"/>
      <c r="GUC85" s="298"/>
      <c r="GUD85" s="298"/>
      <c r="GUE85" s="298"/>
      <c r="GUF85" s="298"/>
      <c r="GUG85" s="298"/>
      <c r="GUH85" s="298"/>
      <c r="GUI85" s="298"/>
      <c r="GUJ85" s="298"/>
      <c r="GUK85" s="298"/>
      <c r="GUL85" s="298"/>
      <c r="GUM85" s="298"/>
      <c r="GUN85" s="298"/>
      <c r="GUO85" s="298"/>
      <c r="GUP85" s="298"/>
      <c r="GUQ85" s="298"/>
      <c r="GUR85" s="298"/>
      <c r="GUS85" s="298"/>
      <c r="GUT85" s="298"/>
      <c r="GUU85" s="298"/>
      <c r="GUV85" s="298"/>
      <c r="GUW85" s="298"/>
      <c r="GUX85" s="298"/>
      <c r="GUY85" s="298"/>
      <c r="GUZ85" s="298"/>
      <c r="GVA85" s="298"/>
      <c r="GVB85" s="298"/>
      <c r="GVC85" s="298"/>
      <c r="GVD85" s="298"/>
      <c r="GVE85" s="298"/>
      <c r="GVF85" s="298"/>
      <c r="GVG85" s="298"/>
      <c r="GVH85" s="298"/>
      <c r="GVI85" s="298"/>
      <c r="GVJ85" s="298"/>
      <c r="GVK85" s="298"/>
      <c r="GVL85" s="298"/>
      <c r="GVM85" s="298"/>
      <c r="GVN85" s="298"/>
      <c r="GVO85" s="298"/>
      <c r="GVP85" s="298"/>
      <c r="GVQ85" s="298"/>
      <c r="GVR85" s="298"/>
      <c r="GVS85" s="298"/>
      <c r="GVT85" s="298"/>
      <c r="GVU85" s="298"/>
      <c r="GVV85" s="298"/>
      <c r="GVW85" s="298"/>
      <c r="GVX85" s="298"/>
      <c r="GVY85" s="298"/>
      <c r="GVZ85" s="298"/>
      <c r="GWA85" s="298"/>
      <c r="GWB85" s="298"/>
      <c r="GWC85" s="298"/>
      <c r="GWD85" s="298"/>
      <c r="GWE85" s="298"/>
      <c r="GWF85" s="298"/>
      <c r="GWG85" s="298"/>
      <c r="GWH85" s="298"/>
      <c r="GWI85" s="298"/>
      <c r="GWJ85" s="298"/>
      <c r="GWK85" s="298"/>
      <c r="GWL85" s="298"/>
      <c r="GWM85" s="298"/>
      <c r="GWN85" s="298"/>
      <c r="GWO85" s="298"/>
      <c r="GWP85" s="298"/>
      <c r="GWQ85" s="298"/>
      <c r="GWR85" s="298"/>
      <c r="GWS85" s="298"/>
      <c r="GWT85" s="298"/>
      <c r="GWU85" s="298"/>
      <c r="GWV85" s="298"/>
      <c r="GWW85" s="298"/>
      <c r="GWX85" s="298"/>
      <c r="GWY85" s="298"/>
      <c r="GWZ85" s="298"/>
      <c r="GXA85" s="298"/>
      <c r="GXB85" s="298"/>
      <c r="GXC85" s="298"/>
      <c r="GXD85" s="298"/>
      <c r="GXE85" s="298"/>
      <c r="GXF85" s="298"/>
      <c r="GXG85" s="298"/>
      <c r="GXH85" s="298"/>
      <c r="GXI85" s="298"/>
      <c r="GXJ85" s="298"/>
      <c r="GXK85" s="298"/>
      <c r="GXL85" s="298"/>
      <c r="GXM85" s="298"/>
      <c r="GXN85" s="298"/>
      <c r="GXO85" s="298"/>
      <c r="GXP85" s="298"/>
      <c r="GXQ85" s="298"/>
      <c r="GXR85" s="298"/>
      <c r="GXS85" s="298"/>
      <c r="GXT85" s="298"/>
      <c r="GXU85" s="298"/>
      <c r="GXV85" s="298"/>
      <c r="GXW85" s="298"/>
      <c r="GXX85" s="298"/>
      <c r="GXY85" s="298"/>
      <c r="GXZ85" s="298"/>
      <c r="GYA85" s="298"/>
      <c r="GYB85" s="298"/>
      <c r="GYC85" s="298"/>
      <c r="GYD85" s="298"/>
      <c r="GYE85" s="298"/>
      <c r="GYF85" s="298"/>
      <c r="GYG85" s="298"/>
      <c r="GYH85" s="298"/>
      <c r="GYI85" s="298"/>
      <c r="GYJ85" s="298"/>
      <c r="GYK85" s="298"/>
      <c r="GYL85" s="298"/>
      <c r="GYM85" s="298"/>
      <c r="GYN85" s="298"/>
      <c r="GYO85" s="298"/>
      <c r="GYP85" s="298"/>
      <c r="GYQ85" s="298"/>
      <c r="GYR85" s="298"/>
      <c r="GYS85" s="298"/>
      <c r="GYT85" s="298"/>
      <c r="GYU85" s="298"/>
      <c r="GYV85" s="298"/>
      <c r="GYW85" s="298"/>
      <c r="GYX85" s="298"/>
      <c r="GYY85" s="298"/>
      <c r="GYZ85" s="298"/>
      <c r="GZA85" s="298"/>
      <c r="GZB85" s="298"/>
      <c r="GZC85" s="298"/>
      <c r="GZD85" s="298"/>
      <c r="GZE85" s="298"/>
      <c r="GZF85" s="298"/>
      <c r="GZG85" s="298"/>
      <c r="GZH85" s="298"/>
      <c r="GZI85" s="298"/>
      <c r="GZJ85" s="298"/>
      <c r="GZK85" s="298"/>
      <c r="GZL85" s="298"/>
      <c r="GZM85" s="298"/>
      <c r="GZN85" s="298"/>
      <c r="GZO85" s="298"/>
      <c r="GZP85" s="298"/>
      <c r="GZQ85" s="298"/>
      <c r="GZR85" s="298"/>
      <c r="GZS85" s="298"/>
      <c r="GZT85" s="298"/>
      <c r="GZU85" s="298"/>
      <c r="GZV85" s="298"/>
      <c r="GZW85" s="298"/>
      <c r="GZX85" s="298"/>
      <c r="GZY85" s="298"/>
      <c r="GZZ85" s="298"/>
      <c r="HAA85" s="298"/>
      <c r="HAB85" s="298"/>
      <c r="HAC85" s="298"/>
      <c r="HAD85" s="298"/>
      <c r="HAE85" s="298"/>
      <c r="HAF85" s="298"/>
      <c r="HAG85" s="298"/>
      <c r="HAH85" s="298"/>
      <c r="HAI85" s="298"/>
      <c r="HAJ85" s="298"/>
      <c r="HAK85" s="298"/>
      <c r="HAL85" s="298"/>
      <c r="HAM85" s="298"/>
      <c r="HAN85" s="298"/>
      <c r="HAO85" s="298"/>
      <c r="HAP85" s="298"/>
      <c r="HAQ85" s="298"/>
      <c r="HAR85" s="298"/>
      <c r="HAS85" s="298"/>
      <c r="HAT85" s="298"/>
      <c r="HAU85" s="298"/>
      <c r="HAV85" s="298"/>
      <c r="HAW85" s="298"/>
      <c r="HAX85" s="298"/>
      <c r="HAY85" s="298"/>
      <c r="HAZ85" s="298"/>
      <c r="HBA85" s="298"/>
      <c r="HBB85" s="298"/>
      <c r="HBC85" s="298"/>
      <c r="HBD85" s="298"/>
      <c r="HBE85" s="298"/>
      <c r="HBF85" s="298"/>
      <c r="HBG85" s="298"/>
      <c r="HBH85" s="298"/>
      <c r="HBI85" s="298"/>
      <c r="HBJ85" s="298"/>
      <c r="HBK85" s="298"/>
      <c r="HBL85" s="298"/>
      <c r="HBM85" s="298"/>
      <c r="HBN85" s="298"/>
      <c r="HBO85" s="298"/>
      <c r="HBP85" s="298"/>
      <c r="HBQ85" s="298"/>
      <c r="HBR85" s="298"/>
      <c r="HBS85" s="298"/>
      <c r="HBT85" s="298"/>
      <c r="HBU85" s="298"/>
      <c r="HBV85" s="298"/>
      <c r="HBW85" s="298"/>
      <c r="HBX85" s="298"/>
      <c r="HBY85" s="298"/>
      <c r="HBZ85" s="298"/>
      <c r="HCA85" s="298"/>
      <c r="HCB85" s="298"/>
      <c r="HCC85" s="298"/>
      <c r="HCD85" s="298"/>
      <c r="HCE85" s="298"/>
      <c r="HCF85" s="298"/>
      <c r="HCG85" s="298"/>
      <c r="HCH85" s="298"/>
      <c r="HCI85" s="298"/>
      <c r="HCJ85" s="298"/>
      <c r="HCK85" s="298"/>
      <c r="HCL85" s="298"/>
      <c r="HCM85" s="298"/>
      <c r="HCN85" s="298"/>
      <c r="HCO85" s="298"/>
      <c r="HCP85" s="298"/>
      <c r="HCQ85" s="298"/>
      <c r="HCR85" s="298"/>
      <c r="HCS85" s="298"/>
      <c r="HCT85" s="298"/>
      <c r="HCU85" s="298"/>
      <c r="HCV85" s="298"/>
      <c r="HCW85" s="298"/>
      <c r="HCX85" s="298"/>
      <c r="HCY85" s="298"/>
      <c r="HCZ85" s="298"/>
      <c r="HDA85" s="298"/>
      <c r="HDB85" s="298"/>
      <c r="HDC85" s="298"/>
      <c r="HDD85" s="298"/>
      <c r="HDE85" s="298"/>
      <c r="HDF85" s="298"/>
      <c r="HDG85" s="298"/>
      <c r="HDH85" s="298"/>
      <c r="HDI85" s="298"/>
      <c r="HDJ85" s="298"/>
      <c r="HDK85" s="298"/>
      <c r="HDL85" s="298"/>
      <c r="HDM85" s="298"/>
      <c r="HDN85" s="298"/>
      <c r="HDO85" s="298"/>
      <c r="HDP85" s="298"/>
      <c r="HDQ85" s="298"/>
      <c r="HDR85" s="298"/>
      <c r="HDS85" s="298"/>
      <c r="HDT85" s="298"/>
      <c r="HDU85" s="298"/>
      <c r="HDV85" s="298"/>
      <c r="HDW85" s="298"/>
      <c r="HDX85" s="298"/>
      <c r="HDY85" s="298"/>
      <c r="HDZ85" s="298"/>
      <c r="HEA85" s="298"/>
      <c r="HEB85" s="298"/>
      <c r="HEC85" s="298"/>
      <c r="HED85" s="298"/>
      <c r="HEE85" s="298"/>
      <c r="HEF85" s="298"/>
      <c r="HEG85" s="298"/>
      <c r="HEH85" s="298"/>
      <c r="HEI85" s="298"/>
      <c r="HEJ85" s="298"/>
      <c r="HEK85" s="298"/>
      <c r="HEL85" s="298"/>
      <c r="HEM85" s="298"/>
      <c r="HEN85" s="298"/>
      <c r="HEO85" s="298"/>
      <c r="HEP85" s="298"/>
      <c r="HEQ85" s="298"/>
      <c r="HER85" s="298"/>
      <c r="HES85" s="298"/>
      <c r="HET85" s="298"/>
      <c r="HEU85" s="298"/>
      <c r="HEV85" s="298"/>
      <c r="HEW85" s="298"/>
      <c r="HEX85" s="298"/>
      <c r="HEY85" s="298"/>
      <c r="HEZ85" s="298"/>
      <c r="HFA85" s="298"/>
      <c r="HFB85" s="298"/>
      <c r="HFC85" s="298"/>
      <c r="HFD85" s="298"/>
      <c r="HFE85" s="298"/>
      <c r="HFF85" s="298"/>
      <c r="HFG85" s="298"/>
      <c r="HFH85" s="298"/>
      <c r="HFI85" s="298"/>
      <c r="HFJ85" s="298"/>
      <c r="HFK85" s="298"/>
      <c r="HFL85" s="298"/>
      <c r="HFM85" s="298"/>
      <c r="HFN85" s="298"/>
      <c r="HFO85" s="298"/>
      <c r="HFP85" s="298"/>
      <c r="HFQ85" s="298"/>
      <c r="HFR85" s="298"/>
      <c r="HFS85" s="298"/>
      <c r="HFT85" s="298"/>
      <c r="HFU85" s="298"/>
      <c r="HFV85" s="298"/>
      <c r="HFW85" s="298"/>
      <c r="HFX85" s="298"/>
      <c r="HFY85" s="298"/>
      <c r="HFZ85" s="298"/>
      <c r="HGA85" s="298"/>
      <c r="HGB85" s="298"/>
      <c r="HGC85" s="298"/>
      <c r="HGD85" s="298"/>
      <c r="HGE85" s="298"/>
      <c r="HGF85" s="298"/>
      <c r="HGG85" s="298"/>
      <c r="HGH85" s="298"/>
      <c r="HGI85" s="298"/>
      <c r="HGJ85" s="298"/>
      <c r="HGK85" s="298"/>
      <c r="HGL85" s="298"/>
      <c r="HGM85" s="298"/>
      <c r="HGN85" s="298"/>
      <c r="HGO85" s="298"/>
      <c r="HGP85" s="298"/>
      <c r="HGQ85" s="298"/>
      <c r="HGR85" s="298"/>
      <c r="HGS85" s="298"/>
      <c r="HGT85" s="298"/>
      <c r="HGU85" s="298"/>
      <c r="HGV85" s="298"/>
      <c r="HGW85" s="298"/>
      <c r="HGX85" s="298"/>
      <c r="HGY85" s="298"/>
      <c r="HGZ85" s="298"/>
      <c r="HHA85" s="298"/>
      <c r="HHB85" s="298"/>
      <c r="HHC85" s="298"/>
      <c r="HHD85" s="298"/>
      <c r="HHE85" s="298"/>
      <c r="HHF85" s="298"/>
      <c r="HHG85" s="298"/>
      <c r="HHH85" s="298"/>
      <c r="HHI85" s="298"/>
      <c r="HHJ85" s="298"/>
      <c r="HHK85" s="298"/>
      <c r="HHL85" s="298"/>
      <c r="HHM85" s="298"/>
      <c r="HHN85" s="298"/>
      <c r="HHO85" s="298"/>
      <c r="HHP85" s="298"/>
      <c r="HHQ85" s="298"/>
      <c r="HHR85" s="298"/>
      <c r="HHS85" s="298"/>
      <c r="HHT85" s="298"/>
      <c r="HHU85" s="298"/>
      <c r="HHV85" s="298"/>
      <c r="HHW85" s="298"/>
      <c r="HHX85" s="298"/>
      <c r="HHY85" s="298"/>
      <c r="HHZ85" s="298"/>
      <c r="HIA85" s="298"/>
      <c r="HIB85" s="298"/>
      <c r="HIC85" s="298"/>
      <c r="HID85" s="298"/>
      <c r="HIE85" s="298"/>
      <c r="HIF85" s="298"/>
      <c r="HIG85" s="298"/>
      <c r="HIH85" s="298"/>
      <c r="HII85" s="298"/>
      <c r="HIJ85" s="298"/>
      <c r="HIK85" s="298"/>
      <c r="HIL85" s="298"/>
      <c r="HIM85" s="298"/>
      <c r="HIN85" s="298"/>
      <c r="HIO85" s="298"/>
      <c r="HIP85" s="298"/>
      <c r="HIQ85" s="298"/>
      <c r="HIR85" s="298"/>
      <c r="HIS85" s="298"/>
      <c r="HIT85" s="298"/>
      <c r="HIU85" s="298"/>
      <c r="HIV85" s="298"/>
      <c r="HIW85" s="298"/>
      <c r="HIX85" s="298"/>
      <c r="HIY85" s="298"/>
      <c r="HIZ85" s="298"/>
      <c r="HJA85" s="298"/>
      <c r="HJB85" s="298"/>
      <c r="HJC85" s="298"/>
      <c r="HJD85" s="298"/>
      <c r="HJE85" s="298"/>
      <c r="HJF85" s="298"/>
      <c r="HJG85" s="298"/>
      <c r="HJH85" s="298"/>
      <c r="HJI85" s="298"/>
      <c r="HJJ85" s="298"/>
      <c r="HJK85" s="298"/>
      <c r="HJL85" s="298"/>
      <c r="HJM85" s="298"/>
      <c r="HJN85" s="298"/>
      <c r="HJO85" s="298"/>
      <c r="HJP85" s="298"/>
      <c r="HJQ85" s="298"/>
      <c r="HJR85" s="298"/>
      <c r="HJS85" s="298"/>
      <c r="HJT85" s="298"/>
      <c r="HJU85" s="298"/>
      <c r="HJV85" s="298"/>
      <c r="HJW85" s="298"/>
      <c r="HJX85" s="298"/>
      <c r="HJY85" s="298"/>
      <c r="HJZ85" s="298"/>
      <c r="HKA85" s="298"/>
      <c r="HKB85" s="298"/>
      <c r="HKC85" s="298"/>
      <c r="HKD85" s="298"/>
      <c r="HKE85" s="298"/>
      <c r="HKF85" s="298"/>
      <c r="HKG85" s="298"/>
      <c r="HKH85" s="298"/>
      <c r="HKI85" s="298"/>
      <c r="HKJ85" s="298"/>
      <c r="HKK85" s="298"/>
      <c r="HKL85" s="298"/>
      <c r="HKM85" s="298"/>
      <c r="HKN85" s="298"/>
      <c r="HKO85" s="298"/>
      <c r="HKP85" s="298"/>
      <c r="HKQ85" s="298"/>
      <c r="HKR85" s="298"/>
      <c r="HKS85" s="298"/>
      <c r="HKT85" s="298"/>
      <c r="HKU85" s="298"/>
      <c r="HKV85" s="298"/>
      <c r="HKW85" s="298"/>
      <c r="HKX85" s="298"/>
      <c r="HKY85" s="298"/>
      <c r="HKZ85" s="298"/>
      <c r="HLA85" s="298"/>
      <c r="HLB85" s="298"/>
      <c r="HLC85" s="298"/>
      <c r="HLD85" s="298"/>
      <c r="HLE85" s="298"/>
      <c r="HLF85" s="298"/>
      <c r="HLG85" s="298"/>
      <c r="HLH85" s="298"/>
      <c r="HLI85" s="298"/>
      <c r="HLJ85" s="298"/>
      <c r="HLK85" s="298"/>
      <c r="HLL85" s="298"/>
      <c r="HLM85" s="298"/>
      <c r="HLN85" s="298"/>
      <c r="HLO85" s="298"/>
      <c r="HLP85" s="298"/>
      <c r="HLQ85" s="298"/>
      <c r="HLR85" s="298"/>
      <c r="HLS85" s="298"/>
      <c r="HLT85" s="298"/>
      <c r="HLU85" s="298"/>
      <c r="HLV85" s="298"/>
      <c r="HLW85" s="298"/>
      <c r="HLX85" s="298"/>
      <c r="HLY85" s="298"/>
      <c r="HLZ85" s="298"/>
      <c r="HMA85" s="298"/>
      <c r="HMB85" s="298"/>
      <c r="HMC85" s="298"/>
      <c r="HMD85" s="298"/>
      <c r="HME85" s="298"/>
      <c r="HMF85" s="298"/>
      <c r="HMG85" s="298"/>
      <c r="HMH85" s="298"/>
      <c r="HMI85" s="298"/>
      <c r="HMJ85" s="298"/>
      <c r="HMK85" s="298"/>
      <c r="HML85" s="298"/>
      <c r="HMM85" s="298"/>
      <c r="HMN85" s="298"/>
      <c r="HMO85" s="298"/>
      <c r="HMP85" s="298"/>
      <c r="HMQ85" s="298"/>
      <c r="HMR85" s="298"/>
      <c r="HMS85" s="298"/>
      <c r="HMT85" s="298"/>
      <c r="HMU85" s="298"/>
      <c r="HMV85" s="298"/>
      <c r="HMW85" s="298"/>
      <c r="HMX85" s="298"/>
      <c r="HMY85" s="298"/>
      <c r="HMZ85" s="298"/>
      <c r="HNA85" s="298"/>
      <c r="HNB85" s="298"/>
      <c r="HNC85" s="298"/>
      <c r="HND85" s="298"/>
      <c r="HNE85" s="298"/>
      <c r="HNF85" s="298"/>
      <c r="HNG85" s="298"/>
      <c r="HNH85" s="298"/>
      <c r="HNI85" s="298"/>
      <c r="HNJ85" s="298"/>
      <c r="HNK85" s="298"/>
      <c r="HNL85" s="298"/>
      <c r="HNM85" s="298"/>
      <c r="HNN85" s="298"/>
      <c r="HNO85" s="298"/>
      <c r="HNP85" s="298"/>
      <c r="HNQ85" s="298"/>
      <c r="HNR85" s="298"/>
      <c r="HNS85" s="298"/>
      <c r="HNT85" s="298"/>
      <c r="HNU85" s="298"/>
      <c r="HNV85" s="298"/>
      <c r="HNW85" s="298"/>
      <c r="HNX85" s="298"/>
      <c r="HNY85" s="298"/>
      <c r="HNZ85" s="298"/>
      <c r="HOA85" s="298"/>
      <c r="HOB85" s="298"/>
      <c r="HOC85" s="298"/>
      <c r="HOD85" s="298"/>
      <c r="HOE85" s="298"/>
      <c r="HOF85" s="298"/>
      <c r="HOG85" s="298"/>
      <c r="HOH85" s="298"/>
      <c r="HOI85" s="298"/>
      <c r="HOJ85" s="298"/>
      <c r="HOK85" s="298"/>
      <c r="HOL85" s="298"/>
      <c r="HOM85" s="298"/>
      <c r="HON85" s="298"/>
      <c r="HOO85" s="298"/>
      <c r="HOP85" s="298"/>
      <c r="HOQ85" s="298"/>
      <c r="HOR85" s="298"/>
      <c r="HOS85" s="298"/>
      <c r="HOT85" s="298"/>
      <c r="HOU85" s="298"/>
      <c r="HOV85" s="298"/>
      <c r="HOW85" s="298"/>
      <c r="HOX85" s="298"/>
      <c r="HOY85" s="298"/>
      <c r="HOZ85" s="298"/>
      <c r="HPA85" s="298"/>
      <c r="HPB85" s="298"/>
      <c r="HPC85" s="298"/>
      <c r="HPD85" s="298"/>
      <c r="HPE85" s="298"/>
      <c r="HPF85" s="298"/>
      <c r="HPG85" s="298"/>
      <c r="HPH85" s="298"/>
      <c r="HPI85" s="298"/>
      <c r="HPJ85" s="298"/>
      <c r="HPK85" s="298"/>
      <c r="HPL85" s="298"/>
      <c r="HPM85" s="298"/>
      <c r="HPN85" s="298"/>
      <c r="HPO85" s="298"/>
      <c r="HPP85" s="298"/>
      <c r="HPQ85" s="298"/>
      <c r="HPR85" s="298"/>
      <c r="HPS85" s="298"/>
      <c r="HPT85" s="298"/>
      <c r="HPU85" s="298"/>
      <c r="HPV85" s="298"/>
      <c r="HPW85" s="298"/>
      <c r="HPX85" s="298"/>
      <c r="HPY85" s="298"/>
      <c r="HPZ85" s="298"/>
      <c r="HQA85" s="298"/>
      <c r="HQB85" s="298"/>
      <c r="HQC85" s="298"/>
      <c r="HQD85" s="298"/>
      <c r="HQE85" s="298"/>
      <c r="HQF85" s="298"/>
      <c r="HQG85" s="298"/>
      <c r="HQH85" s="298"/>
      <c r="HQI85" s="298"/>
      <c r="HQJ85" s="298"/>
      <c r="HQK85" s="298"/>
      <c r="HQL85" s="298"/>
      <c r="HQM85" s="298"/>
      <c r="HQN85" s="298"/>
      <c r="HQO85" s="298"/>
      <c r="HQP85" s="298"/>
      <c r="HQQ85" s="298"/>
      <c r="HQR85" s="298"/>
      <c r="HQS85" s="298"/>
      <c r="HQT85" s="298"/>
      <c r="HQU85" s="298"/>
      <c r="HQV85" s="298"/>
      <c r="HQW85" s="298"/>
      <c r="HQX85" s="298"/>
      <c r="HQY85" s="298"/>
      <c r="HQZ85" s="298"/>
      <c r="HRA85" s="298"/>
      <c r="HRB85" s="298"/>
      <c r="HRC85" s="298"/>
      <c r="HRD85" s="298"/>
      <c r="HRE85" s="298"/>
      <c r="HRF85" s="298"/>
      <c r="HRG85" s="298"/>
      <c r="HRH85" s="298"/>
      <c r="HRI85" s="298"/>
      <c r="HRJ85" s="298"/>
      <c r="HRK85" s="298"/>
      <c r="HRL85" s="298"/>
      <c r="HRM85" s="298"/>
      <c r="HRN85" s="298"/>
      <c r="HRO85" s="298"/>
      <c r="HRP85" s="298"/>
      <c r="HRQ85" s="298"/>
      <c r="HRR85" s="298"/>
      <c r="HRS85" s="298"/>
      <c r="HRT85" s="298"/>
      <c r="HRU85" s="298"/>
      <c r="HRV85" s="298"/>
      <c r="HRW85" s="298"/>
      <c r="HRX85" s="298"/>
      <c r="HRY85" s="298"/>
      <c r="HRZ85" s="298"/>
      <c r="HSA85" s="298"/>
      <c r="HSB85" s="298"/>
      <c r="HSC85" s="298"/>
      <c r="HSD85" s="298"/>
      <c r="HSE85" s="298"/>
      <c r="HSF85" s="298"/>
      <c r="HSG85" s="298"/>
      <c r="HSH85" s="298"/>
      <c r="HSI85" s="298"/>
      <c r="HSJ85" s="298"/>
      <c r="HSK85" s="298"/>
      <c r="HSL85" s="298"/>
      <c r="HSM85" s="298"/>
      <c r="HSN85" s="298"/>
      <c r="HSO85" s="298"/>
      <c r="HSP85" s="298"/>
      <c r="HSQ85" s="298"/>
      <c r="HSR85" s="298"/>
      <c r="HSS85" s="298"/>
      <c r="HST85" s="298"/>
      <c r="HSU85" s="298"/>
      <c r="HSV85" s="298"/>
      <c r="HSW85" s="298"/>
      <c r="HSX85" s="298"/>
      <c r="HSY85" s="298"/>
      <c r="HSZ85" s="298"/>
      <c r="HTA85" s="298"/>
      <c r="HTB85" s="298"/>
      <c r="HTC85" s="298"/>
      <c r="HTD85" s="298"/>
      <c r="HTE85" s="298"/>
      <c r="HTF85" s="298"/>
      <c r="HTG85" s="298"/>
      <c r="HTH85" s="298"/>
      <c r="HTI85" s="298"/>
      <c r="HTJ85" s="298"/>
      <c r="HTK85" s="298"/>
      <c r="HTL85" s="298"/>
      <c r="HTM85" s="298"/>
      <c r="HTN85" s="298"/>
      <c r="HTO85" s="298"/>
      <c r="HTP85" s="298"/>
      <c r="HTQ85" s="298"/>
      <c r="HTR85" s="298"/>
      <c r="HTS85" s="298"/>
      <c r="HTT85" s="298"/>
      <c r="HTU85" s="298"/>
      <c r="HTV85" s="298"/>
      <c r="HTW85" s="298"/>
      <c r="HTX85" s="298"/>
      <c r="HTY85" s="298"/>
      <c r="HTZ85" s="298"/>
      <c r="HUA85" s="298"/>
      <c r="HUB85" s="298"/>
      <c r="HUC85" s="298"/>
      <c r="HUD85" s="298"/>
      <c r="HUE85" s="298"/>
      <c r="HUF85" s="298"/>
      <c r="HUG85" s="298"/>
      <c r="HUH85" s="298"/>
      <c r="HUI85" s="298"/>
      <c r="HUJ85" s="298"/>
      <c r="HUK85" s="298"/>
      <c r="HUL85" s="298"/>
      <c r="HUM85" s="298"/>
      <c r="HUN85" s="298"/>
      <c r="HUO85" s="298"/>
      <c r="HUP85" s="298"/>
      <c r="HUQ85" s="298"/>
      <c r="HUR85" s="298"/>
      <c r="HUS85" s="298"/>
      <c r="HUT85" s="298"/>
      <c r="HUU85" s="298"/>
      <c r="HUV85" s="298"/>
      <c r="HUW85" s="298"/>
      <c r="HUX85" s="298"/>
      <c r="HUY85" s="298"/>
      <c r="HUZ85" s="298"/>
      <c r="HVA85" s="298"/>
      <c r="HVB85" s="298"/>
      <c r="HVC85" s="298"/>
      <c r="HVD85" s="298"/>
      <c r="HVE85" s="298"/>
      <c r="HVF85" s="298"/>
      <c r="HVG85" s="298"/>
      <c r="HVH85" s="298"/>
      <c r="HVI85" s="298"/>
      <c r="HVJ85" s="298"/>
      <c r="HVK85" s="298"/>
      <c r="HVL85" s="298"/>
      <c r="HVM85" s="298"/>
      <c r="HVN85" s="298"/>
      <c r="HVO85" s="298"/>
      <c r="HVP85" s="298"/>
      <c r="HVQ85" s="298"/>
      <c r="HVR85" s="298"/>
      <c r="HVS85" s="298"/>
      <c r="HVT85" s="298"/>
      <c r="HVU85" s="298"/>
      <c r="HVV85" s="298"/>
      <c r="HVW85" s="298"/>
      <c r="HVX85" s="298"/>
      <c r="HVY85" s="298"/>
      <c r="HVZ85" s="298"/>
      <c r="HWA85" s="298"/>
      <c r="HWB85" s="298"/>
      <c r="HWC85" s="298"/>
      <c r="HWD85" s="298"/>
      <c r="HWE85" s="298"/>
      <c r="HWF85" s="298"/>
      <c r="HWG85" s="298"/>
      <c r="HWH85" s="298"/>
      <c r="HWI85" s="298"/>
      <c r="HWJ85" s="298"/>
      <c r="HWK85" s="298"/>
      <c r="HWL85" s="298"/>
      <c r="HWM85" s="298"/>
      <c r="HWN85" s="298"/>
      <c r="HWO85" s="298"/>
      <c r="HWP85" s="298"/>
      <c r="HWQ85" s="298"/>
      <c r="HWR85" s="298"/>
      <c r="HWS85" s="298"/>
      <c r="HWT85" s="298"/>
      <c r="HWU85" s="298"/>
      <c r="HWV85" s="298"/>
      <c r="HWW85" s="298"/>
      <c r="HWX85" s="298"/>
      <c r="HWY85" s="298"/>
      <c r="HWZ85" s="298"/>
      <c r="HXA85" s="298"/>
      <c r="HXB85" s="298"/>
      <c r="HXC85" s="298"/>
      <c r="HXD85" s="298"/>
      <c r="HXE85" s="298"/>
      <c r="HXF85" s="298"/>
      <c r="HXG85" s="298"/>
      <c r="HXH85" s="298"/>
      <c r="HXI85" s="298"/>
      <c r="HXJ85" s="298"/>
      <c r="HXK85" s="298"/>
      <c r="HXL85" s="298"/>
      <c r="HXM85" s="298"/>
      <c r="HXN85" s="298"/>
      <c r="HXO85" s="298"/>
      <c r="HXP85" s="298"/>
      <c r="HXQ85" s="298"/>
      <c r="HXR85" s="298"/>
      <c r="HXS85" s="298"/>
      <c r="HXT85" s="298"/>
      <c r="HXU85" s="298"/>
      <c r="HXV85" s="298"/>
      <c r="HXW85" s="298"/>
      <c r="HXX85" s="298"/>
      <c r="HXY85" s="298"/>
      <c r="HXZ85" s="298"/>
      <c r="HYA85" s="298"/>
      <c r="HYB85" s="298"/>
      <c r="HYC85" s="298"/>
      <c r="HYD85" s="298"/>
      <c r="HYE85" s="298"/>
      <c r="HYF85" s="298"/>
      <c r="HYG85" s="298"/>
      <c r="HYH85" s="298"/>
      <c r="HYI85" s="298"/>
      <c r="HYJ85" s="298"/>
      <c r="HYK85" s="298"/>
      <c r="HYL85" s="298"/>
      <c r="HYM85" s="298"/>
      <c r="HYN85" s="298"/>
      <c r="HYO85" s="298"/>
      <c r="HYP85" s="298"/>
      <c r="HYQ85" s="298"/>
      <c r="HYR85" s="298"/>
      <c r="HYS85" s="298"/>
      <c r="HYT85" s="298"/>
      <c r="HYU85" s="298"/>
      <c r="HYV85" s="298"/>
      <c r="HYW85" s="298"/>
      <c r="HYX85" s="298"/>
      <c r="HYY85" s="298"/>
      <c r="HYZ85" s="298"/>
      <c r="HZA85" s="298"/>
      <c r="HZB85" s="298"/>
      <c r="HZC85" s="298"/>
      <c r="HZD85" s="298"/>
      <c r="HZE85" s="298"/>
      <c r="HZF85" s="298"/>
      <c r="HZG85" s="298"/>
      <c r="HZH85" s="298"/>
      <c r="HZI85" s="298"/>
      <c r="HZJ85" s="298"/>
      <c r="HZK85" s="298"/>
      <c r="HZL85" s="298"/>
      <c r="HZM85" s="298"/>
      <c r="HZN85" s="298"/>
      <c r="HZO85" s="298"/>
      <c r="HZP85" s="298"/>
      <c r="HZQ85" s="298"/>
      <c r="HZR85" s="298"/>
      <c r="HZS85" s="298"/>
      <c r="HZT85" s="298"/>
      <c r="HZU85" s="298"/>
      <c r="HZV85" s="298"/>
      <c r="HZW85" s="298"/>
      <c r="HZX85" s="298"/>
      <c r="HZY85" s="298"/>
      <c r="HZZ85" s="298"/>
      <c r="IAA85" s="298"/>
      <c r="IAB85" s="298"/>
      <c r="IAC85" s="298"/>
      <c r="IAD85" s="298"/>
      <c r="IAE85" s="298"/>
      <c r="IAF85" s="298"/>
      <c r="IAG85" s="298"/>
      <c r="IAH85" s="298"/>
      <c r="IAI85" s="298"/>
      <c r="IAJ85" s="298"/>
      <c r="IAK85" s="298"/>
      <c r="IAL85" s="298"/>
      <c r="IAM85" s="298"/>
      <c r="IAN85" s="298"/>
      <c r="IAO85" s="298"/>
      <c r="IAP85" s="298"/>
      <c r="IAQ85" s="298"/>
      <c r="IAR85" s="298"/>
      <c r="IAS85" s="298"/>
      <c r="IAT85" s="298"/>
      <c r="IAU85" s="298"/>
      <c r="IAV85" s="298"/>
      <c r="IAW85" s="298"/>
      <c r="IAX85" s="298"/>
      <c r="IAY85" s="298"/>
      <c r="IAZ85" s="298"/>
      <c r="IBA85" s="298"/>
      <c r="IBB85" s="298"/>
      <c r="IBC85" s="298"/>
      <c r="IBD85" s="298"/>
      <c r="IBE85" s="298"/>
      <c r="IBF85" s="298"/>
      <c r="IBG85" s="298"/>
      <c r="IBH85" s="298"/>
      <c r="IBI85" s="298"/>
      <c r="IBJ85" s="298"/>
      <c r="IBK85" s="298"/>
      <c r="IBL85" s="298"/>
      <c r="IBM85" s="298"/>
      <c r="IBN85" s="298"/>
      <c r="IBO85" s="298"/>
      <c r="IBP85" s="298"/>
      <c r="IBQ85" s="298"/>
      <c r="IBR85" s="298"/>
      <c r="IBS85" s="298"/>
      <c r="IBT85" s="298"/>
      <c r="IBU85" s="298"/>
      <c r="IBV85" s="298"/>
      <c r="IBW85" s="298"/>
      <c r="IBX85" s="298"/>
      <c r="IBY85" s="298"/>
      <c r="IBZ85" s="298"/>
      <c r="ICA85" s="298"/>
      <c r="ICB85" s="298"/>
      <c r="ICC85" s="298"/>
      <c r="ICD85" s="298"/>
      <c r="ICE85" s="298"/>
      <c r="ICF85" s="298"/>
      <c r="ICG85" s="298"/>
      <c r="ICH85" s="298"/>
      <c r="ICI85" s="298"/>
      <c r="ICJ85" s="298"/>
      <c r="ICK85" s="298"/>
      <c r="ICL85" s="298"/>
      <c r="ICM85" s="298"/>
      <c r="ICN85" s="298"/>
      <c r="ICO85" s="298"/>
      <c r="ICP85" s="298"/>
      <c r="ICQ85" s="298"/>
      <c r="ICR85" s="298"/>
      <c r="ICS85" s="298"/>
      <c r="ICT85" s="298"/>
      <c r="ICU85" s="298"/>
      <c r="ICV85" s="298"/>
      <c r="ICW85" s="298"/>
      <c r="ICX85" s="298"/>
      <c r="ICY85" s="298"/>
      <c r="ICZ85" s="298"/>
      <c r="IDA85" s="298"/>
      <c r="IDB85" s="298"/>
      <c r="IDC85" s="298"/>
      <c r="IDD85" s="298"/>
      <c r="IDE85" s="298"/>
      <c r="IDF85" s="298"/>
      <c r="IDG85" s="298"/>
      <c r="IDH85" s="298"/>
      <c r="IDI85" s="298"/>
      <c r="IDJ85" s="298"/>
      <c r="IDK85" s="298"/>
      <c r="IDL85" s="298"/>
      <c r="IDM85" s="298"/>
      <c r="IDN85" s="298"/>
      <c r="IDO85" s="298"/>
      <c r="IDP85" s="298"/>
      <c r="IDQ85" s="298"/>
      <c r="IDR85" s="298"/>
      <c r="IDS85" s="298"/>
      <c r="IDT85" s="298"/>
      <c r="IDU85" s="298"/>
      <c r="IDV85" s="298"/>
      <c r="IDW85" s="298"/>
      <c r="IDX85" s="298"/>
      <c r="IDY85" s="298"/>
      <c r="IDZ85" s="298"/>
      <c r="IEA85" s="298"/>
      <c r="IEB85" s="298"/>
      <c r="IEC85" s="298"/>
      <c r="IED85" s="298"/>
      <c r="IEE85" s="298"/>
      <c r="IEF85" s="298"/>
      <c r="IEG85" s="298"/>
      <c r="IEH85" s="298"/>
      <c r="IEI85" s="298"/>
      <c r="IEJ85" s="298"/>
      <c r="IEK85" s="298"/>
      <c r="IEL85" s="298"/>
      <c r="IEM85" s="298"/>
      <c r="IEN85" s="298"/>
      <c r="IEO85" s="298"/>
      <c r="IEP85" s="298"/>
      <c r="IEQ85" s="298"/>
      <c r="IER85" s="298"/>
      <c r="IES85" s="298"/>
      <c r="IET85" s="298"/>
      <c r="IEU85" s="298"/>
      <c r="IEV85" s="298"/>
      <c r="IEW85" s="298"/>
      <c r="IEX85" s="298"/>
      <c r="IEY85" s="298"/>
      <c r="IEZ85" s="298"/>
      <c r="IFA85" s="298"/>
      <c r="IFB85" s="298"/>
      <c r="IFC85" s="298"/>
      <c r="IFD85" s="298"/>
      <c r="IFE85" s="298"/>
      <c r="IFF85" s="298"/>
      <c r="IFG85" s="298"/>
      <c r="IFH85" s="298"/>
      <c r="IFI85" s="298"/>
      <c r="IFJ85" s="298"/>
      <c r="IFK85" s="298"/>
      <c r="IFL85" s="298"/>
      <c r="IFM85" s="298"/>
      <c r="IFN85" s="298"/>
      <c r="IFO85" s="298"/>
      <c r="IFP85" s="298"/>
      <c r="IFQ85" s="298"/>
      <c r="IFR85" s="298"/>
      <c r="IFS85" s="298"/>
      <c r="IFT85" s="298"/>
      <c r="IFU85" s="298"/>
      <c r="IFV85" s="298"/>
      <c r="IFW85" s="298"/>
      <c r="IFX85" s="298"/>
      <c r="IFY85" s="298"/>
      <c r="IFZ85" s="298"/>
      <c r="IGA85" s="298"/>
      <c r="IGB85" s="298"/>
      <c r="IGC85" s="298"/>
      <c r="IGD85" s="298"/>
      <c r="IGE85" s="298"/>
      <c r="IGF85" s="298"/>
      <c r="IGG85" s="298"/>
      <c r="IGH85" s="298"/>
      <c r="IGI85" s="298"/>
      <c r="IGJ85" s="298"/>
      <c r="IGK85" s="298"/>
      <c r="IGL85" s="298"/>
      <c r="IGM85" s="298"/>
      <c r="IGN85" s="298"/>
      <c r="IGO85" s="298"/>
      <c r="IGP85" s="298"/>
      <c r="IGQ85" s="298"/>
      <c r="IGR85" s="298"/>
      <c r="IGS85" s="298"/>
      <c r="IGT85" s="298"/>
      <c r="IGU85" s="298"/>
      <c r="IGV85" s="298"/>
      <c r="IGW85" s="298"/>
      <c r="IGX85" s="298"/>
      <c r="IGY85" s="298"/>
      <c r="IGZ85" s="298"/>
      <c r="IHA85" s="298"/>
      <c r="IHB85" s="298"/>
      <c r="IHC85" s="298"/>
      <c r="IHD85" s="298"/>
      <c r="IHE85" s="298"/>
      <c r="IHF85" s="298"/>
      <c r="IHG85" s="298"/>
      <c r="IHH85" s="298"/>
      <c r="IHI85" s="298"/>
      <c r="IHJ85" s="298"/>
      <c r="IHK85" s="298"/>
      <c r="IHL85" s="298"/>
      <c r="IHM85" s="298"/>
      <c r="IHN85" s="298"/>
      <c r="IHO85" s="298"/>
      <c r="IHP85" s="298"/>
      <c r="IHQ85" s="298"/>
      <c r="IHR85" s="298"/>
      <c r="IHS85" s="298"/>
      <c r="IHT85" s="298"/>
      <c r="IHU85" s="298"/>
      <c r="IHV85" s="298"/>
      <c r="IHW85" s="298"/>
      <c r="IHX85" s="298"/>
      <c r="IHY85" s="298"/>
      <c r="IHZ85" s="298"/>
      <c r="IIA85" s="298"/>
      <c r="IIB85" s="298"/>
      <c r="IIC85" s="298"/>
      <c r="IID85" s="298"/>
      <c r="IIE85" s="298"/>
      <c r="IIF85" s="298"/>
      <c r="IIG85" s="298"/>
      <c r="IIH85" s="298"/>
      <c r="III85" s="298"/>
      <c r="IIJ85" s="298"/>
      <c r="IIK85" s="298"/>
      <c r="IIL85" s="298"/>
      <c r="IIM85" s="298"/>
      <c r="IIN85" s="298"/>
      <c r="IIO85" s="298"/>
      <c r="IIP85" s="298"/>
      <c r="IIQ85" s="298"/>
      <c r="IIR85" s="298"/>
      <c r="IIS85" s="298"/>
      <c r="IIT85" s="298"/>
      <c r="IIU85" s="298"/>
      <c r="IIV85" s="298"/>
      <c r="IIW85" s="298"/>
      <c r="IIX85" s="298"/>
      <c r="IIY85" s="298"/>
      <c r="IIZ85" s="298"/>
      <c r="IJA85" s="298"/>
      <c r="IJB85" s="298"/>
      <c r="IJC85" s="298"/>
      <c r="IJD85" s="298"/>
      <c r="IJE85" s="298"/>
      <c r="IJF85" s="298"/>
      <c r="IJG85" s="298"/>
      <c r="IJH85" s="298"/>
      <c r="IJI85" s="298"/>
      <c r="IJJ85" s="298"/>
      <c r="IJK85" s="298"/>
      <c r="IJL85" s="298"/>
      <c r="IJM85" s="298"/>
      <c r="IJN85" s="298"/>
      <c r="IJO85" s="298"/>
      <c r="IJP85" s="298"/>
      <c r="IJQ85" s="298"/>
      <c r="IJR85" s="298"/>
      <c r="IJS85" s="298"/>
      <c r="IJT85" s="298"/>
      <c r="IJU85" s="298"/>
      <c r="IJV85" s="298"/>
      <c r="IJW85" s="298"/>
      <c r="IJX85" s="298"/>
      <c r="IJY85" s="298"/>
      <c r="IJZ85" s="298"/>
      <c r="IKA85" s="298"/>
      <c r="IKB85" s="298"/>
      <c r="IKC85" s="298"/>
      <c r="IKD85" s="298"/>
      <c r="IKE85" s="298"/>
      <c r="IKF85" s="298"/>
      <c r="IKG85" s="298"/>
      <c r="IKH85" s="298"/>
      <c r="IKI85" s="298"/>
      <c r="IKJ85" s="298"/>
      <c r="IKK85" s="298"/>
      <c r="IKL85" s="298"/>
      <c r="IKM85" s="298"/>
      <c r="IKN85" s="298"/>
      <c r="IKO85" s="298"/>
      <c r="IKP85" s="298"/>
      <c r="IKQ85" s="298"/>
      <c r="IKR85" s="298"/>
      <c r="IKS85" s="298"/>
      <c r="IKT85" s="298"/>
      <c r="IKU85" s="298"/>
      <c r="IKV85" s="298"/>
      <c r="IKW85" s="298"/>
      <c r="IKX85" s="298"/>
      <c r="IKY85" s="298"/>
      <c r="IKZ85" s="298"/>
      <c r="ILA85" s="298"/>
      <c r="ILB85" s="298"/>
      <c r="ILC85" s="298"/>
      <c r="ILD85" s="298"/>
      <c r="ILE85" s="298"/>
      <c r="ILF85" s="298"/>
      <c r="ILG85" s="298"/>
      <c r="ILH85" s="298"/>
      <c r="ILI85" s="298"/>
      <c r="ILJ85" s="298"/>
      <c r="ILK85" s="298"/>
      <c r="ILL85" s="298"/>
      <c r="ILM85" s="298"/>
      <c r="ILN85" s="298"/>
      <c r="ILO85" s="298"/>
      <c r="ILP85" s="298"/>
      <c r="ILQ85" s="298"/>
      <c r="ILR85" s="298"/>
      <c r="ILS85" s="298"/>
      <c r="ILT85" s="298"/>
      <c r="ILU85" s="298"/>
      <c r="ILV85" s="298"/>
      <c r="ILW85" s="298"/>
      <c r="ILX85" s="298"/>
      <c r="ILY85" s="298"/>
      <c r="ILZ85" s="298"/>
      <c r="IMA85" s="298"/>
      <c r="IMB85" s="298"/>
      <c r="IMC85" s="298"/>
      <c r="IMD85" s="298"/>
      <c r="IME85" s="298"/>
      <c r="IMF85" s="298"/>
      <c r="IMG85" s="298"/>
      <c r="IMH85" s="298"/>
      <c r="IMI85" s="298"/>
      <c r="IMJ85" s="298"/>
      <c r="IMK85" s="298"/>
      <c r="IML85" s="298"/>
      <c r="IMM85" s="298"/>
      <c r="IMN85" s="298"/>
      <c r="IMO85" s="298"/>
      <c r="IMP85" s="298"/>
      <c r="IMQ85" s="298"/>
      <c r="IMR85" s="298"/>
      <c r="IMS85" s="298"/>
      <c r="IMT85" s="298"/>
      <c r="IMU85" s="298"/>
      <c r="IMV85" s="298"/>
      <c r="IMW85" s="298"/>
      <c r="IMX85" s="298"/>
      <c r="IMY85" s="298"/>
      <c r="IMZ85" s="298"/>
      <c r="INA85" s="298"/>
      <c r="INB85" s="298"/>
      <c r="INC85" s="298"/>
      <c r="IND85" s="298"/>
      <c r="INE85" s="298"/>
      <c r="INF85" s="298"/>
      <c r="ING85" s="298"/>
      <c r="INH85" s="298"/>
      <c r="INI85" s="298"/>
      <c r="INJ85" s="298"/>
      <c r="INK85" s="298"/>
      <c r="INL85" s="298"/>
      <c r="INM85" s="298"/>
      <c r="INN85" s="298"/>
      <c r="INO85" s="298"/>
      <c r="INP85" s="298"/>
      <c r="INQ85" s="298"/>
      <c r="INR85" s="298"/>
      <c r="INS85" s="298"/>
      <c r="INT85" s="298"/>
      <c r="INU85" s="298"/>
      <c r="INV85" s="298"/>
      <c r="INW85" s="298"/>
      <c r="INX85" s="298"/>
      <c r="INY85" s="298"/>
      <c r="INZ85" s="298"/>
      <c r="IOA85" s="298"/>
      <c r="IOB85" s="298"/>
      <c r="IOC85" s="298"/>
      <c r="IOD85" s="298"/>
      <c r="IOE85" s="298"/>
      <c r="IOF85" s="298"/>
      <c r="IOG85" s="298"/>
      <c r="IOH85" s="298"/>
      <c r="IOI85" s="298"/>
      <c r="IOJ85" s="298"/>
      <c r="IOK85" s="298"/>
      <c r="IOL85" s="298"/>
      <c r="IOM85" s="298"/>
      <c r="ION85" s="298"/>
      <c r="IOO85" s="298"/>
      <c r="IOP85" s="298"/>
      <c r="IOQ85" s="298"/>
      <c r="IOR85" s="298"/>
      <c r="IOS85" s="298"/>
      <c r="IOT85" s="298"/>
      <c r="IOU85" s="298"/>
      <c r="IOV85" s="298"/>
      <c r="IOW85" s="298"/>
      <c r="IOX85" s="298"/>
      <c r="IOY85" s="298"/>
      <c r="IOZ85" s="298"/>
      <c r="IPA85" s="298"/>
      <c r="IPB85" s="298"/>
      <c r="IPC85" s="298"/>
      <c r="IPD85" s="298"/>
      <c r="IPE85" s="298"/>
      <c r="IPF85" s="298"/>
      <c r="IPG85" s="298"/>
      <c r="IPH85" s="298"/>
      <c r="IPI85" s="298"/>
      <c r="IPJ85" s="298"/>
      <c r="IPK85" s="298"/>
      <c r="IPL85" s="298"/>
      <c r="IPM85" s="298"/>
      <c r="IPN85" s="298"/>
      <c r="IPO85" s="298"/>
      <c r="IPP85" s="298"/>
      <c r="IPQ85" s="298"/>
      <c r="IPR85" s="298"/>
      <c r="IPS85" s="298"/>
      <c r="IPT85" s="298"/>
      <c r="IPU85" s="298"/>
      <c r="IPV85" s="298"/>
      <c r="IPW85" s="298"/>
      <c r="IPX85" s="298"/>
      <c r="IPY85" s="298"/>
      <c r="IPZ85" s="298"/>
      <c r="IQA85" s="298"/>
      <c r="IQB85" s="298"/>
      <c r="IQC85" s="298"/>
      <c r="IQD85" s="298"/>
      <c r="IQE85" s="298"/>
      <c r="IQF85" s="298"/>
      <c r="IQG85" s="298"/>
      <c r="IQH85" s="298"/>
      <c r="IQI85" s="298"/>
      <c r="IQJ85" s="298"/>
      <c r="IQK85" s="298"/>
      <c r="IQL85" s="298"/>
      <c r="IQM85" s="298"/>
      <c r="IQN85" s="298"/>
      <c r="IQO85" s="298"/>
      <c r="IQP85" s="298"/>
      <c r="IQQ85" s="298"/>
      <c r="IQR85" s="298"/>
      <c r="IQS85" s="298"/>
      <c r="IQT85" s="298"/>
      <c r="IQU85" s="298"/>
      <c r="IQV85" s="298"/>
      <c r="IQW85" s="298"/>
      <c r="IQX85" s="298"/>
      <c r="IQY85" s="298"/>
      <c r="IQZ85" s="298"/>
      <c r="IRA85" s="298"/>
      <c r="IRB85" s="298"/>
      <c r="IRC85" s="298"/>
      <c r="IRD85" s="298"/>
      <c r="IRE85" s="298"/>
      <c r="IRF85" s="298"/>
      <c r="IRG85" s="298"/>
      <c r="IRH85" s="298"/>
      <c r="IRI85" s="298"/>
      <c r="IRJ85" s="298"/>
      <c r="IRK85" s="298"/>
      <c r="IRL85" s="298"/>
      <c r="IRM85" s="298"/>
      <c r="IRN85" s="298"/>
      <c r="IRO85" s="298"/>
      <c r="IRP85" s="298"/>
      <c r="IRQ85" s="298"/>
      <c r="IRR85" s="298"/>
      <c r="IRS85" s="298"/>
      <c r="IRT85" s="298"/>
      <c r="IRU85" s="298"/>
      <c r="IRV85" s="298"/>
      <c r="IRW85" s="298"/>
      <c r="IRX85" s="298"/>
      <c r="IRY85" s="298"/>
      <c r="IRZ85" s="298"/>
      <c r="ISA85" s="298"/>
      <c r="ISB85" s="298"/>
      <c r="ISC85" s="298"/>
      <c r="ISD85" s="298"/>
      <c r="ISE85" s="298"/>
      <c r="ISF85" s="298"/>
      <c r="ISG85" s="298"/>
      <c r="ISH85" s="298"/>
      <c r="ISI85" s="298"/>
      <c r="ISJ85" s="298"/>
      <c r="ISK85" s="298"/>
      <c r="ISL85" s="298"/>
      <c r="ISM85" s="298"/>
      <c r="ISN85" s="298"/>
      <c r="ISO85" s="298"/>
      <c r="ISP85" s="298"/>
      <c r="ISQ85" s="298"/>
      <c r="ISR85" s="298"/>
      <c r="ISS85" s="298"/>
      <c r="IST85" s="298"/>
      <c r="ISU85" s="298"/>
      <c r="ISV85" s="298"/>
      <c r="ISW85" s="298"/>
      <c r="ISX85" s="298"/>
      <c r="ISY85" s="298"/>
      <c r="ISZ85" s="298"/>
      <c r="ITA85" s="298"/>
      <c r="ITB85" s="298"/>
      <c r="ITC85" s="298"/>
      <c r="ITD85" s="298"/>
      <c r="ITE85" s="298"/>
      <c r="ITF85" s="298"/>
      <c r="ITG85" s="298"/>
      <c r="ITH85" s="298"/>
      <c r="ITI85" s="298"/>
      <c r="ITJ85" s="298"/>
      <c r="ITK85" s="298"/>
      <c r="ITL85" s="298"/>
      <c r="ITM85" s="298"/>
      <c r="ITN85" s="298"/>
      <c r="ITO85" s="298"/>
      <c r="ITP85" s="298"/>
      <c r="ITQ85" s="298"/>
      <c r="ITR85" s="298"/>
      <c r="ITS85" s="298"/>
      <c r="ITT85" s="298"/>
      <c r="ITU85" s="298"/>
      <c r="ITV85" s="298"/>
      <c r="ITW85" s="298"/>
      <c r="ITX85" s="298"/>
      <c r="ITY85" s="298"/>
      <c r="ITZ85" s="298"/>
      <c r="IUA85" s="298"/>
      <c r="IUB85" s="298"/>
      <c r="IUC85" s="298"/>
      <c r="IUD85" s="298"/>
      <c r="IUE85" s="298"/>
      <c r="IUF85" s="298"/>
      <c r="IUG85" s="298"/>
      <c r="IUH85" s="298"/>
      <c r="IUI85" s="298"/>
      <c r="IUJ85" s="298"/>
      <c r="IUK85" s="298"/>
      <c r="IUL85" s="298"/>
      <c r="IUM85" s="298"/>
      <c r="IUN85" s="298"/>
      <c r="IUO85" s="298"/>
      <c r="IUP85" s="298"/>
      <c r="IUQ85" s="298"/>
      <c r="IUR85" s="298"/>
      <c r="IUS85" s="298"/>
      <c r="IUT85" s="298"/>
      <c r="IUU85" s="298"/>
      <c r="IUV85" s="298"/>
      <c r="IUW85" s="298"/>
      <c r="IUX85" s="298"/>
      <c r="IUY85" s="298"/>
      <c r="IUZ85" s="298"/>
      <c r="IVA85" s="298"/>
      <c r="IVB85" s="298"/>
      <c r="IVC85" s="298"/>
      <c r="IVD85" s="298"/>
      <c r="IVE85" s="298"/>
      <c r="IVF85" s="298"/>
      <c r="IVG85" s="298"/>
      <c r="IVH85" s="298"/>
      <c r="IVI85" s="298"/>
      <c r="IVJ85" s="298"/>
      <c r="IVK85" s="298"/>
      <c r="IVL85" s="298"/>
      <c r="IVM85" s="298"/>
      <c r="IVN85" s="298"/>
      <c r="IVO85" s="298"/>
      <c r="IVP85" s="298"/>
      <c r="IVQ85" s="298"/>
      <c r="IVR85" s="298"/>
      <c r="IVS85" s="298"/>
      <c r="IVT85" s="298"/>
      <c r="IVU85" s="298"/>
      <c r="IVV85" s="298"/>
      <c r="IVW85" s="298"/>
      <c r="IVX85" s="298"/>
      <c r="IVY85" s="298"/>
      <c r="IVZ85" s="298"/>
      <c r="IWA85" s="298"/>
      <c r="IWB85" s="298"/>
      <c r="IWC85" s="298"/>
      <c r="IWD85" s="298"/>
      <c r="IWE85" s="298"/>
      <c r="IWF85" s="298"/>
      <c r="IWG85" s="298"/>
      <c r="IWH85" s="298"/>
      <c r="IWI85" s="298"/>
      <c r="IWJ85" s="298"/>
      <c r="IWK85" s="298"/>
      <c r="IWL85" s="298"/>
      <c r="IWM85" s="298"/>
      <c r="IWN85" s="298"/>
      <c r="IWO85" s="298"/>
      <c r="IWP85" s="298"/>
      <c r="IWQ85" s="298"/>
      <c r="IWR85" s="298"/>
      <c r="IWS85" s="298"/>
      <c r="IWT85" s="298"/>
      <c r="IWU85" s="298"/>
      <c r="IWV85" s="298"/>
      <c r="IWW85" s="298"/>
      <c r="IWX85" s="298"/>
      <c r="IWY85" s="298"/>
      <c r="IWZ85" s="298"/>
      <c r="IXA85" s="298"/>
      <c r="IXB85" s="298"/>
      <c r="IXC85" s="298"/>
      <c r="IXD85" s="298"/>
      <c r="IXE85" s="298"/>
      <c r="IXF85" s="298"/>
      <c r="IXG85" s="298"/>
      <c r="IXH85" s="298"/>
      <c r="IXI85" s="298"/>
      <c r="IXJ85" s="298"/>
      <c r="IXK85" s="298"/>
      <c r="IXL85" s="298"/>
      <c r="IXM85" s="298"/>
      <c r="IXN85" s="298"/>
      <c r="IXO85" s="298"/>
      <c r="IXP85" s="298"/>
      <c r="IXQ85" s="298"/>
      <c r="IXR85" s="298"/>
      <c r="IXS85" s="298"/>
      <c r="IXT85" s="298"/>
      <c r="IXU85" s="298"/>
      <c r="IXV85" s="298"/>
      <c r="IXW85" s="298"/>
      <c r="IXX85" s="298"/>
      <c r="IXY85" s="298"/>
      <c r="IXZ85" s="298"/>
      <c r="IYA85" s="298"/>
      <c r="IYB85" s="298"/>
      <c r="IYC85" s="298"/>
      <c r="IYD85" s="298"/>
      <c r="IYE85" s="298"/>
      <c r="IYF85" s="298"/>
      <c r="IYG85" s="298"/>
      <c r="IYH85" s="298"/>
      <c r="IYI85" s="298"/>
      <c r="IYJ85" s="298"/>
      <c r="IYK85" s="298"/>
      <c r="IYL85" s="298"/>
      <c r="IYM85" s="298"/>
      <c r="IYN85" s="298"/>
      <c r="IYO85" s="298"/>
      <c r="IYP85" s="298"/>
      <c r="IYQ85" s="298"/>
      <c r="IYR85" s="298"/>
      <c r="IYS85" s="298"/>
      <c r="IYT85" s="298"/>
      <c r="IYU85" s="298"/>
      <c r="IYV85" s="298"/>
      <c r="IYW85" s="298"/>
      <c r="IYX85" s="298"/>
      <c r="IYY85" s="298"/>
      <c r="IYZ85" s="298"/>
      <c r="IZA85" s="298"/>
      <c r="IZB85" s="298"/>
      <c r="IZC85" s="298"/>
      <c r="IZD85" s="298"/>
      <c r="IZE85" s="298"/>
      <c r="IZF85" s="298"/>
      <c r="IZG85" s="298"/>
      <c r="IZH85" s="298"/>
      <c r="IZI85" s="298"/>
      <c r="IZJ85" s="298"/>
      <c r="IZK85" s="298"/>
      <c r="IZL85" s="298"/>
      <c r="IZM85" s="298"/>
      <c r="IZN85" s="298"/>
      <c r="IZO85" s="298"/>
      <c r="IZP85" s="298"/>
      <c r="IZQ85" s="298"/>
      <c r="IZR85" s="298"/>
      <c r="IZS85" s="298"/>
      <c r="IZT85" s="298"/>
      <c r="IZU85" s="298"/>
      <c r="IZV85" s="298"/>
      <c r="IZW85" s="298"/>
      <c r="IZX85" s="298"/>
      <c r="IZY85" s="298"/>
      <c r="IZZ85" s="298"/>
      <c r="JAA85" s="298"/>
      <c r="JAB85" s="298"/>
      <c r="JAC85" s="298"/>
      <c r="JAD85" s="298"/>
      <c r="JAE85" s="298"/>
      <c r="JAF85" s="298"/>
      <c r="JAG85" s="298"/>
      <c r="JAH85" s="298"/>
      <c r="JAI85" s="298"/>
      <c r="JAJ85" s="298"/>
      <c r="JAK85" s="298"/>
      <c r="JAL85" s="298"/>
      <c r="JAM85" s="298"/>
      <c r="JAN85" s="298"/>
      <c r="JAO85" s="298"/>
      <c r="JAP85" s="298"/>
      <c r="JAQ85" s="298"/>
      <c r="JAR85" s="298"/>
      <c r="JAS85" s="298"/>
      <c r="JAT85" s="298"/>
      <c r="JAU85" s="298"/>
      <c r="JAV85" s="298"/>
      <c r="JAW85" s="298"/>
      <c r="JAX85" s="298"/>
      <c r="JAY85" s="298"/>
      <c r="JAZ85" s="298"/>
      <c r="JBA85" s="298"/>
      <c r="JBB85" s="298"/>
      <c r="JBC85" s="298"/>
      <c r="JBD85" s="298"/>
      <c r="JBE85" s="298"/>
      <c r="JBF85" s="298"/>
      <c r="JBG85" s="298"/>
      <c r="JBH85" s="298"/>
      <c r="JBI85" s="298"/>
      <c r="JBJ85" s="298"/>
      <c r="JBK85" s="298"/>
      <c r="JBL85" s="298"/>
      <c r="JBM85" s="298"/>
      <c r="JBN85" s="298"/>
      <c r="JBO85" s="298"/>
      <c r="JBP85" s="298"/>
      <c r="JBQ85" s="298"/>
      <c r="JBR85" s="298"/>
      <c r="JBS85" s="298"/>
      <c r="JBT85" s="298"/>
      <c r="JBU85" s="298"/>
      <c r="JBV85" s="298"/>
      <c r="JBW85" s="298"/>
      <c r="JBX85" s="298"/>
      <c r="JBY85" s="298"/>
      <c r="JBZ85" s="298"/>
      <c r="JCA85" s="298"/>
      <c r="JCB85" s="298"/>
      <c r="JCC85" s="298"/>
      <c r="JCD85" s="298"/>
      <c r="JCE85" s="298"/>
      <c r="JCF85" s="298"/>
      <c r="JCG85" s="298"/>
      <c r="JCH85" s="298"/>
      <c r="JCI85" s="298"/>
      <c r="JCJ85" s="298"/>
      <c r="JCK85" s="298"/>
      <c r="JCL85" s="298"/>
      <c r="JCM85" s="298"/>
      <c r="JCN85" s="298"/>
      <c r="JCO85" s="298"/>
      <c r="JCP85" s="298"/>
      <c r="JCQ85" s="298"/>
      <c r="JCR85" s="298"/>
      <c r="JCS85" s="298"/>
      <c r="JCT85" s="298"/>
      <c r="JCU85" s="298"/>
      <c r="JCV85" s="298"/>
      <c r="JCW85" s="298"/>
      <c r="JCX85" s="298"/>
      <c r="JCY85" s="298"/>
      <c r="JCZ85" s="298"/>
      <c r="JDA85" s="298"/>
      <c r="JDB85" s="298"/>
      <c r="JDC85" s="298"/>
      <c r="JDD85" s="298"/>
      <c r="JDE85" s="298"/>
      <c r="JDF85" s="298"/>
      <c r="JDG85" s="298"/>
      <c r="JDH85" s="298"/>
      <c r="JDI85" s="298"/>
      <c r="JDJ85" s="298"/>
      <c r="JDK85" s="298"/>
      <c r="JDL85" s="298"/>
      <c r="JDM85" s="298"/>
      <c r="JDN85" s="298"/>
      <c r="JDO85" s="298"/>
      <c r="JDP85" s="298"/>
      <c r="JDQ85" s="298"/>
      <c r="JDR85" s="298"/>
      <c r="JDS85" s="298"/>
      <c r="JDT85" s="298"/>
      <c r="JDU85" s="298"/>
      <c r="JDV85" s="298"/>
      <c r="JDW85" s="298"/>
      <c r="JDX85" s="298"/>
      <c r="JDY85" s="298"/>
      <c r="JDZ85" s="298"/>
      <c r="JEA85" s="298"/>
      <c r="JEB85" s="298"/>
      <c r="JEC85" s="298"/>
      <c r="JED85" s="298"/>
      <c r="JEE85" s="298"/>
      <c r="JEF85" s="298"/>
      <c r="JEG85" s="298"/>
      <c r="JEH85" s="298"/>
      <c r="JEI85" s="298"/>
      <c r="JEJ85" s="298"/>
      <c r="JEK85" s="298"/>
      <c r="JEL85" s="298"/>
      <c r="JEM85" s="298"/>
      <c r="JEN85" s="298"/>
      <c r="JEO85" s="298"/>
      <c r="JEP85" s="298"/>
      <c r="JEQ85" s="298"/>
      <c r="JER85" s="298"/>
      <c r="JES85" s="298"/>
      <c r="JET85" s="298"/>
      <c r="JEU85" s="298"/>
      <c r="JEV85" s="298"/>
      <c r="JEW85" s="298"/>
      <c r="JEX85" s="298"/>
      <c r="JEY85" s="298"/>
      <c r="JEZ85" s="298"/>
      <c r="JFA85" s="298"/>
      <c r="JFB85" s="298"/>
      <c r="JFC85" s="298"/>
      <c r="JFD85" s="298"/>
      <c r="JFE85" s="298"/>
      <c r="JFF85" s="298"/>
      <c r="JFG85" s="298"/>
      <c r="JFH85" s="298"/>
      <c r="JFI85" s="298"/>
      <c r="JFJ85" s="298"/>
      <c r="JFK85" s="298"/>
      <c r="JFL85" s="298"/>
      <c r="JFM85" s="298"/>
      <c r="JFN85" s="298"/>
      <c r="JFO85" s="298"/>
      <c r="JFP85" s="298"/>
      <c r="JFQ85" s="298"/>
      <c r="JFR85" s="298"/>
      <c r="JFS85" s="298"/>
      <c r="JFT85" s="298"/>
      <c r="JFU85" s="298"/>
      <c r="JFV85" s="298"/>
      <c r="JFW85" s="298"/>
      <c r="JFX85" s="298"/>
      <c r="JFY85" s="298"/>
      <c r="JFZ85" s="298"/>
      <c r="JGA85" s="298"/>
      <c r="JGB85" s="298"/>
      <c r="JGC85" s="298"/>
      <c r="JGD85" s="298"/>
      <c r="JGE85" s="298"/>
      <c r="JGF85" s="298"/>
      <c r="JGG85" s="298"/>
      <c r="JGH85" s="298"/>
      <c r="JGI85" s="298"/>
      <c r="JGJ85" s="298"/>
      <c r="JGK85" s="298"/>
      <c r="JGL85" s="298"/>
      <c r="JGM85" s="298"/>
      <c r="JGN85" s="298"/>
      <c r="JGO85" s="298"/>
      <c r="JGP85" s="298"/>
      <c r="JGQ85" s="298"/>
      <c r="JGR85" s="298"/>
      <c r="JGS85" s="298"/>
      <c r="JGT85" s="298"/>
      <c r="JGU85" s="298"/>
      <c r="JGV85" s="298"/>
      <c r="JGW85" s="298"/>
      <c r="JGX85" s="298"/>
      <c r="JGY85" s="298"/>
      <c r="JGZ85" s="298"/>
      <c r="JHA85" s="298"/>
      <c r="JHB85" s="298"/>
      <c r="JHC85" s="298"/>
      <c r="JHD85" s="298"/>
      <c r="JHE85" s="298"/>
      <c r="JHF85" s="298"/>
      <c r="JHG85" s="298"/>
      <c r="JHH85" s="298"/>
      <c r="JHI85" s="298"/>
      <c r="JHJ85" s="298"/>
      <c r="JHK85" s="298"/>
      <c r="JHL85" s="298"/>
      <c r="JHM85" s="298"/>
      <c r="JHN85" s="298"/>
      <c r="JHO85" s="298"/>
      <c r="JHP85" s="298"/>
      <c r="JHQ85" s="298"/>
      <c r="JHR85" s="298"/>
      <c r="JHS85" s="298"/>
      <c r="JHT85" s="298"/>
      <c r="JHU85" s="298"/>
      <c r="JHV85" s="298"/>
      <c r="JHW85" s="298"/>
      <c r="JHX85" s="298"/>
      <c r="JHY85" s="298"/>
      <c r="JHZ85" s="298"/>
      <c r="JIA85" s="298"/>
      <c r="JIB85" s="298"/>
      <c r="JIC85" s="298"/>
      <c r="JID85" s="298"/>
      <c r="JIE85" s="298"/>
      <c r="JIF85" s="298"/>
      <c r="JIG85" s="298"/>
      <c r="JIH85" s="298"/>
      <c r="JII85" s="298"/>
      <c r="JIJ85" s="298"/>
      <c r="JIK85" s="298"/>
      <c r="JIL85" s="298"/>
      <c r="JIM85" s="298"/>
      <c r="JIN85" s="298"/>
      <c r="JIO85" s="298"/>
      <c r="JIP85" s="298"/>
      <c r="JIQ85" s="298"/>
      <c r="JIR85" s="298"/>
      <c r="JIS85" s="298"/>
      <c r="JIT85" s="298"/>
      <c r="JIU85" s="298"/>
      <c r="JIV85" s="298"/>
      <c r="JIW85" s="298"/>
      <c r="JIX85" s="298"/>
      <c r="JIY85" s="298"/>
      <c r="JIZ85" s="298"/>
      <c r="JJA85" s="298"/>
      <c r="JJB85" s="298"/>
      <c r="JJC85" s="298"/>
      <c r="JJD85" s="298"/>
      <c r="JJE85" s="298"/>
      <c r="JJF85" s="298"/>
      <c r="JJG85" s="298"/>
      <c r="JJH85" s="298"/>
      <c r="JJI85" s="298"/>
      <c r="JJJ85" s="298"/>
      <c r="JJK85" s="298"/>
      <c r="JJL85" s="298"/>
      <c r="JJM85" s="298"/>
      <c r="JJN85" s="298"/>
      <c r="JJO85" s="298"/>
      <c r="JJP85" s="298"/>
      <c r="JJQ85" s="298"/>
      <c r="JJR85" s="298"/>
      <c r="JJS85" s="298"/>
      <c r="JJT85" s="298"/>
      <c r="JJU85" s="298"/>
      <c r="JJV85" s="298"/>
      <c r="JJW85" s="298"/>
      <c r="JJX85" s="298"/>
      <c r="JJY85" s="298"/>
      <c r="JJZ85" s="298"/>
      <c r="JKA85" s="298"/>
      <c r="JKB85" s="298"/>
      <c r="JKC85" s="298"/>
      <c r="JKD85" s="298"/>
      <c r="JKE85" s="298"/>
      <c r="JKF85" s="298"/>
      <c r="JKG85" s="298"/>
      <c r="JKH85" s="298"/>
      <c r="JKI85" s="298"/>
      <c r="JKJ85" s="298"/>
      <c r="JKK85" s="298"/>
      <c r="JKL85" s="298"/>
      <c r="JKM85" s="298"/>
      <c r="JKN85" s="298"/>
      <c r="JKO85" s="298"/>
      <c r="JKP85" s="298"/>
      <c r="JKQ85" s="298"/>
      <c r="JKR85" s="298"/>
      <c r="JKS85" s="298"/>
      <c r="JKT85" s="298"/>
      <c r="JKU85" s="298"/>
      <c r="JKV85" s="298"/>
      <c r="JKW85" s="298"/>
      <c r="JKX85" s="298"/>
      <c r="JKY85" s="298"/>
      <c r="JKZ85" s="298"/>
      <c r="JLA85" s="298"/>
      <c r="JLB85" s="298"/>
      <c r="JLC85" s="298"/>
      <c r="JLD85" s="298"/>
      <c r="JLE85" s="298"/>
      <c r="JLF85" s="298"/>
      <c r="JLG85" s="298"/>
      <c r="JLH85" s="298"/>
      <c r="JLI85" s="298"/>
      <c r="JLJ85" s="298"/>
      <c r="JLK85" s="298"/>
      <c r="JLL85" s="298"/>
      <c r="JLM85" s="298"/>
      <c r="JLN85" s="298"/>
      <c r="JLO85" s="298"/>
      <c r="JLP85" s="298"/>
      <c r="JLQ85" s="298"/>
      <c r="JLR85" s="298"/>
      <c r="JLS85" s="298"/>
      <c r="JLT85" s="298"/>
      <c r="JLU85" s="298"/>
      <c r="JLV85" s="298"/>
      <c r="JLW85" s="298"/>
      <c r="JLX85" s="298"/>
      <c r="JLY85" s="298"/>
      <c r="JLZ85" s="298"/>
      <c r="JMA85" s="298"/>
      <c r="JMB85" s="298"/>
      <c r="JMC85" s="298"/>
      <c r="JMD85" s="298"/>
      <c r="JME85" s="298"/>
      <c r="JMF85" s="298"/>
      <c r="JMG85" s="298"/>
      <c r="JMH85" s="298"/>
      <c r="JMI85" s="298"/>
      <c r="JMJ85" s="298"/>
      <c r="JMK85" s="298"/>
      <c r="JML85" s="298"/>
      <c r="JMM85" s="298"/>
      <c r="JMN85" s="298"/>
      <c r="JMO85" s="298"/>
      <c r="JMP85" s="298"/>
      <c r="JMQ85" s="298"/>
      <c r="JMR85" s="298"/>
      <c r="JMS85" s="298"/>
      <c r="JMT85" s="298"/>
      <c r="JMU85" s="298"/>
      <c r="JMV85" s="298"/>
      <c r="JMW85" s="298"/>
      <c r="JMX85" s="298"/>
      <c r="JMY85" s="298"/>
      <c r="JMZ85" s="298"/>
      <c r="JNA85" s="298"/>
      <c r="JNB85" s="298"/>
      <c r="JNC85" s="298"/>
      <c r="JND85" s="298"/>
      <c r="JNE85" s="298"/>
      <c r="JNF85" s="298"/>
      <c r="JNG85" s="298"/>
      <c r="JNH85" s="298"/>
      <c r="JNI85" s="298"/>
      <c r="JNJ85" s="298"/>
      <c r="JNK85" s="298"/>
      <c r="JNL85" s="298"/>
      <c r="JNM85" s="298"/>
      <c r="JNN85" s="298"/>
      <c r="JNO85" s="298"/>
      <c r="JNP85" s="298"/>
      <c r="JNQ85" s="298"/>
      <c r="JNR85" s="298"/>
      <c r="JNS85" s="298"/>
      <c r="JNT85" s="298"/>
      <c r="JNU85" s="298"/>
      <c r="JNV85" s="298"/>
      <c r="JNW85" s="298"/>
      <c r="JNX85" s="298"/>
      <c r="JNY85" s="298"/>
      <c r="JNZ85" s="298"/>
      <c r="JOA85" s="298"/>
      <c r="JOB85" s="298"/>
      <c r="JOC85" s="298"/>
      <c r="JOD85" s="298"/>
      <c r="JOE85" s="298"/>
      <c r="JOF85" s="298"/>
      <c r="JOG85" s="298"/>
      <c r="JOH85" s="298"/>
      <c r="JOI85" s="298"/>
      <c r="JOJ85" s="298"/>
      <c r="JOK85" s="298"/>
      <c r="JOL85" s="298"/>
      <c r="JOM85" s="298"/>
      <c r="JON85" s="298"/>
      <c r="JOO85" s="298"/>
      <c r="JOP85" s="298"/>
      <c r="JOQ85" s="298"/>
      <c r="JOR85" s="298"/>
      <c r="JOS85" s="298"/>
      <c r="JOT85" s="298"/>
      <c r="JOU85" s="298"/>
      <c r="JOV85" s="298"/>
      <c r="JOW85" s="298"/>
      <c r="JOX85" s="298"/>
      <c r="JOY85" s="298"/>
      <c r="JOZ85" s="298"/>
      <c r="JPA85" s="298"/>
      <c r="JPB85" s="298"/>
      <c r="JPC85" s="298"/>
      <c r="JPD85" s="298"/>
      <c r="JPE85" s="298"/>
      <c r="JPF85" s="298"/>
      <c r="JPG85" s="298"/>
      <c r="JPH85" s="298"/>
      <c r="JPI85" s="298"/>
      <c r="JPJ85" s="298"/>
      <c r="JPK85" s="298"/>
      <c r="JPL85" s="298"/>
      <c r="JPM85" s="298"/>
      <c r="JPN85" s="298"/>
      <c r="JPO85" s="298"/>
      <c r="JPP85" s="298"/>
      <c r="JPQ85" s="298"/>
      <c r="JPR85" s="298"/>
      <c r="JPS85" s="298"/>
      <c r="JPT85" s="298"/>
      <c r="JPU85" s="298"/>
      <c r="JPV85" s="298"/>
      <c r="JPW85" s="298"/>
      <c r="JPX85" s="298"/>
      <c r="JPY85" s="298"/>
      <c r="JPZ85" s="298"/>
      <c r="JQA85" s="298"/>
      <c r="JQB85" s="298"/>
      <c r="JQC85" s="298"/>
      <c r="JQD85" s="298"/>
      <c r="JQE85" s="298"/>
      <c r="JQF85" s="298"/>
      <c r="JQG85" s="298"/>
      <c r="JQH85" s="298"/>
      <c r="JQI85" s="298"/>
      <c r="JQJ85" s="298"/>
      <c r="JQK85" s="298"/>
      <c r="JQL85" s="298"/>
      <c r="JQM85" s="298"/>
      <c r="JQN85" s="298"/>
      <c r="JQO85" s="298"/>
      <c r="JQP85" s="298"/>
      <c r="JQQ85" s="298"/>
      <c r="JQR85" s="298"/>
      <c r="JQS85" s="298"/>
      <c r="JQT85" s="298"/>
      <c r="JQU85" s="298"/>
      <c r="JQV85" s="298"/>
      <c r="JQW85" s="298"/>
      <c r="JQX85" s="298"/>
      <c r="JQY85" s="298"/>
      <c r="JQZ85" s="298"/>
      <c r="JRA85" s="298"/>
      <c r="JRB85" s="298"/>
      <c r="JRC85" s="298"/>
      <c r="JRD85" s="298"/>
      <c r="JRE85" s="298"/>
      <c r="JRF85" s="298"/>
      <c r="JRG85" s="298"/>
      <c r="JRH85" s="298"/>
      <c r="JRI85" s="298"/>
      <c r="JRJ85" s="298"/>
      <c r="JRK85" s="298"/>
      <c r="JRL85" s="298"/>
      <c r="JRM85" s="298"/>
      <c r="JRN85" s="298"/>
      <c r="JRO85" s="298"/>
      <c r="JRP85" s="298"/>
      <c r="JRQ85" s="298"/>
      <c r="JRR85" s="298"/>
      <c r="JRS85" s="298"/>
      <c r="JRT85" s="298"/>
      <c r="JRU85" s="298"/>
      <c r="JRV85" s="298"/>
      <c r="JRW85" s="298"/>
      <c r="JRX85" s="298"/>
      <c r="JRY85" s="298"/>
      <c r="JRZ85" s="298"/>
      <c r="JSA85" s="298"/>
      <c r="JSB85" s="298"/>
      <c r="JSC85" s="298"/>
      <c r="JSD85" s="298"/>
      <c r="JSE85" s="298"/>
      <c r="JSF85" s="298"/>
      <c r="JSG85" s="298"/>
      <c r="JSH85" s="298"/>
      <c r="JSI85" s="298"/>
      <c r="JSJ85" s="298"/>
      <c r="JSK85" s="298"/>
      <c r="JSL85" s="298"/>
      <c r="JSM85" s="298"/>
      <c r="JSN85" s="298"/>
      <c r="JSO85" s="298"/>
      <c r="JSP85" s="298"/>
      <c r="JSQ85" s="298"/>
      <c r="JSR85" s="298"/>
      <c r="JSS85" s="298"/>
      <c r="JST85" s="298"/>
      <c r="JSU85" s="298"/>
      <c r="JSV85" s="298"/>
      <c r="JSW85" s="298"/>
      <c r="JSX85" s="298"/>
      <c r="JSY85" s="298"/>
      <c r="JSZ85" s="298"/>
      <c r="JTA85" s="298"/>
      <c r="JTB85" s="298"/>
      <c r="JTC85" s="298"/>
      <c r="JTD85" s="298"/>
      <c r="JTE85" s="298"/>
      <c r="JTF85" s="298"/>
      <c r="JTG85" s="298"/>
      <c r="JTH85" s="298"/>
      <c r="JTI85" s="298"/>
      <c r="JTJ85" s="298"/>
      <c r="JTK85" s="298"/>
      <c r="JTL85" s="298"/>
      <c r="JTM85" s="298"/>
      <c r="JTN85" s="298"/>
      <c r="JTO85" s="298"/>
      <c r="JTP85" s="298"/>
      <c r="JTQ85" s="298"/>
      <c r="JTR85" s="298"/>
      <c r="JTS85" s="298"/>
      <c r="JTT85" s="298"/>
      <c r="JTU85" s="298"/>
      <c r="JTV85" s="298"/>
      <c r="JTW85" s="298"/>
      <c r="JTX85" s="298"/>
      <c r="JTY85" s="298"/>
      <c r="JTZ85" s="298"/>
      <c r="JUA85" s="298"/>
      <c r="JUB85" s="298"/>
      <c r="JUC85" s="298"/>
      <c r="JUD85" s="298"/>
      <c r="JUE85" s="298"/>
      <c r="JUF85" s="298"/>
      <c r="JUG85" s="298"/>
      <c r="JUH85" s="298"/>
      <c r="JUI85" s="298"/>
      <c r="JUJ85" s="298"/>
      <c r="JUK85" s="298"/>
      <c r="JUL85" s="298"/>
      <c r="JUM85" s="298"/>
      <c r="JUN85" s="298"/>
      <c r="JUO85" s="298"/>
      <c r="JUP85" s="298"/>
      <c r="JUQ85" s="298"/>
      <c r="JUR85" s="298"/>
      <c r="JUS85" s="298"/>
      <c r="JUT85" s="298"/>
      <c r="JUU85" s="298"/>
      <c r="JUV85" s="298"/>
      <c r="JUW85" s="298"/>
      <c r="JUX85" s="298"/>
      <c r="JUY85" s="298"/>
      <c r="JUZ85" s="298"/>
      <c r="JVA85" s="298"/>
      <c r="JVB85" s="298"/>
      <c r="JVC85" s="298"/>
      <c r="JVD85" s="298"/>
      <c r="JVE85" s="298"/>
      <c r="JVF85" s="298"/>
      <c r="JVG85" s="298"/>
      <c r="JVH85" s="298"/>
      <c r="JVI85" s="298"/>
      <c r="JVJ85" s="298"/>
      <c r="JVK85" s="298"/>
      <c r="JVL85" s="298"/>
      <c r="JVM85" s="298"/>
      <c r="JVN85" s="298"/>
      <c r="JVO85" s="298"/>
      <c r="JVP85" s="298"/>
      <c r="JVQ85" s="298"/>
      <c r="JVR85" s="298"/>
      <c r="JVS85" s="298"/>
      <c r="JVT85" s="298"/>
      <c r="JVU85" s="298"/>
      <c r="JVV85" s="298"/>
      <c r="JVW85" s="298"/>
      <c r="JVX85" s="298"/>
      <c r="JVY85" s="298"/>
      <c r="JVZ85" s="298"/>
      <c r="JWA85" s="298"/>
      <c r="JWB85" s="298"/>
      <c r="JWC85" s="298"/>
      <c r="JWD85" s="298"/>
      <c r="JWE85" s="298"/>
      <c r="JWF85" s="298"/>
      <c r="JWG85" s="298"/>
      <c r="JWH85" s="298"/>
      <c r="JWI85" s="298"/>
      <c r="JWJ85" s="298"/>
      <c r="JWK85" s="298"/>
      <c r="JWL85" s="298"/>
      <c r="JWM85" s="298"/>
      <c r="JWN85" s="298"/>
      <c r="JWO85" s="298"/>
      <c r="JWP85" s="298"/>
      <c r="JWQ85" s="298"/>
      <c r="JWR85" s="298"/>
      <c r="JWS85" s="298"/>
      <c r="JWT85" s="298"/>
      <c r="JWU85" s="298"/>
      <c r="JWV85" s="298"/>
      <c r="JWW85" s="298"/>
      <c r="JWX85" s="298"/>
      <c r="JWY85" s="298"/>
      <c r="JWZ85" s="298"/>
      <c r="JXA85" s="298"/>
      <c r="JXB85" s="298"/>
      <c r="JXC85" s="298"/>
      <c r="JXD85" s="298"/>
      <c r="JXE85" s="298"/>
      <c r="JXF85" s="298"/>
      <c r="JXG85" s="298"/>
      <c r="JXH85" s="298"/>
      <c r="JXI85" s="298"/>
      <c r="JXJ85" s="298"/>
      <c r="JXK85" s="298"/>
      <c r="JXL85" s="298"/>
      <c r="JXM85" s="298"/>
      <c r="JXN85" s="298"/>
      <c r="JXO85" s="298"/>
      <c r="JXP85" s="298"/>
      <c r="JXQ85" s="298"/>
      <c r="JXR85" s="298"/>
      <c r="JXS85" s="298"/>
      <c r="JXT85" s="298"/>
      <c r="JXU85" s="298"/>
      <c r="JXV85" s="298"/>
      <c r="JXW85" s="298"/>
      <c r="JXX85" s="298"/>
      <c r="JXY85" s="298"/>
      <c r="JXZ85" s="298"/>
      <c r="JYA85" s="298"/>
      <c r="JYB85" s="298"/>
      <c r="JYC85" s="298"/>
      <c r="JYD85" s="298"/>
      <c r="JYE85" s="298"/>
      <c r="JYF85" s="298"/>
      <c r="JYG85" s="298"/>
      <c r="JYH85" s="298"/>
      <c r="JYI85" s="298"/>
      <c r="JYJ85" s="298"/>
      <c r="JYK85" s="298"/>
      <c r="JYL85" s="298"/>
      <c r="JYM85" s="298"/>
      <c r="JYN85" s="298"/>
      <c r="JYO85" s="298"/>
      <c r="JYP85" s="298"/>
      <c r="JYQ85" s="298"/>
      <c r="JYR85" s="298"/>
      <c r="JYS85" s="298"/>
      <c r="JYT85" s="298"/>
      <c r="JYU85" s="298"/>
      <c r="JYV85" s="298"/>
      <c r="JYW85" s="298"/>
      <c r="JYX85" s="298"/>
      <c r="JYY85" s="298"/>
      <c r="JYZ85" s="298"/>
      <c r="JZA85" s="298"/>
      <c r="JZB85" s="298"/>
      <c r="JZC85" s="298"/>
      <c r="JZD85" s="298"/>
      <c r="JZE85" s="298"/>
      <c r="JZF85" s="298"/>
      <c r="JZG85" s="298"/>
      <c r="JZH85" s="298"/>
      <c r="JZI85" s="298"/>
      <c r="JZJ85" s="298"/>
      <c r="JZK85" s="298"/>
      <c r="JZL85" s="298"/>
      <c r="JZM85" s="298"/>
      <c r="JZN85" s="298"/>
      <c r="JZO85" s="298"/>
      <c r="JZP85" s="298"/>
      <c r="JZQ85" s="298"/>
      <c r="JZR85" s="298"/>
      <c r="JZS85" s="298"/>
      <c r="JZT85" s="298"/>
      <c r="JZU85" s="298"/>
      <c r="JZV85" s="298"/>
      <c r="JZW85" s="298"/>
      <c r="JZX85" s="298"/>
      <c r="JZY85" s="298"/>
      <c r="JZZ85" s="298"/>
      <c r="KAA85" s="298"/>
      <c r="KAB85" s="298"/>
      <c r="KAC85" s="298"/>
      <c r="KAD85" s="298"/>
      <c r="KAE85" s="298"/>
      <c r="KAF85" s="298"/>
      <c r="KAG85" s="298"/>
      <c r="KAH85" s="298"/>
      <c r="KAI85" s="298"/>
      <c r="KAJ85" s="298"/>
      <c r="KAK85" s="298"/>
      <c r="KAL85" s="298"/>
      <c r="KAM85" s="298"/>
      <c r="KAN85" s="298"/>
      <c r="KAO85" s="298"/>
      <c r="KAP85" s="298"/>
      <c r="KAQ85" s="298"/>
      <c r="KAR85" s="298"/>
      <c r="KAS85" s="298"/>
      <c r="KAT85" s="298"/>
      <c r="KAU85" s="298"/>
      <c r="KAV85" s="298"/>
      <c r="KAW85" s="298"/>
      <c r="KAX85" s="298"/>
      <c r="KAY85" s="298"/>
      <c r="KAZ85" s="298"/>
      <c r="KBA85" s="298"/>
      <c r="KBB85" s="298"/>
      <c r="KBC85" s="298"/>
      <c r="KBD85" s="298"/>
      <c r="KBE85" s="298"/>
      <c r="KBF85" s="298"/>
      <c r="KBG85" s="298"/>
      <c r="KBH85" s="298"/>
      <c r="KBI85" s="298"/>
      <c r="KBJ85" s="298"/>
      <c r="KBK85" s="298"/>
      <c r="KBL85" s="298"/>
      <c r="KBM85" s="298"/>
      <c r="KBN85" s="298"/>
      <c r="KBO85" s="298"/>
      <c r="KBP85" s="298"/>
      <c r="KBQ85" s="298"/>
      <c r="KBR85" s="298"/>
      <c r="KBS85" s="298"/>
      <c r="KBT85" s="298"/>
      <c r="KBU85" s="298"/>
      <c r="KBV85" s="298"/>
      <c r="KBW85" s="298"/>
      <c r="KBX85" s="298"/>
      <c r="KBY85" s="298"/>
      <c r="KBZ85" s="298"/>
      <c r="KCA85" s="298"/>
      <c r="KCB85" s="298"/>
      <c r="KCC85" s="298"/>
      <c r="KCD85" s="298"/>
      <c r="KCE85" s="298"/>
      <c r="KCF85" s="298"/>
      <c r="KCG85" s="298"/>
      <c r="KCH85" s="298"/>
      <c r="KCI85" s="298"/>
      <c r="KCJ85" s="298"/>
      <c r="KCK85" s="298"/>
      <c r="KCL85" s="298"/>
      <c r="KCM85" s="298"/>
      <c r="KCN85" s="298"/>
      <c r="KCO85" s="298"/>
      <c r="KCP85" s="298"/>
      <c r="KCQ85" s="298"/>
      <c r="KCR85" s="298"/>
      <c r="KCS85" s="298"/>
      <c r="KCT85" s="298"/>
      <c r="KCU85" s="298"/>
      <c r="KCV85" s="298"/>
      <c r="KCW85" s="298"/>
      <c r="KCX85" s="298"/>
      <c r="KCY85" s="298"/>
      <c r="KCZ85" s="298"/>
      <c r="KDA85" s="298"/>
      <c r="KDB85" s="298"/>
      <c r="KDC85" s="298"/>
      <c r="KDD85" s="298"/>
      <c r="KDE85" s="298"/>
      <c r="KDF85" s="298"/>
      <c r="KDG85" s="298"/>
      <c r="KDH85" s="298"/>
      <c r="KDI85" s="298"/>
      <c r="KDJ85" s="298"/>
      <c r="KDK85" s="298"/>
      <c r="KDL85" s="298"/>
      <c r="KDM85" s="298"/>
      <c r="KDN85" s="298"/>
      <c r="KDO85" s="298"/>
      <c r="KDP85" s="298"/>
      <c r="KDQ85" s="298"/>
      <c r="KDR85" s="298"/>
      <c r="KDS85" s="298"/>
      <c r="KDT85" s="298"/>
      <c r="KDU85" s="298"/>
      <c r="KDV85" s="298"/>
      <c r="KDW85" s="298"/>
      <c r="KDX85" s="298"/>
      <c r="KDY85" s="298"/>
      <c r="KDZ85" s="298"/>
      <c r="KEA85" s="298"/>
      <c r="KEB85" s="298"/>
      <c r="KEC85" s="298"/>
      <c r="KED85" s="298"/>
      <c r="KEE85" s="298"/>
      <c r="KEF85" s="298"/>
      <c r="KEG85" s="298"/>
      <c r="KEH85" s="298"/>
      <c r="KEI85" s="298"/>
      <c r="KEJ85" s="298"/>
      <c r="KEK85" s="298"/>
      <c r="KEL85" s="298"/>
      <c r="KEM85" s="298"/>
      <c r="KEN85" s="298"/>
      <c r="KEO85" s="298"/>
      <c r="KEP85" s="298"/>
      <c r="KEQ85" s="298"/>
      <c r="KER85" s="298"/>
      <c r="KES85" s="298"/>
      <c r="KET85" s="298"/>
      <c r="KEU85" s="298"/>
      <c r="KEV85" s="298"/>
      <c r="KEW85" s="298"/>
      <c r="KEX85" s="298"/>
      <c r="KEY85" s="298"/>
      <c r="KEZ85" s="298"/>
      <c r="KFA85" s="298"/>
      <c r="KFB85" s="298"/>
      <c r="KFC85" s="298"/>
      <c r="KFD85" s="298"/>
      <c r="KFE85" s="298"/>
      <c r="KFF85" s="298"/>
      <c r="KFG85" s="298"/>
      <c r="KFH85" s="298"/>
      <c r="KFI85" s="298"/>
      <c r="KFJ85" s="298"/>
      <c r="KFK85" s="298"/>
      <c r="KFL85" s="298"/>
      <c r="KFM85" s="298"/>
      <c r="KFN85" s="298"/>
      <c r="KFO85" s="298"/>
      <c r="KFP85" s="298"/>
      <c r="KFQ85" s="298"/>
      <c r="KFR85" s="298"/>
      <c r="KFS85" s="298"/>
      <c r="KFT85" s="298"/>
      <c r="KFU85" s="298"/>
      <c r="KFV85" s="298"/>
      <c r="KFW85" s="298"/>
      <c r="KFX85" s="298"/>
      <c r="KFY85" s="298"/>
      <c r="KFZ85" s="298"/>
      <c r="KGA85" s="298"/>
      <c r="KGB85" s="298"/>
      <c r="KGC85" s="298"/>
      <c r="KGD85" s="298"/>
      <c r="KGE85" s="298"/>
      <c r="KGF85" s="298"/>
      <c r="KGG85" s="298"/>
      <c r="KGH85" s="298"/>
      <c r="KGI85" s="298"/>
      <c r="KGJ85" s="298"/>
      <c r="KGK85" s="298"/>
      <c r="KGL85" s="298"/>
      <c r="KGM85" s="298"/>
      <c r="KGN85" s="298"/>
      <c r="KGO85" s="298"/>
      <c r="KGP85" s="298"/>
      <c r="KGQ85" s="298"/>
      <c r="KGR85" s="298"/>
      <c r="KGS85" s="298"/>
      <c r="KGT85" s="298"/>
      <c r="KGU85" s="298"/>
      <c r="KGV85" s="298"/>
      <c r="KGW85" s="298"/>
      <c r="KGX85" s="298"/>
      <c r="KGY85" s="298"/>
      <c r="KGZ85" s="298"/>
      <c r="KHA85" s="298"/>
      <c r="KHB85" s="298"/>
      <c r="KHC85" s="298"/>
      <c r="KHD85" s="298"/>
      <c r="KHE85" s="298"/>
      <c r="KHF85" s="298"/>
      <c r="KHG85" s="298"/>
      <c r="KHH85" s="298"/>
      <c r="KHI85" s="298"/>
      <c r="KHJ85" s="298"/>
      <c r="KHK85" s="298"/>
      <c r="KHL85" s="298"/>
      <c r="KHM85" s="298"/>
      <c r="KHN85" s="298"/>
      <c r="KHO85" s="298"/>
      <c r="KHP85" s="298"/>
      <c r="KHQ85" s="298"/>
      <c r="KHR85" s="298"/>
      <c r="KHS85" s="298"/>
      <c r="KHT85" s="298"/>
      <c r="KHU85" s="298"/>
      <c r="KHV85" s="298"/>
      <c r="KHW85" s="298"/>
      <c r="KHX85" s="298"/>
      <c r="KHY85" s="298"/>
      <c r="KHZ85" s="298"/>
      <c r="KIA85" s="298"/>
      <c r="KIB85" s="298"/>
      <c r="KIC85" s="298"/>
      <c r="KID85" s="298"/>
      <c r="KIE85" s="298"/>
      <c r="KIF85" s="298"/>
      <c r="KIG85" s="298"/>
      <c r="KIH85" s="298"/>
      <c r="KII85" s="298"/>
      <c r="KIJ85" s="298"/>
      <c r="KIK85" s="298"/>
      <c r="KIL85" s="298"/>
      <c r="KIM85" s="298"/>
      <c r="KIN85" s="298"/>
      <c r="KIO85" s="298"/>
      <c r="KIP85" s="298"/>
      <c r="KIQ85" s="298"/>
      <c r="KIR85" s="298"/>
      <c r="KIS85" s="298"/>
      <c r="KIT85" s="298"/>
      <c r="KIU85" s="298"/>
      <c r="KIV85" s="298"/>
      <c r="KIW85" s="298"/>
      <c r="KIX85" s="298"/>
      <c r="KIY85" s="298"/>
      <c r="KIZ85" s="298"/>
      <c r="KJA85" s="298"/>
      <c r="KJB85" s="298"/>
      <c r="KJC85" s="298"/>
      <c r="KJD85" s="298"/>
      <c r="KJE85" s="298"/>
      <c r="KJF85" s="298"/>
      <c r="KJG85" s="298"/>
      <c r="KJH85" s="298"/>
      <c r="KJI85" s="298"/>
      <c r="KJJ85" s="298"/>
      <c r="KJK85" s="298"/>
      <c r="KJL85" s="298"/>
      <c r="KJM85" s="298"/>
      <c r="KJN85" s="298"/>
      <c r="KJO85" s="298"/>
      <c r="KJP85" s="298"/>
      <c r="KJQ85" s="298"/>
      <c r="KJR85" s="298"/>
      <c r="KJS85" s="298"/>
      <c r="KJT85" s="298"/>
      <c r="KJU85" s="298"/>
      <c r="KJV85" s="298"/>
      <c r="KJW85" s="298"/>
      <c r="KJX85" s="298"/>
      <c r="KJY85" s="298"/>
      <c r="KJZ85" s="298"/>
      <c r="KKA85" s="298"/>
      <c r="KKB85" s="298"/>
      <c r="KKC85" s="298"/>
      <c r="KKD85" s="298"/>
      <c r="KKE85" s="298"/>
      <c r="KKF85" s="298"/>
      <c r="KKG85" s="298"/>
      <c r="KKH85" s="298"/>
      <c r="KKI85" s="298"/>
      <c r="KKJ85" s="298"/>
      <c r="KKK85" s="298"/>
      <c r="KKL85" s="298"/>
      <c r="KKM85" s="298"/>
      <c r="KKN85" s="298"/>
      <c r="KKO85" s="298"/>
      <c r="KKP85" s="298"/>
      <c r="KKQ85" s="298"/>
      <c r="KKR85" s="298"/>
      <c r="KKS85" s="298"/>
      <c r="KKT85" s="298"/>
      <c r="KKU85" s="298"/>
      <c r="KKV85" s="298"/>
      <c r="KKW85" s="298"/>
      <c r="KKX85" s="298"/>
      <c r="KKY85" s="298"/>
      <c r="KKZ85" s="298"/>
      <c r="KLA85" s="298"/>
      <c r="KLB85" s="298"/>
      <c r="KLC85" s="298"/>
      <c r="KLD85" s="298"/>
      <c r="KLE85" s="298"/>
      <c r="KLF85" s="298"/>
      <c r="KLG85" s="298"/>
      <c r="KLH85" s="298"/>
      <c r="KLI85" s="298"/>
      <c r="KLJ85" s="298"/>
      <c r="KLK85" s="298"/>
      <c r="KLL85" s="298"/>
      <c r="KLM85" s="298"/>
      <c r="KLN85" s="298"/>
      <c r="KLO85" s="298"/>
      <c r="KLP85" s="298"/>
      <c r="KLQ85" s="298"/>
      <c r="KLR85" s="298"/>
      <c r="KLS85" s="298"/>
      <c r="KLT85" s="298"/>
      <c r="KLU85" s="298"/>
      <c r="KLV85" s="298"/>
      <c r="KLW85" s="298"/>
      <c r="KLX85" s="298"/>
      <c r="KLY85" s="298"/>
      <c r="KLZ85" s="298"/>
      <c r="KMA85" s="298"/>
      <c r="KMB85" s="298"/>
      <c r="KMC85" s="298"/>
      <c r="KMD85" s="298"/>
      <c r="KME85" s="298"/>
      <c r="KMF85" s="298"/>
      <c r="KMG85" s="298"/>
      <c r="KMH85" s="298"/>
      <c r="KMI85" s="298"/>
      <c r="KMJ85" s="298"/>
      <c r="KMK85" s="298"/>
      <c r="KML85" s="298"/>
      <c r="KMM85" s="298"/>
      <c r="KMN85" s="298"/>
      <c r="KMO85" s="298"/>
      <c r="KMP85" s="298"/>
      <c r="KMQ85" s="298"/>
      <c r="KMR85" s="298"/>
      <c r="KMS85" s="298"/>
      <c r="KMT85" s="298"/>
      <c r="KMU85" s="298"/>
      <c r="KMV85" s="298"/>
      <c r="KMW85" s="298"/>
      <c r="KMX85" s="298"/>
      <c r="KMY85" s="298"/>
      <c r="KMZ85" s="298"/>
      <c r="KNA85" s="298"/>
      <c r="KNB85" s="298"/>
      <c r="KNC85" s="298"/>
      <c r="KND85" s="298"/>
      <c r="KNE85" s="298"/>
      <c r="KNF85" s="298"/>
      <c r="KNG85" s="298"/>
      <c r="KNH85" s="298"/>
      <c r="KNI85" s="298"/>
      <c r="KNJ85" s="298"/>
      <c r="KNK85" s="298"/>
      <c r="KNL85" s="298"/>
      <c r="KNM85" s="298"/>
      <c r="KNN85" s="298"/>
      <c r="KNO85" s="298"/>
      <c r="KNP85" s="298"/>
      <c r="KNQ85" s="298"/>
      <c r="KNR85" s="298"/>
      <c r="KNS85" s="298"/>
      <c r="KNT85" s="298"/>
      <c r="KNU85" s="298"/>
      <c r="KNV85" s="298"/>
      <c r="KNW85" s="298"/>
      <c r="KNX85" s="298"/>
      <c r="KNY85" s="298"/>
      <c r="KNZ85" s="298"/>
      <c r="KOA85" s="298"/>
      <c r="KOB85" s="298"/>
      <c r="KOC85" s="298"/>
      <c r="KOD85" s="298"/>
      <c r="KOE85" s="298"/>
      <c r="KOF85" s="298"/>
      <c r="KOG85" s="298"/>
      <c r="KOH85" s="298"/>
      <c r="KOI85" s="298"/>
      <c r="KOJ85" s="298"/>
      <c r="KOK85" s="298"/>
      <c r="KOL85" s="298"/>
      <c r="KOM85" s="298"/>
      <c r="KON85" s="298"/>
      <c r="KOO85" s="298"/>
      <c r="KOP85" s="298"/>
      <c r="KOQ85" s="298"/>
      <c r="KOR85" s="298"/>
      <c r="KOS85" s="298"/>
      <c r="KOT85" s="298"/>
      <c r="KOU85" s="298"/>
      <c r="KOV85" s="298"/>
      <c r="KOW85" s="298"/>
      <c r="KOX85" s="298"/>
      <c r="KOY85" s="298"/>
      <c r="KOZ85" s="298"/>
      <c r="KPA85" s="298"/>
      <c r="KPB85" s="298"/>
      <c r="KPC85" s="298"/>
      <c r="KPD85" s="298"/>
      <c r="KPE85" s="298"/>
      <c r="KPF85" s="298"/>
      <c r="KPG85" s="298"/>
      <c r="KPH85" s="298"/>
      <c r="KPI85" s="298"/>
      <c r="KPJ85" s="298"/>
      <c r="KPK85" s="298"/>
      <c r="KPL85" s="298"/>
      <c r="KPM85" s="298"/>
      <c r="KPN85" s="298"/>
      <c r="KPO85" s="298"/>
      <c r="KPP85" s="298"/>
      <c r="KPQ85" s="298"/>
      <c r="KPR85" s="298"/>
      <c r="KPS85" s="298"/>
      <c r="KPT85" s="298"/>
      <c r="KPU85" s="298"/>
      <c r="KPV85" s="298"/>
      <c r="KPW85" s="298"/>
      <c r="KPX85" s="298"/>
      <c r="KPY85" s="298"/>
      <c r="KPZ85" s="298"/>
      <c r="KQA85" s="298"/>
      <c r="KQB85" s="298"/>
      <c r="KQC85" s="298"/>
      <c r="KQD85" s="298"/>
      <c r="KQE85" s="298"/>
      <c r="KQF85" s="298"/>
      <c r="KQG85" s="298"/>
      <c r="KQH85" s="298"/>
      <c r="KQI85" s="298"/>
      <c r="KQJ85" s="298"/>
      <c r="KQK85" s="298"/>
      <c r="KQL85" s="298"/>
      <c r="KQM85" s="298"/>
      <c r="KQN85" s="298"/>
      <c r="KQO85" s="298"/>
      <c r="KQP85" s="298"/>
      <c r="KQQ85" s="298"/>
      <c r="KQR85" s="298"/>
      <c r="KQS85" s="298"/>
      <c r="KQT85" s="298"/>
      <c r="KQU85" s="298"/>
      <c r="KQV85" s="298"/>
      <c r="KQW85" s="298"/>
      <c r="KQX85" s="298"/>
      <c r="KQY85" s="298"/>
      <c r="KQZ85" s="298"/>
      <c r="KRA85" s="298"/>
      <c r="KRB85" s="298"/>
      <c r="KRC85" s="298"/>
      <c r="KRD85" s="298"/>
      <c r="KRE85" s="298"/>
      <c r="KRF85" s="298"/>
      <c r="KRG85" s="298"/>
      <c r="KRH85" s="298"/>
      <c r="KRI85" s="298"/>
      <c r="KRJ85" s="298"/>
      <c r="KRK85" s="298"/>
      <c r="KRL85" s="298"/>
      <c r="KRM85" s="298"/>
      <c r="KRN85" s="298"/>
      <c r="KRO85" s="298"/>
      <c r="KRP85" s="298"/>
      <c r="KRQ85" s="298"/>
      <c r="KRR85" s="298"/>
      <c r="KRS85" s="298"/>
      <c r="KRT85" s="298"/>
      <c r="KRU85" s="298"/>
      <c r="KRV85" s="298"/>
      <c r="KRW85" s="298"/>
      <c r="KRX85" s="298"/>
      <c r="KRY85" s="298"/>
      <c r="KRZ85" s="298"/>
      <c r="KSA85" s="298"/>
      <c r="KSB85" s="298"/>
      <c r="KSC85" s="298"/>
      <c r="KSD85" s="298"/>
      <c r="KSE85" s="298"/>
      <c r="KSF85" s="298"/>
      <c r="KSG85" s="298"/>
      <c r="KSH85" s="298"/>
      <c r="KSI85" s="298"/>
      <c r="KSJ85" s="298"/>
      <c r="KSK85" s="298"/>
      <c r="KSL85" s="298"/>
      <c r="KSM85" s="298"/>
      <c r="KSN85" s="298"/>
      <c r="KSO85" s="298"/>
      <c r="KSP85" s="298"/>
      <c r="KSQ85" s="298"/>
      <c r="KSR85" s="298"/>
      <c r="KSS85" s="298"/>
      <c r="KST85" s="298"/>
      <c r="KSU85" s="298"/>
      <c r="KSV85" s="298"/>
      <c r="KSW85" s="298"/>
      <c r="KSX85" s="298"/>
      <c r="KSY85" s="298"/>
      <c r="KSZ85" s="298"/>
      <c r="KTA85" s="298"/>
      <c r="KTB85" s="298"/>
      <c r="KTC85" s="298"/>
      <c r="KTD85" s="298"/>
      <c r="KTE85" s="298"/>
      <c r="KTF85" s="298"/>
      <c r="KTG85" s="298"/>
      <c r="KTH85" s="298"/>
      <c r="KTI85" s="298"/>
      <c r="KTJ85" s="298"/>
      <c r="KTK85" s="298"/>
      <c r="KTL85" s="298"/>
      <c r="KTM85" s="298"/>
      <c r="KTN85" s="298"/>
      <c r="KTO85" s="298"/>
      <c r="KTP85" s="298"/>
      <c r="KTQ85" s="298"/>
      <c r="KTR85" s="298"/>
      <c r="KTS85" s="298"/>
      <c r="KTT85" s="298"/>
      <c r="KTU85" s="298"/>
      <c r="KTV85" s="298"/>
      <c r="KTW85" s="298"/>
      <c r="KTX85" s="298"/>
      <c r="KTY85" s="298"/>
      <c r="KTZ85" s="298"/>
      <c r="KUA85" s="298"/>
      <c r="KUB85" s="298"/>
      <c r="KUC85" s="298"/>
      <c r="KUD85" s="298"/>
      <c r="KUE85" s="298"/>
      <c r="KUF85" s="298"/>
      <c r="KUG85" s="298"/>
      <c r="KUH85" s="298"/>
      <c r="KUI85" s="298"/>
      <c r="KUJ85" s="298"/>
      <c r="KUK85" s="298"/>
      <c r="KUL85" s="298"/>
      <c r="KUM85" s="298"/>
      <c r="KUN85" s="298"/>
      <c r="KUO85" s="298"/>
      <c r="KUP85" s="298"/>
      <c r="KUQ85" s="298"/>
      <c r="KUR85" s="298"/>
      <c r="KUS85" s="298"/>
      <c r="KUT85" s="298"/>
      <c r="KUU85" s="298"/>
      <c r="KUV85" s="298"/>
      <c r="KUW85" s="298"/>
      <c r="KUX85" s="298"/>
      <c r="KUY85" s="298"/>
      <c r="KUZ85" s="298"/>
      <c r="KVA85" s="298"/>
      <c r="KVB85" s="298"/>
      <c r="KVC85" s="298"/>
      <c r="KVD85" s="298"/>
      <c r="KVE85" s="298"/>
      <c r="KVF85" s="298"/>
      <c r="KVG85" s="298"/>
      <c r="KVH85" s="298"/>
      <c r="KVI85" s="298"/>
      <c r="KVJ85" s="298"/>
      <c r="KVK85" s="298"/>
      <c r="KVL85" s="298"/>
      <c r="KVM85" s="298"/>
      <c r="KVN85" s="298"/>
      <c r="KVO85" s="298"/>
      <c r="KVP85" s="298"/>
      <c r="KVQ85" s="298"/>
      <c r="KVR85" s="298"/>
      <c r="KVS85" s="298"/>
      <c r="KVT85" s="298"/>
      <c r="KVU85" s="298"/>
      <c r="KVV85" s="298"/>
      <c r="KVW85" s="298"/>
      <c r="KVX85" s="298"/>
      <c r="KVY85" s="298"/>
      <c r="KVZ85" s="298"/>
      <c r="KWA85" s="298"/>
      <c r="KWB85" s="298"/>
      <c r="KWC85" s="298"/>
      <c r="KWD85" s="298"/>
      <c r="KWE85" s="298"/>
      <c r="KWF85" s="298"/>
      <c r="KWG85" s="298"/>
      <c r="KWH85" s="298"/>
      <c r="KWI85" s="298"/>
      <c r="KWJ85" s="298"/>
      <c r="KWK85" s="298"/>
      <c r="KWL85" s="298"/>
      <c r="KWM85" s="298"/>
      <c r="KWN85" s="298"/>
      <c r="KWO85" s="298"/>
      <c r="KWP85" s="298"/>
      <c r="KWQ85" s="298"/>
      <c r="KWR85" s="298"/>
      <c r="KWS85" s="298"/>
      <c r="KWT85" s="298"/>
      <c r="KWU85" s="298"/>
      <c r="KWV85" s="298"/>
      <c r="KWW85" s="298"/>
      <c r="KWX85" s="298"/>
      <c r="KWY85" s="298"/>
      <c r="KWZ85" s="298"/>
      <c r="KXA85" s="298"/>
      <c r="KXB85" s="298"/>
      <c r="KXC85" s="298"/>
      <c r="KXD85" s="298"/>
      <c r="KXE85" s="298"/>
      <c r="KXF85" s="298"/>
      <c r="KXG85" s="298"/>
      <c r="KXH85" s="298"/>
      <c r="KXI85" s="298"/>
      <c r="KXJ85" s="298"/>
      <c r="KXK85" s="298"/>
      <c r="KXL85" s="298"/>
      <c r="KXM85" s="298"/>
      <c r="KXN85" s="298"/>
      <c r="KXO85" s="298"/>
      <c r="KXP85" s="298"/>
      <c r="KXQ85" s="298"/>
      <c r="KXR85" s="298"/>
      <c r="KXS85" s="298"/>
      <c r="KXT85" s="298"/>
      <c r="KXU85" s="298"/>
      <c r="KXV85" s="298"/>
      <c r="KXW85" s="298"/>
      <c r="KXX85" s="298"/>
      <c r="KXY85" s="298"/>
      <c r="KXZ85" s="298"/>
      <c r="KYA85" s="298"/>
      <c r="KYB85" s="298"/>
      <c r="KYC85" s="298"/>
      <c r="KYD85" s="298"/>
      <c r="KYE85" s="298"/>
      <c r="KYF85" s="298"/>
      <c r="KYG85" s="298"/>
      <c r="KYH85" s="298"/>
      <c r="KYI85" s="298"/>
      <c r="KYJ85" s="298"/>
      <c r="KYK85" s="298"/>
      <c r="KYL85" s="298"/>
      <c r="KYM85" s="298"/>
      <c r="KYN85" s="298"/>
      <c r="KYO85" s="298"/>
      <c r="KYP85" s="298"/>
      <c r="KYQ85" s="298"/>
      <c r="KYR85" s="298"/>
      <c r="KYS85" s="298"/>
      <c r="KYT85" s="298"/>
      <c r="KYU85" s="298"/>
      <c r="KYV85" s="298"/>
      <c r="KYW85" s="298"/>
      <c r="KYX85" s="298"/>
      <c r="KYY85" s="298"/>
      <c r="KYZ85" s="298"/>
      <c r="KZA85" s="298"/>
      <c r="KZB85" s="298"/>
      <c r="KZC85" s="298"/>
      <c r="KZD85" s="298"/>
      <c r="KZE85" s="298"/>
      <c r="KZF85" s="298"/>
      <c r="KZG85" s="298"/>
      <c r="KZH85" s="298"/>
      <c r="KZI85" s="298"/>
      <c r="KZJ85" s="298"/>
      <c r="KZK85" s="298"/>
      <c r="KZL85" s="298"/>
      <c r="KZM85" s="298"/>
      <c r="KZN85" s="298"/>
      <c r="KZO85" s="298"/>
      <c r="KZP85" s="298"/>
      <c r="KZQ85" s="298"/>
      <c r="KZR85" s="298"/>
      <c r="KZS85" s="298"/>
      <c r="KZT85" s="298"/>
      <c r="KZU85" s="298"/>
      <c r="KZV85" s="298"/>
      <c r="KZW85" s="298"/>
      <c r="KZX85" s="298"/>
      <c r="KZY85" s="298"/>
      <c r="KZZ85" s="298"/>
      <c r="LAA85" s="298"/>
      <c r="LAB85" s="298"/>
      <c r="LAC85" s="298"/>
      <c r="LAD85" s="298"/>
      <c r="LAE85" s="298"/>
      <c r="LAF85" s="298"/>
      <c r="LAG85" s="298"/>
      <c r="LAH85" s="298"/>
      <c r="LAI85" s="298"/>
      <c r="LAJ85" s="298"/>
      <c r="LAK85" s="298"/>
      <c r="LAL85" s="298"/>
      <c r="LAM85" s="298"/>
      <c r="LAN85" s="298"/>
      <c r="LAO85" s="298"/>
      <c r="LAP85" s="298"/>
      <c r="LAQ85" s="298"/>
      <c r="LAR85" s="298"/>
      <c r="LAS85" s="298"/>
      <c r="LAT85" s="298"/>
      <c r="LAU85" s="298"/>
      <c r="LAV85" s="298"/>
      <c r="LAW85" s="298"/>
      <c r="LAX85" s="298"/>
      <c r="LAY85" s="298"/>
      <c r="LAZ85" s="298"/>
      <c r="LBA85" s="298"/>
      <c r="LBB85" s="298"/>
      <c r="LBC85" s="298"/>
      <c r="LBD85" s="298"/>
      <c r="LBE85" s="298"/>
      <c r="LBF85" s="298"/>
      <c r="LBG85" s="298"/>
      <c r="LBH85" s="298"/>
      <c r="LBI85" s="298"/>
      <c r="LBJ85" s="298"/>
      <c r="LBK85" s="298"/>
      <c r="LBL85" s="298"/>
      <c r="LBM85" s="298"/>
      <c r="LBN85" s="298"/>
      <c r="LBO85" s="298"/>
      <c r="LBP85" s="298"/>
      <c r="LBQ85" s="298"/>
      <c r="LBR85" s="298"/>
      <c r="LBS85" s="298"/>
      <c r="LBT85" s="298"/>
      <c r="LBU85" s="298"/>
      <c r="LBV85" s="298"/>
      <c r="LBW85" s="298"/>
      <c r="LBX85" s="298"/>
      <c r="LBY85" s="298"/>
      <c r="LBZ85" s="298"/>
      <c r="LCA85" s="298"/>
      <c r="LCB85" s="298"/>
      <c r="LCC85" s="298"/>
      <c r="LCD85" s="298"/>
      <c r="LCE85" s="298"/>
      <c r="LCF85" s="298"/>
      <c r="LCG85" s="298"/>
      <c r="LCH85" s="298"/>
      <c r="LCI85" s="298"/>
      <c r="LCJ85" s="298"/>
      <c r="LCK85" s="298"/>
      <c r="LCL85" s="298"/>
      <c r="LCM85" s="298"/>
      <c r="LCN85" s="298"/>
      <c r="LCO85" s="298"/>
      <c r="LCP85" s="298"/>
      <c r="LCQ85" s="298"/>
      <c r="LCR85" s="298"/>
      <c r="LCS85" s="298"/>
      <c r="LCT85" s="298"/>
      <c r="LCU85" s="298"/>
      <c r="LCV85" s="298"/>
      <c r="LCW85" s="298"/>
      <c r="LCX85" s="298"/>
      <c r="LCY85" s="298"/>
      <c r="LCZ85" s="298"/>
      <c r="LDA85" s="298"/>
      <c r="LDB85" s="298"/>
      <c r="LDC85" s="298"/>
      <c r="LDD85" s="298"/>
      <c r="LDE85" s="298"/>
      <c r="LDF85" s="298"/>
      <c r="LDG85" s="298"/>
      <c r="LDH85" s="298"/>
      <c r="LDI85" s="298"/>
      <c r="LDJ85" s="298"/>
      <c r="LDK85" s="298"/>
      <c r="LDL85" s="298"/>
      <c r="LDM85" s="298"/>
      <c r="LDN85" s="298"/>
      <c r="LDO85" s="298"/>
      <c r="LDP85" s="298"/>
      <c r="LDQ85" s="298"/>
      <c r="LDR85" s="298"/>
      <c r="LDS85" s="298"/>
      <c r="LDT85" s="298"/>
      <c r="LDU85" s="298"/>
      <c r="LDV85" s="298"/>
      <c r="LDW85" s="298"/>
      <c r="LDX85" s="298"/>
      <c r="LDY85" s="298"/>
      <c r="LDZ85" s="298"/>
      <c r="LEA85" s="298"/>
      <c r="LEB85" s="298"/>
      <c r="LEC85" s="298"/>
      <c r="LED85" s="298"/>
      <c r="LEE85" s="298"/>
      <c r="LEF85" s="298"/>
      <c r="LEG85" s="298"/>
      <c r="LEH85" s="298"/>
      <c r="LEI85" s="298"/>
      <c r="LEJ85" s="298"/>
      <c r="LEK85" s="298"/>
      <c r="LEL85" s="298"/>
      <c r="LEM85" s="298"/>
      <c r="LEN85" s="298"/>
      <c r="LEO85" s="298"/>
      <c r="LEP85" s="298"/>
      <c r="LEQ85" s="298"/>
      <c r="LER85" s="298"/>
      <c r="LES85" s="298"/>
      <c r="LET85" s="298"/>
      <c r="LEU85" s="298"/>
      <c r="LEV85" s="298"/>
      <c r="LEW85" s="298"/>
      <c r="LEX85" s="298"/>
      <c r="LEY85" s="298"/>
      <c r="LEZ85" s="298"/>
      <c r="LFA85" s="298"/>
      <c r="LFB85" s="298"/>
      <c r="LFC85" s="298"/>
      <c r="LFD85" s="298"/>
      <c r="LFE85" s="298"/>
      <c r="LFF85" s="298"/>
      <c r="LFG85" s="298"/>
      <c r="LFH85" s="298"/>
      <c r="LFI85" s="298"/>
      <c r="LFJ85" s="298"/>
      <c r="LFK85" s="298"/>
      <c r="LFL85" s="298"/>
      <c r="LFM85" s="298"/>
      <c r="LFN85" s="298"/>
      <c r="LFO85" s="298"/>
      <c r="LFP85" s="298"/>
      <c r="LFQ85" s="298"/>
      <c r="LFR85" s="298"/>
      <c r="LFS85" s="298"/>
      <c r="LFT85" s="298"/>
      <c r="LFU85" s="298"/>
      <c r="LFV85" s="298"/>
      <c r="LFW85" s="298"/>
      <c r="LFX85" s="298"/>
      <c r="LFY85" s="298"/>
      <c r="LFZ85" s="298"/>
      <c r="LGA85" s="298"/>
      <c r="LGB85" s="298"/>
      <c r="LGC85" s="298"/>
      <c r="LGD85" s="298"/>
      <c r="LGE85" s="298"/>
      <c r="LGF85" s="298"/>
      <c r="LGG85" s="298"/>
      <c r="LGH85" s="298"/>
      <c r="LGI85" s="298"/>
      <c r="LGJ85" s="298"/>
      <c r="LGK85" s="298"/>
      <c r="LGL85" s="298"/>
      <c r="LGM85" s="298"/>
      <c r="LGN85" s="298"/>
      <c r="LGO85" s="298"/>
      <c r="LGP85" s="298"/>
      <c r="LGQ85" s="298"/>
      <c r="LGR85" s="298"/>
      <c r="LGS85" s="298"/>
      <c r="LGT85" s="298"/>
      <c r="LGU85" s="298"/>
      <c r="LGV85" s="298"/>
      <c r="LGW85" s="298"/>
      <c r="LGX85" s="298"/>
      <c r="LGY85" s="298"/>
      <c r="LGZ85" s="298"/>
      <c r="LHA85" s="298"/>
      <c r="LHB85" s="298"/>
      <c r="LHC85" s="298"/>
      <c r="LHD85" s="298"/>
      <c r="LHE85" s="298"/>
      <c r="LHF85" s="298"/>
      <c r="LHG85" s="298"/>
      <c r="LHH85" s="298"/>
      <c r="LHI85" s="298"/>
      <c r="LHJ85" s="298"/>
      <c r="LHK85" s="298"/>
      <c r="LHL85" s="298"/>
      <c r="LHM85" s="298"/>
      <c r="LHN85" s="298"/>
      <c r="LHO85" s="298"/>
      <c r="LHP85" s="298"/>
      <c r="LHQ85" s="298"/>
      <c r="LHR85" s="298"/>
      <c r="LHS85" s="298"/>
      <c r="LHT85" s="298"/>
      <c r="LHU85" s="298"/>
      <c r="LHV85" s="298"/>
      <c r="LHW85" s="298"/>
      <c r="LHX85" s="298"/>
      <c r="LHY85" s="298"/>
      <c r="LHZ85" s="298"/>
      <c r="LIA85" s="298"/>
      <c r="LIB85" s="298"/>
      <c r="LIC85" s="298"/>
      <c r="LID85" s="298"/>
      <c r="LIE85" s="298"/>
      <c r="LIF85" s="298"/>
      <c r="LIG85" s="298"/>
      <c r="LIH85" s="298"/>
      <c r="LII85" s="298"/>
      <c r="LIJ85" s="298"/>
      <c r="LIK85" s="298"/>
      <c r="LIL85" s="298"/>
      <c r="LIM85" s="298"/>
      <c r="LIN85" s="298"/>
      <c r="LIO85" s="298"/>
      <c r="LIP85" s="298"/>
      <c r="LIQ85" s="298"/>
      <c r="LIR85" s="298"/>
      <c r="LIS85" s="298"/>
      <c r="LIT85" s="298"/>
      <c r="LIU85" s="298"/>
      <c r="LIV85" s="298"/>
      <c r="LIW85" s="298"/>
      <c r="LIX85" s="298"/>
      <c r="LIY85" s="298"/>
      <c r="LIZ85" s="298"/>
      <c r="LJA85" s="298"/>
      <c r="LJB85" s="298"/>
      <c r="LJC85" s="298"/>
      <c r="LJD85" s="298"/>
      <c r="LJE85" s="298"/>
      <c r="LJF85" s="298"/>
      <c r="LJG85" s="298"/>
      <c r="LJH85" s="298"/>
      <c r="LJI85" s="298"/>
      <c r="LJJ85" s="298"/>
      <c r="LJK85" s="298"/>
      <c r="LJL85" s="298"/>
      <c r="LJM85" s="298"/>
      <c r="LJN85" s="298"/>
      <c r="LJO85" s="298"/>
      <c r="LJP85" s="298"/>
      <c r="LJQ85" s="298"/>
      <c r="LJR85" s="298"/>
      <c r="LJS85" s="298"/>
      <c r="LJT85" s="298"/>
      <c r="LJU85" s="298"/>
      <c r="LJV85" s="298"/>
      <c r="LJW85" s="298"/>
      <c r="LJX85" s="298"/>
      <c r="LJY85" s="298"/>
      <c r="LJZ85" s="298"/>
      <c r="LKA85" s="298"/>
      <c r="LKB85" s="298"/>
      <c r="LKC85" s="298"/>
      <c r="LKD85" s="298"/>
      <c r="LKE85" s="298"/>
      <c r="LKF85" s="298"/>
      <c r="LKG85" s="298"/>
      <c r="LKH85" s="298"/>
      <c r="LKI85" s="298"/>
      <c r="LKJ85" s="298"/>
      <c r="LKK85" s="298"/>
      <c r="LKL85" s="298"/>
      <c r="LKM85" s="298"/>
      <c r="LKN85" s="298"/>
      <c r="LKO85" s="298"/>
      <c r="LKP85" s="298"/>
      <c r="LKQ85" s="298"/>
      <c r="LKR85" s="298"/>
      <c r="LKS85" s="298"/>
      <c r="LKT85" s="298"/>
      <c r="LKU85" s="298"/>
      <c r="LKV85" s="298"/>
      <c r="LKW85" s="298"/>
      <c r="LKX85" s="298"/>
      <c r="LKY85" s="298"/>
      <c r="LKZ85" s="298"/>
      <c r="LLA85" s="298"/>
      <c r="LLB85" s="298"/>
      <c r="LLC85" s="298"/>
      <c r="LLD85" s="298"/>
      <c r="LLE85" s="298"/>
      <c r="LLF85" s="298"/>
      <c r="LLG85" s="298"/>
      <c r="LLH85" s="298"/>
      <c r="LLI85" s="298"/>
      <c r="LLJ85" s="298"/>
      <c r="LLK85" s="298"/>
      <c r="LLL85" s="298"/>
      <c r="LLM85" s="298"/>
      <c r="LLN85" s="298"/>
      <c r="LLO85" s="298"/>
      <c r="LLP85" s="298"/>
      <c r="LLQ85" s="298"/>
      <c r="LLR85" s="298"/>
      <c r="LLS85" s="298"/>
      <c r="LLT85" s="298"/>
      <c r="LLU85" s="298"/>
      <c r="LLV85" s="298"/>
      <c r="LLW85" s="298"/>
      <c r="LLX85" s="298"/>
      <c r="LLY85" s="298"/>
      <c r="LLZ85" s="298"/>
      <c r="LMA85" s="298"/>
      <c r="LMB85" s="298"/>
      <c r="LMC85" s="298"/>
      <c r="LMD85" s="298"/>
      <c r="LME85" s="298"/>
      <c r="LMF85" s="298"/>
      <c r="LMG85" s="298"/>
      <c r="LMH85" s="298"/>
      <c r="LMI85" s="298"/>
      <c r="LMJ85" s="298"/>
      <c r="LMK85" s="298"/>
      <c r="LML85" s="298"/>
      <c r="LMM85" s="298"/>
      <c r="LMN85" s="298"/>
      <c r="LMO85" s="298"/>
      <c r="LMP85" s="298"/>
      <c r="LMQ85" s="298"/>
      <c r="LMR85" s="298"/>
      <c r="LMS85" s="298"/>
      <c r="LMT85" s="298"/>
      <c r="LMU85" s="298"/>
      <c r="LMV85" s="298"/>
      <c r="LMW85" s="298"/>
      <c r="LMX85" s="298"/>
      <c r="LMY85" s="298"/>
      <c r="LMZ85" s="298"/>
      <c r="LNA85" s="298"/>
      <c r="LNB85" s="298"/>
      <c r="LNC85" s="298"/>
      <c r="LND85" s="298"/>
      <c r="LNE85" s="298"/>
      <c r="LNF85" s="298"/>
      <c r="LNG85" s="298"/>
      <c r="LNH85" s="298"/>
      <c r="LNI85" s="298"/>
      <c r="LNJ85" s="298"/>
      <c r="LNK85" s="298"/>
      <c r="LNL85" s="298"/>
      <c r="LNM85" s="298"/>
      <c r="LNN85" s="298"/>
      <c r="LNO85" s="298"/>
      <c r="LNP85" s="298"/>
      <c r="LNQ85" s="298"/>
      <c r="LNR85" s="298"/>
      <c r="LNS85" s="298"/>
      <c r="LNT85" s="298"/>
      <c r="LNU85" s="298"/>
      <c r="LNV85" s="298"/>
      <c r="LNW85" s="298"/>
      <c r="LNX85" s="298"/>
      <c r="LNY85" s="298"/>
      <c r="LNZ85" s="298"/>
      <c r="LOA85" s="298"/>
      <c r="LOB85" s="298"/>
      <c r="LOC85" s="298"/>
      <c r="LOD85" s="298"/>
      <c r="LOE85" s="298"/>
      <c r="LOF85" s="298"/>
      <c r="LOG85" s="298"/>
      <c r="LOH85" s="298"/>
      <c r="LOI85" s="298"/>
      <c r="LOJ85" s="298"/>
      <c r="LOK85" s="298"/>
      <c r="LOL85" s="298"/>
      <c r="LOM85" s="298"/>
      <c r="LON85" s="298"/>
      <c r="LOO85" s="298"/>
      <c r="LOP85" s="298"/>
      <c r="LOQ85" s="298"/>
      <c r="LOR85" s="298"/>
      <c r="LOS85" s="298"/>
      <c r="LOT85" s="298"/>
      <c r="LOU85" s="298"/>
      <c r="LOV85" s="298"/>
      <c r="LOW85" s="298"/>
      <c r="LOX85" s="298"/>
      <c r="LOY85" s="298"/>
      <c r="LOZ85" s="298"/>
      <c r="LPA85" s="298"/>
      <c r="LPB85" s="298"/>
      <c r="LPC85" s="298"/>
      <c r="LPD85" s="298"/>
      <c r="LPE85" s="298"/>
      <c r="LPF85" s="298"/>
      <c r="LPG85" s="298"/>
      <c r="LPH85" s="298"/>
      <c r="LPI85" s="298"/>
      <c r="LPJ85" s="298"/>
      <c r="LPK85" s="298"/>
      <c r="LPL85" s="298"/>
      <c r="LPM85" s="298"/>
      <c r="LPN85" s="298"/>
      <c r="LPO85" s="298"/>
      <c r="LPP85" s="298"/>
      <c r="LPQ85" s="298"/>
      <c r="LPR85" s="298"/>
      <c r="LPS85" s="298"/>
      <c r="LPT85" s="298"/>
      <c r="LPU85" s="298"/>
      <c r="LPV85" s="298"/>
      <c r="LPW85" s="298"/>
      <c r="LPX85" s="298"/>
      <c r="LPY85" s="298"/>
      <c r="LPZ85" s="298"/>
      <c r="LQA85" s="298"/>
      <c r="LQB85" s="298"/>
      <c r="LQC85" s="298"/>
      <c r="LQD85" s="298"/>
      <c r="LQE85" s="298"/>
      <c r="LQF85" s="298"/>
      <c r="LQG85" s="298"/>
      <c r="LQH85" s="298"/>
      <c r="LQI85" s="298"/>
      <c r="LQJ85" s="298"/>
      <c r="LQK85" s="298"/>
      <c r="LQL85" s="298"/>
      <c r="LQM85" s="298"/>
      <c r="LQN85" s="298"/>
      <c r="LQO85" s="298"/>
      <c r="LQP85" s="298"/>
      <c r="LQQ85" s="298"/>
      <c r="LQR85" s="298"/>
      <c r="LQS85" s="298"/>
      <c r="LQT85" s="298"/>
      <c r="LQU85" s="298"/>
      <c r="LQV85" s="298"/>
      <c r="LQW85" s="298"/>
      <c r="LQX85" s="298"/>
      <c r="LQY85" s="298"/>
      <c r="LQZ85" s="298"/>
      <c r="LRA85" s="298"/>
      <c r="LRB85" s="298"/>
      <c r="LRC85" s="298"/>
      <c r="LRD85" s="298"/>
      <c r="LRE85" s="298"/>
      <c r="LRF85" s="298"/>
      <c r="LRG85" s="298"/>
      <c r="LRH85" s="298"/>
      <c r="LRI85" s="298"/>
      <c r="LRJ85" s="298"/>
      <c r="LRK85" s="298"/>
      <c r="LRL85" s="298"/>
      <c r="LRM85" s="298"/>
      <c r="LRN85" s="298"/>
      <c r="LRO85" s="298"/>
      <c r="LRP85" s="298"/>
      <c r="LRQ85" s="298"/>
      <c r="LRR85" s="298"/>
      <c r="LRS85" s="298"/>
      <c r="LRT85" s="298"/>
      <c r="LRU85" s="298"/>
      <c r="LRV85" s="298"/>
      <c r="LRW85" s="298"/>
      <c r="LRX85" s="298"/>
      <c r="LRY85" s="298"/>
      <c r="LRZ85" s="298"/>
      <c r="LSA85" s="298"/>
      <c r="LSB85" s="298"/>
      <c r="LSC85" s="298"/>
      <c r="LSD85" s="298"/>
      <c r="LSE85" s="298"/>
      <c r="LSF85" s="298"/>
      <c r="LSG85" s="298"/>
      <c r="LSH85" s="298"/>
      <c r="LSI85" s="298"/>
      <c r="LSJ85" s="298"/>
      <c r="LSK85" s="298"/>
      <c r="LSL85" s="298"/>
      <c r="LSM85" s="298"/>
      <c r="LSN85" s="298"/>
      <c r="LSO85" s="298"/>
      <c r="LSP85" s="298"/>
      <c r="LSQ85" s="298"/>
      <c r="LSR85" s="298"/>
      <c r="LSS85" s="298"/>
      <c r="LST85" s="298"/>
      <c r="LSU85" s="298"/>
      <c r="LSV85" s="298"/>
      <c r="LSW85" s="298"/>
      <c r="LSX85" s="298"/>
      <c r="LSY85" s="298"/>
      <c r="LSZ85" s="298"/>
      <c r="LTA85" s="298"/>
      <c r="LTB85" s="298"/>
      <c r="LTC85" s="298"/>
      <c r="LTD85" s="298"/>
      <c r="LTE85" s="298"/>
      <c r="LTF85" s="298"/>
      <c r="LTG85" s="298"/>
      <c r="LTH85" s="298"/>
      <c r="LTI85" s="298"/>
      <c r="LTJ85" s="298"/>
      <c r="LTK85" s="298"/>
      <c r="LTL85" s="298"/>
      <c r="LTM85" s="298"/>
      <c r="LTN85" s="298"/>
      <c r="LTO85" s="298"/>
      <c r="LTP85" s="298"/>
      <c r="LTQ85" s="298"/>
      <c r="LTR85" s="298"/>
      <c r="LTS85" s="298"/>
      <c r="LTT85" s="298"/>
      <c r="LTU85" s="298"/>
      <c r="LTV85" s="298"/>
      <c r="LTW85" s="298"/>
      <c r="LTX85" s="298"/>
      <c r="LTY85" s="298"/>
      <c r="LTZ85" s="298"/>
      <c r="LUA85" s="298"/>
      <c r="LUB85" s="298"/>
      <c r="LUC85" s="298"/>
      <c r="LUD85" s="298"/>
      <c r="LUE85" s="298"/>
      <c r="LUF85" s="298"/>
      <c r="LUG85" s="298"/>
      <c r="LUH85" s="298"/>
      <c r="LUI85" s="298"/>
      <c r="LUJ85" s="298"/>
      <c r="LUK85" s="298"/>
      <c r="LUL85" s="298"/>
      <c r="LUM85" s="298"/>
      <c r="LUN85" s="298"/>
      <c r="LUO85" s="298"/>
      <c r="LUP85" s="298"/>
      <c r="LUQ85" s="298"/>
      <c r="LUR85" s="298"/>
      <c r="LUS85" s="298"/>
      <c r="LUT85" s="298"/>
      <c r="LUU85" s="298"/>
      <c r="LUV85" s="298"/>
      <c r="LUW85" s="298"/>
      <c r="LUX85" s="298"/>
      <c r="LUY85" s="298"/>
      <c r="LUZ85" s="298"/>
      <c r="LVA85" s="298"/>
      <c r="LVB85" s="298"/>
      <c r="LVC85" s="298"/>
      <c r="LVD85" s="298"/>
      <c r="LVE85" s="298"/>
      <c r="LVF85" s="298"/>
      <c r="LVG85" s="298"/>
      <c r="LVH85" s="298"/>
      <c r="LVI85" s="298"/>
      <c r="LVJ85" s="298"/>
      <c r="LVK85" s="298"/>
      <c r="LVL85" s="298"/>
      <c r="LVM85" s="298"/>
      <c r="LVN85" s="298"/>
      <c r="LVO85" s="298"/>
      <c r="LVP85" s="298"/>
      <c r="LVQ85" s="298"/>
      <c r="LVR85" s="298"/>
      <c r="LVS85" s="298"/>
      <c r="LVT85" s="298"/>
      <c r="LVU85" s="298"/>
      <c r="LVV85" s="298"/>
      <c r="LVW85" s="298"/>
      <c r="LVX85" s="298"/>
      <c r="LVY85" s="298"/>
      <c r="LVZ85" s="298"/>
      <c r="LWA85" s="298"/>
      <c r="LWB85" s="298"/>
      <c r="LWC85" s="298"/>
      <c r="LWD85" s="298"/>
      <c r="LWE85" s="298"/>
      <c r="LWF85" s="298"/>
      <c r="LWG85" s="298"/>
      <c r="LWH85" s="298"/>
      <c r="LWI85" s="298"/>
      <c r="LWJ85" s="298"/>
      <c r="LWK85" s="298"/>
      <c r="LWL85" s="298"/>
      <c r="LWM85" s="298"/>
      <c r="LWN85" s="298"/>
      <c r="LWO85" s="298"/>
      <c r="LWP85" s="298"/>
      <c r="LWQ85" s="298"/>
      <c r="LWR85" s="298"/>
      <c r="LWS85" s="298"/>
      <c r="LWT85" s="298"/>
      <c r="LWU85" s="298"/>
      <c r="LWV85" s="298"/>
      <c r="LWW85" s="298"/>
      <c r="LWX85" s="298"/>
      <c r="LWY85" s="298"/>
      <c r="LWZ85" s="298"/>
      <c r="LXA85" s="298"/>
      <c r="LXB85" s="298"/>
      <c r="LXC85" s="298"/>
      <c r="LXD85" s="298"/>
      <c r="LXE85" s="298"/>
      <c r="LXF85" s="298"/>
      <c r="LXG85" s="298"/>
      <c r="LXH85" s="298"/>
      <c r="LXI85" s="298"/>
      <c r="LXJ85" s="298"/>
      <c r="LXK85" s="298"/>
      <c r="LXL85" s="298"/>
      <c r="LXM85" s="298"/>
      <c r="LXN85" s="298"/>
      <c r="LXO85" s="298"/>
      <c r="LXP85" s="298"/>
      <c r="LXQ85" s="298"/>
      <c r="LXR85" s="298"/>
      <c r="LXS85" s="298"/>
      <c r="LXT85" s="298"/>
      <c r="LXU85" s="298"/>
      <c r="LXV85" s="298"/>
      <c r="LXW85" s="298"/>
      <c r="LXX85" s="298"/>
      <c r="LXY85" s="298"/>
      <c r="LXZ85" s="298"/>
      <c r="LYA85" s="298"/>
      <c r="LYB85" s="298"/>
      <c r="LYC85" s="298"/>
      <c r="LYD85" s="298"/>
      <c r="LYE85" s="298"/>
      <c r="LYF85" s="298"/>
      <c r="LYG85" s="298"/>
      <c r="LYH85" s="298"/>
      <c r="LYI85" s="298"/>
      <c r="LYJ85" s="298"/>
      <c r="LYK85" s="298"/>
      <c r="LYL85" s="298"/>
      <c r="LYM85" s="298"/>
      <c r="LYN85" s="298"/>
      <c r="LYO85" s="298"/>
      <c r="LYP85" s="298"/>
      <c r="LYQ85" s="298"/>
      <c r="LYR85" s="298"/>
      <c r="LYS85" s="298"/>
      <c r="LYT85" s="298"/>
      <c r="LYU85" s="298"/>
      <c r="LYV85" s="298"/>
      <c r="LYW85" s="298"/>
      <c r="LYX85" s="298"/>
      <c r="LYY85" s="298"/>
      <c r="LYZ85" s="298"/>
      <c r="LZA85" s="298"/>
      <c r="LZB85" s="298"/>
      <c r="LZC85" s="298"/>
      <c r="LZD85" s="298"/>
      <c r="LZE85" s="298"/>
      <c r="LZF85" s="298"/>
      <c r="LZG85" s="298"/>
      <c r="LZH85" s="298"/>
      <c r="LZI85" s="298"/>
      <c r="LZJ85" s="298"/>
      <c r="LZK85" s="298"/>
      <c r="LZL85" s="298"/>
      <c r="LZM85" s="298"/>
      <c r="LZN85" s="298"/>
      <c r="LZO85" s="298"/>
      <c r="LZP85" s="298"/>
      <c r="LZQ85" s="298"/>
      <c r="LZR85" s="298"/>
      <c r="LZS85" s="298"/>
      <c r="LZT85" s="298"/>
      <c r="LZU85" s="298"/>
      <c r="LZV85" s="298"/>
      <c r="LZW85" s="298"/>
      <c r="LZX85" s="298"/>
      <c r="LZY85" s="298"/>
      <c r="LZZ85" s="298"/>
      <c r="MAA85" s="298"/>
      <c r="MAB85" s="298"/>
      <c r="MAC85" s="298"/>
      <c r="MAD85" s="298"/>
      <c r="MAE85" s="298"/>
      <c r="MAF85" s="298"/>
      <c r="MAG85" s="298"/>
      <c r="MAH85" s="298"/>
      <c r="MAI85" s="298"/>
      <c r="MAJ85" s="298"/>
      <c r="MAK85" s="298"/>
      <c r="MAL85" s="298"/>
      <c r="MAM85" s="298"/>
      <c r="MAN85" s="298"/>
      <c r="MAO85" s="298"/>
      <c r="MAP85" s="298"/>
      <c r="MAQ85" s="298"/>
      <c r="MAR85" s="298"/>
      <c r="MAS85" s="298"/>
      <c r="MAT85" s="298"/>
      <c r="MAU85" s="298"/>
      <c r="MAV85" s="298"/>
      <c r="MAW85" s="298"/>
      <c r="MAX85" s="298"/>
      <c r="MAY85" s="298"/>
      <c r="MAZ85" s="298"/>
      <c r="MBA85" s="298"/>
      <c r="MBB85" s="298"/>
      <c r="MBC85" s="298"/>
      <c r="MBD85" s="298"/>
      <c r="MBE85" s="298"/>
      <c r="MBF85" s="298"/>
      <c r="MBG85" s="298"/>
      <c r="MBH85" s="298"/>
      <c r="MBI85" s="298"/>
      <c r="MBJ85" s="298"/>
      <c r="MBK85" s="298"/>
      <c r="MBL85" s="298"/>
      <c r="MBM85" s="298"/>
      <c r="MBN85" s="298"/>
      <c r="MBO85" s="298"/>
      <c r="MBP85" s="298"/>
      <c r="MBQ85" s="298"/>
      <c r="MBR85" s="298"/>
      <c r="MBS85" s="298"/>
      <c r="MBT85" s="298"/>
      <c r="MBU85" s="298"/>
      <c r="MBV85" s="298"/>
      <c r="MBW85" s="298"/>
      <c r="MBX85" s="298"/>
      <c r="MBY85" s="298"/>
      <c r="MBZ85" s="298"/>
      <c r="MCA85" s="298"/>
      <c r="MCB85" s="298"/>
      <c r="MCC85" s="298"/>
      <c r="MCD85" s="298"/>
      <c r="MCE85" s="298"/>
      <c r="MCF85" s="298"/>
      <c r="MCG85" s="298"/>
      <c r="MCH85" s="298"/>
      <c r="MCI85" s="298"/>
      <c r="MCJ85" s="298"/>
      <c r="MCK85" s="298"/>
      <c r="MCL85" s="298"/>
      <c r="MCM85" s="298"/>
      <c r="MCN85" s="298"/>
      <c r="MCO85" s="298"/>
      <c r="MCP85" s="298"/>
      <c r="MCQ85" s="298"/>
      <c r="MCR85" s="298"/>
      <c r="MCS85" s="298"/>
      <c r="MCT85" s="298"/>
      <c r="MCU85" s="298"/>
      <c r="MCV85" s="298"/>
      <c r="MCW85" s="298"/>
      <c r="MCX85" s="298"/>
      <c r="MCY85" s="298"/>
      <c r="MCZ85" s="298"/>
      <c r="MDA85" s="298"/>
      <c r="MDB85" s="298"/>
      <c r="MDC85" s="298"/>
      <c r="MDD85" s="298"/>
      <c r="MDE85" s="298"/>
      <c r="MDF85" s="298"/>
      <c r="MDG85" s="298"/>
      <c r="MDH85" s="298"/>
      <c r="MDI85" s="298"/>
      <c r="MDJ85" s="298"/>
      <c r="MDK85" s="298"/>
      <c r="MDL85" s="298"/>
      <c r="MDM85" s="298"/>
      <c r="MDN85" s="298"/>
      <c r="MDO85" s="298"/>
      <c r="MDP85" s="298"/>
      <c r="MDQ85" s="298"/>
      <c r="MDR85" s="298"/>
      <c r="MDS85" s="298"/>
      <c r="MDT85" s="298"/>
      <c r="MDU85" s="298"/>
      <c r="MDV85" s="298"/>
      <c r="MDW85" s="298"/>
      <c r="MDX85" s="298"/>
      <c r="MDY85" s="298"/>
      <c r="MDZ85" s="298"/>
      <c r="MEA85" s="298"/>
      <c r="MEB85" s="298"/>
      <c r="MEC85" s="298"/>
      <c r="MED85" s="298"/>
      <c r="MEE85" s="298"/>
      <c r="MEF85" s="298"/>
      <c r="MEG85" s="298"/>
      <c r="MEH85" s="298"/>
      <c r="MEI85" s="298"/>
      <c r="MEJ85" s="298"/>
      <c r="MEK85" s="298"/>
      <c r="MEL85" s="298"/>
      <c r="MEM85" s="298"/>
      <c r="MEN85" s="298"/>
      <c r="MEO85" s="298"/>
      <c r="MEP85" s="298"/>
      <c r="MEQ85" s="298"/>
      <c r="MER85" s="298"/>
      <c r="MES85" s="298"/>
      <c r="MET85" s="298"/>
      <c r="MEU85" s="298"/>
      <c r="MEV85" s="298"/>
      <c r="MEW85" s="298"/>
      <c r="MEX85" s="298"/>
      <c r="MEY85" s="298"/>
      <c r="MEZ85" s="298"/>
      <c r="MFA85" s="298"/>
      <c r="MFB85" s="298"/>
      <c r="MFC85" s="298"/>
      <c r="MFD85" s="298"/>
      <c r="MFE85" s="298"/>
      <c r="MFF85" s="298"/>
      <c r="MFG85" s="298"/>
      <c r="MFH85" s="298"/>
      <c r="MFI85" s="298"/>
      <c r="MFJ85" s="298"/>
      <c r="MFK85" s="298"/>
      <c r="MFL85" s="298"/>
      <c r="MFM85" s="298"/>
      <c r="MFN85" s="298"/>
      <c r="MFO85" s="298"/>
      <c r="MFP85" s="298"/>
      <c r="MFQ85" s="298"/>
      <c r="MFR85" s="298"/>
      <c r="MFS85" s="298"/>
      <c r="MFT85" s="298"/>
      <c r="MFU85" s="298"/>
      <c r="MFV85" s="298"/>
      <c r="MFW85" s="298"/>
      <c r="MFX85" s="298"/>
      <c r="MFY85" s="298"/>
      <c r="MFZ85" s="298"/>
      <c r="MGA85" s="298"/>
      <c r="MGB85" s="298"/>
      <c r="MGC85" s="298"/>
      <c r="MGD85" s="298"/>
      <c r="MGE85" s="298"/>
      <c r="MGF85" s="298"/>
      <c r="MGG85" s="298"/>
      <c r="MGH85" s="298"/>
      <c r="MGI85" s="298"/>
      <c r="MGJ85" s="298"/>
      <c r="MGK85" s="298"/>
      <c r="MGL85" s="298"/>
      <c r="MGM85" s="298"/>
      <c r="MGN85" s="298"/>
      <c r="MGO85" s="298"/>
      <c r="MGP85" s="298"/>
      <c r="MGQ85" s="298"/>
      <c r="MGR85" s="298"/>
      <c r="MGS85" s="298"/>
      <c r="MGT85" s="298"/>
      <c r="MGU85" s="298"/>
      <c r="MGV85" s="298"/>
      <c r="MGW85" s="298"/>
      <c r="MGX85" s="298"/>
      <c r="MGY85" s="298"/>
      <c r="MGZ85" s="298"/>
      <c r="MHA85" s="298"/>
      <c r="MHB85" s="298"/>
      <c r="MHC85" s="298"/>
      <c r="MHD85" s="298"/>
      <c r="MHE85" s="298"/>
      <c r="MHF85" s="298"/>
      <c r="MHG85" s="298"/>
      <c r="MHH85" s="298"/>
      <c r="MHI85" s="298"/>
      <c r="MHJ85" s="298"/>
      <c r="MHK85" s="298"/>
      <c r="MHL85" s="298"/>
      <c r="MHM85" s="298"/>
      <c r="MHN85" s="298"/>
      <c r="MHO85" s="298"/>
      <c r="MHP85" s="298"/>
      <c r="MHQ85" s="298"/>
      <c r="MHR85" s="298"/>
      <c r="MHS85" s="298"/>
      <c r="MHT85" s="298"/>
      <c r="MHU85" s="298"/>
      <c r="MHV85" s="298"/>
      <c r="MHW85" s="298"/>
      <c r="MHX85" s="298"/>
      <c r="MHY85" s="298"/>
      <c r="MHZ85" s="298"/>
      <c r="MIA85" s="298"/>
      <c r="MIB85" s="298"/>
      <c r="MIC85" s="298"/>
      <c r="MID85" s="298"/>
      <c r="MIE85" s="298"/>
      <c r="MIF85" s="298"/>
      <c r="MIG85" s="298"/>
      <c r="MIH85" s="298"/>
      <c r="MII85" s="298"/>
      <c r="MIJ85" s="298"/>
      <c r="MIK85" s="298"/>
      <c r="MIL85" s="298"/>
      <c r="MIM85" s="298"/>
      <c r="MIN85" s="298"/>
      <c r="MIO85" s="298"/>
      <c r="MIP85" s="298"/>
      <c r="MIQ85" s="298"/>
      <c r="MIR85" s="298"/>
      <c r="MIS85" s="298"/>
      <c r="MIT85" s="298"/>
      <c r="MIU85" s="298"/>
      <c r="MIV85" s="298"/>
      <c r="MIW85" s="298"/>
      <c r="MIX85" s="298"/>
      <c r="MIY85" s="298"/>
      <c r="MIZ85" s="298"/>
      <c r="MJA85" s="298"/>
      <c r="MJB85" s="298"/>
      <c r="MJC85" s="298"/>
      <c r="MJD85" s="298"/>
      <c r="MJE85" s="298"/>
      <c r="MJF85" s="298"/>
      <c r="MJG85" s="298"/>
      <c r="MJH85" s="298"/>
      <c r="MJI85" s="298"/>
      <c r="MJJ85" s="298"/>
      <c r="MJK85" s="298"/>
      <c r="MJL85" s="298"/>
      <c r="MJM85" s="298"/>
      <c r="MJN85" s="298"/>
      <c r="MJO85" s="298"/>
      <c r="MJP85" s="298"/>
      <c r="MJQ85" s="298"/>
      <c r="MJR85" s="298"/>
      <c r="MJS85" s="298"/>
      <c r="MJT85" s="298"/>
      <c r="MJU85" s="298"/>
      <c r="MJV85" s="298"/>
      <c r="MJW85" s="298"/>
      <c r="MJX85" s="298"/>
      <c r="MJY85" s="298"/>
      <c r="MJZ85" s="298"/>
      <c r="MKA85" s="298"/>
      <c r="MKB85" s="298"/>
      <c r="MKC85" s="298"/>
      <c r="MKD85" s="298"/>
      <c r="MKE85" s="298"/>
      <c r="MKF85" s="298"/>
      <c r="MKG85" s="298"/>
      <c r="MKH85" s="298"/>
      <c r="MKI85" s="298"/>
      <c r="MKJ85" s="298"/>
      <c r="MKK85" s="298"/>
      <c r="MKL85" s="298"/>
      <c r="MKM85" s="298"/>
      <c r="MKN85" s="298"/>
      <c r="MKO85" s="298"/>
      <c r="MKP85" s="298"/>
      <c r="MKQ85" s="298"/>
      <c r="MKR85" s="298"/>
      <c r="MKS85" s="298"/>
      <c r="MKT85" s="298"/>
      <c r="MKU85" s="298"/>
      <c r="MKV85" s="298"/>
      <c r="MKW85" s="298"/>
      <c r="MKX85" s="298"/>
      <c r="MKY85" s="298"/>
      <c r="MKZ85" s="298"/>
      <c r="MLA85" s="298"/>
      <c r="MLB85" s="298"/>
      <c r="MLC85" s="298"/>
      <c r="MLD85" s="298"/>
      <c r="MLE85" s="298"/>
      <c r="MLF85" s="298"/>
      <c r="MLG85" s="298"/>
      <c r="MLH85" s="298"/>
      <c r="MLI85" s="298"/>
      <c r="MLJ85" s="298"/>
      <c r="MLK85" s="298"/>
      <c r="MLL85" s="298"/>
      <c r="MLM85" s="298"/>
      <c r="MLN85" s="298"/>
      <c r="MLO85" s="298"/>
      <c r="MLP85" s="298"/>
      <c r="MLQ85" s="298"/>
      <c r="MLR85" s="298"/>
      <c r="MLS85" s="298"/>
      <c r="MLT85" s="298"/>
      <c r="MLU85" s="298"/>
      <c r="MLV85" s="298"/>
      <c r="MLW85" s="298"/>
      <c r="MLX85" s="298"/>
      <c r="MLY85" s="298"/>
      <c r="MLZ85" s="298"/>
      <c r="MMA85" s="298"/>
      <c r="MMB85" s="298"/>
      <c r="MMC85" s="298"/>
      <c r="MMD85" s="298"/>
      <c r="MME85" s="298"/>
      <c r="MMF85" s="298"/>
      <c r="MMG85" s="298"/>
      <c r="MMH85" s="298"/>
      <c r="MMI85" s="298"/>
      <c r="MMJ85" s="298"/>
      <c r="MMK85" s="298"/>
      <c r="MML85" s="298"/>
      <c r="MMM85" s="298"/>
      <c r="MMN85" s="298"/>
      <c r="MMO85" s="298"/>
      <c r="MMP85" s="298"/>
      <c r="MMQ85" s="298"/>
      <c r="MMR85" s="298"/>
      <c r="MMS85" s="298"/>
      <c r="MMT85" s="298"/>
      <c r="MMU85" s="298"/>
      <c r="MMV85" s="298"/>
      <c r="MMW85" s="298"/>
      <c r="MMX85" s="298"/>
      <c r="MMY85" s="298"/>
      <c r="MMZ85" s="298"/>
      <c r="MNA85" s="298"/>
      <c r="MNB85" s="298"/>
      <c r="MNC85" s="298"/>
      <c r="MND85" s="298"/>
      <c r="MNE85" s="298"/>
      <c r="MNF85" s="298"/>
      <c r="MNG85" s="298"/>
      <c r="MNH85" s="298"/>
      <c r="MNI85" s="298"/>
      <c r="MNJ85" s="298"/>
      <c r="MNK85" s="298"/>
      <c r="MNL85" s="298"/>
      <c r="MNM85" s="298"/>
      <c r="MNN85" s="298"/>
      <c r="MNO85" s="298"/>
      <c r="MNP85" s="298"/>
      <c r="MNQ85" s="298"/>
      <c r="MNR85" s="298"/>
      <c r="MNS85" s="298"/>
      <c r="MNT85" s="298"/>
      <c r="MNU85" s="298"/>
      <c r="MNV85" s="298"/>
      <c r="MNW85" s="298"/>
      <c r="MNX85" s="298"/>
      <c r="MNY85" s="298"/>
      <c r="MNZ85" s="298"/>
      <c r="MOA85" s="298"/>
      <c r="MOB85" s="298"/>
      <c r="MOC85" s="298"/>
      <c r="MOD85" s="298"/>
      <c r="MOE85" s="298"/>
      <c r="MOF85" s="298"/>
      <c r="MOG85" s="298"/>
      <c r="MOH85" s="298"/>
      <c r="MOI85" s="298"/>
      <c r="MOJ85" s="298"/>
      <c r="MOK85" s="298"/>
      <c r="MOL85" s="298"/>
      <c r="MOM85" s="298"/>
      <c r="MON85" s="298"/>
      <c r="MOO85" s="298"/>
      <c r="MOP85" s="298"/>
      <c r="MOQ85" s="298"/>
      <c r="MOR85" s="298"/>
      <c r="MOS85" s="298"/>
      <c r="MOT85" s="298"/>
      <c r="MOU85" s="298"/>
      <c r="MOV85" s="298"/>
      <c r="MOW85" s="298"/>
      <c r="MOX85" s="298"/>
      <c r="MOY85" s="298"/>
      <c r="MOZ85" s="298"/>
      <c r="MPA85" s="298"/>
      <c r="MPB85" s="298"/>
      <c r="MPC85" s="298"/>
      <c r="MPD85" s="298"/>
      <c r="MPE85" s="298"/>
      <c r="MPF85" s="298"/>
      <c r="MPG85" s="298"/>
      <c r="MPH85" s="298"/>
      <c r="MPI85" s="298"/>
      <c r="MPJ85" s="298"/>
      <c r="MPK85" s="298"/>
      <c r="MPL85" s="298"/>
      <c r="MPM85" s="298"/>
      <c r="MPN85" s="298"/>
      <c r="MPO85" s="298"/>
      <c r="MPP85" s="298"/>
      <c r="MPQ85" s="298"/>
      <c r="MPR85" s="298"/>
      <c r="MPS85" s="298"/>
      <c r="MPT85" s="298"/>
      <c r="MPU85" s="298"/>
      <c r="MPV85" s="298"/>
      <c r="MPW85" s="298"/>
      <c r="MPX85" s="298"/>
      <c r="MPY85" s="298"/>
      <c r="MPZ85" s="298"/>
      <c r="MQA85" s="298"/>
      <c r="MQB85" s="298"/>
      <c r="MQC85" s="298"/>
      <c r="MQD85" s="298"/>
      <c r="MQE85" s="298"/>
      <c r="MQF85" s="298"/>
      <c r="MQG85" s="298"/>
      <c r="MQH85" s="298"/>
      <c r="MQI85" s="298"/>
      <c r="MQJ85" s="298"/>
      <c r="MQK85" s="298"/>
      <c r="MQL85" s="298"/>
      <c r="MQM85" s="298"/>
      <c r="MQN85" s="298"/>
      <c r="MQO85" s="298"/>
      <c r="MQP85" s="298"/>
      <c r="MQQ85" s="298"/>
      <c r="MQR85" s="298"/>
      <c r="MQS85" s="298"/>
      <c r="MQT85" s="298"/>
      <c r="MQU85" s="298"/>
      <c r="MQV85" s="298"/>
      <c r="MQW85" s="298"/>
      <c r="MQX85" s="298"/>
      <c r="MQY85" s="298"/>
      <c r="MQZ85" s="298"/>
      <c r="MRA85" s="298"/>
      <c r="MRB85" s="298"/>
      <c r="MRC85" s="298"/>
      <c r="MRD85" s="298"/>
      <c r="MRE85" s="298"/>
      <c r="MRF85" s="298"/>
      <c r="MRG85" s="298"/>
      <c r="MRH85" s="298"/>
      <c r="MRI85" s="298"/>
      <c r="MRJ85" s="298"/>
      <c r="MRK85" s="298"/>
      <c r="MRL85" s="298"/>
      <c r="MRM85" s="298"/>
      <c r="MRN85" s="298"/>
      <c r="MRO85" s="298"/>
      <c r="MRP85" s="298"/>
      <c r="MRQ85" s="298"/>
      <c r="MRR85" s="298"/>
      <c r="MRS85" s="298"/>
      <c r="MRT85" s="298"/>
      <c r="MRU85" s="298"/>
      <c r="MRV85" s="298"/>
      <c r="MRW85" s="298"/>
      <c r="MRX85" s="298"/>
      <c r="MRY85" s="298"/>
      <c r="MRZ85" s="298"/>
      <c r="MSA85" s="298"/>
      <c r="MSB85" s="298"/>
      <c r="MSC85" s="298"/>
      <c r="MSD85" s="298"/>
      <c r="MSE85" s="298"/>
      <c r="MSF85" s="298"/>
      <c r="MSG85" s="298"/>
      <c r="MSH85" s="298"/>
      <c r="MSI85" s="298"/>
      <c r="MSJ85" s="298"/>
      <c r="MSK85" s="298"/>
      <c r="MSL85" s="298"/>
      <c r="MSM85" s="298"/>
      <c r="MSN85" s="298"/>
      <c r="MSO85" s="298"/>
      <c r="MSP85" s="298"/>
      <c r="MSQ85" s="298"/>
      <c r="MSR85" s="298"/>
      <c r="MSS85" s="298"/>
      <c r="MST85" s="298"/>
      <c r="MSU85" s="298"/>
      <c r="MSV85" s="298"/>
      <c r="MSW85" s="298"/>
      <c r="MSX85" s="298"/>
      <c r="MSY85" s="298"/>
      <c r="MSZ85" s="298"/>
      <c r="MTA85" s="298"/>
      <c r="MTB85" s="298"/>
      <c r="MTC85" s="298"/>
      <c r="MTD85" s="298"/>
      <c r="MTE85" s="298"/>
      <c r="MTF85" s="298"/>
      <c r="MTG85" s="298"/>
      <c r="MTH85" s="298"/>
      <c r="MTI85" s="298"/>
      <c r="MTJ85" s="298"/>
      <c r="MTK85" s="298"/>
      <c r="MTL85" s="298"/>
      <c r="MTM85" s="298"/>
      <c r="MTN85" s="298"/>
      <c r="MTO85" s="298"/>
      <c r="MTP85" s="298"/>
      <c r="MTQ85" s="298"/>
      <c r="MTR85" s="298"/>
      <c r="MTS85" s="298"/>
      <c r="MTT85" s="298"/>
      <c r="MTU85" s="298"/>
      <c r="MTV85" s="298"/>
      <c r="MTW85" s="298"/>
      <c r="MTX85" s="298"/>
      <c r="MTY85" s="298"/>
      <c r="MTZ85" s="298"/>
      <c r="MUA85" s="298"/>
      <c r="MUB85" s="298"/>
      <c r="MUC85" s="298"/>
      <c r="MUD85" s="298"/>
      <c r="MUE85" s="298"/>
      <c r="MUF85" s="298"/>
      <c r="MUG85" s="298"/>
      <c r="MUH85" s="298"/>
      <c r="MUI85" s="298"/>
      <c r="MUJ85" s="298"/>
      <c r="MUK85" s="298"/>
      <c r="MUL85" s="298"/>
      <c r="MUM85" s="298"/>
      <c r="MUN85" s="298"/>
      <c r="MUO85" s="298"/>
      <c r="MUP85" s="298"/>
      <c r="MUQ85" s="298"/>
      <c r="MUR85" s="298"/>
      <c r="MUS85" s="298"/>
      <c r="MUT85" s="298"/>
      <c r="MUU85" s="298"/>
      <c r="MUV85" s="298"/>
      <c r="MUW85" s="298"/>
      <c r="MUX85" s="298"/>
      <c r="MUY85" s="298"/>
      <c r="MUZ85" s="298"/>
      <c r="MVA85" s="298"/>
      <c r="MVB85" s="298"/>
      <c r="MVC85" s="298"/>
      <c r="MVD85" s="298"/>
      <c r="MVE85" s="298"/>
      <c r="MVF85" s="298"/>
      <c r="MVG85" s="298"/>
      <c r="MVH85" s="298"/>
      <c r="MVI85" s="298"/>
      <c r="MVJ85" s="298"/>
      <c r="MVK85" s="298"/>
      <c r="MVL85" s="298"/>
      <c r="MVM85" s="298"/>
      <c r="MVN85" s="298"/>
      <c r="MVO85" s="298"/>
      <c r="MVP85" s="298"/>
      <c r="MVQ85" s="298"/>
      <c r="MVR85" s="298"/>
      <c r="MVS85" s="298"/>
      <c r="MVT85" s="298"/>
      <c r="MVU85" s="298"/>
      <c r="MVV85" s="298"/>
      <c r="MVW85" s="298"/>
      <c r="MVX85" s="298"/>
      <c r="MVY85" s="298"/>
      <c r="MVZ85" s="298"/>
      <c r="MWA85" s="298"/>
      <c r="MWB85" s="298"/>
      <c r="MWC85" s="298"/>
      <c r="MWD85" s="298"/>
      <c r="MWE85" s="298"/>
      <c r="MWF85" s="298"/>
      <c r="MWG85" s="298"/>
      <c r="MWH85" s="298"/>
      <c r="MWI85" s="298"/>
      <c r="MWJ85" s="298"/>
      <c r="MWK85" s="298"/>
      <c r="MWL85" s="298"/>
      <c r="MWM85" s="298"/>
      <c r="MWN85" s="298"/>
      <c r="MWO85" s="298"/>
      <c r="MWP85" s="298"/>
      <c r="MWQ85" s="298"/>
      <c r="MWR85" s="298"/>
      <c r="MWS85" s="298"/>
      <c r="MWT85" s="298"/>
      <c r="MWU85" s="298"/>
      <c r="MWV85" s="298"/>
      <c r="MWW85" s="298"/>
      <c r="MWX85" s="298"/>
      <c r="MWY85" s="298"/>
      <c r="MWZ85" s="298"/>
      <c r="MXA85" s="298"/>
      <c r="MXB85" s="298"/>
      <c r="MXC85" s="298"/>
      <c r="MXD85" s="298"/>
      <c r="MXE85" s="298"/>
      <c r="MXF85" s="298"/>
      <c r="MXG85" s="298"/>
      <c r="MXH85" s="298"/>
      <c r="MXI85" s="298"/>
      <c r="MXJ85" s="298"/>
      <c r="MXK85" s="298"/>
      <c r="MXL85" s="298"/>
      <c r="MXM85" s="298"/>
      <c r="MXN85" s="298"/>
      <c r="MXO85" s="298"/>
      <c r="MXP85" s="298"/>
      <c r="MXQ85" s="298"/>
      <c r="MXR85" s="298"/>
      <c r="MXS85" s="298"/>
      <c r="MXT85" s="298"/>
      <c r="MXU85" s="298"/>
      <c r="MXV85" s="298"/>
      <c r="MXW85" s="298"/>
      <c r="MXX85" s="298"/>
      <c r="MXY85" s="298"/>
      <c r="MXZ85" s="298"/>
      <c r="MYA85" s="298"/>
      <c r="MYB85" s="298"/>
      <c r="MYC85" s="298"/>
      <c r="MYD85" s="298"/>
      <c r="MYE85" s="298"/>
      <c r="MYF85" s="298"/>
      <c r="MYG85" s="298"/>
      <c r="MYH85" s="298"/>
      <c r="MYI85" s="298"/>
      <c r="MYJ85" s="298"/>
      <c r="MYK85" s="298"/>
      <c r="MYL85" s="298"/>
      <c r="MYM85" s="298"/>
      <c r="MYN85" s="298"/>
      <c r="MYO85" s="298"/>
      <c r="MYP85" s="298"/>
      <c r="MYQ85" s="298"/>
      <c r="MYR85" s="298"/>
      <c r="MYS85" s="298"/>
      <c r="MYT85" s="298"/>
      <c r="MYU85" s="298"/>
      <c r="MYV85" s="298"/>
      <c r="MYW85" s="298"/>
      <c r="MYX85" s="298"/>
      <c r="MYY85" s="298"/>
      <c r="MYZ85" s="298"/>
      <c r="MZA85" s="298"/>
      <c r="MZB85" s="298"/>
      <c r="MZC85" s="298"/>
      <c r="MZD85" s="298"/>
      <c r="MZE85" s="298"/>
      <c r="MZF85" s="298"/>
      <c r="MZG85" s="298"/>
      <c r="MZH85" s="298"/>
      <c r="MZI85" s="298"/>
      <c r="MZJ85" s="298"/>
      <c r="MZK85" s="298"/>
      <c r="MZL85" s="298"/>
      <c r="MZM85" s="298"/>
      <c r="MZN85" s="298"/>
      <c r="MZO85" s="298"/>
      <c r="MZP85" s="298"/>
      <c r="MZQ85" s="298"/>
      <c r="MZR85" s="298"/>
      <c r="MZS85" s="298"/>
      <c r="MZT85" s="298"/>
      <c r="MZU85" s="298"/>
      <c r="MZV85" s="298"/>
      <c r="MZW85" s="298"/>
      <c r="MZX85" s="298"/>
      <c r="MZY85" s="298"/>
      <c r="MZZ85" s="298"/>
      <c r="NAA85" s="298"/>
      <c r="NAB85" s="298"/>
      <c r="NAC85" s="298"/>
      <c r="NAD85" s="298"/>
      <c r="NAE85" s="298"/>
      <c r="NAF85" s="298"/>
      <c r="NAG85" s="298"/>
      <c r="NAH85" s="298"/>
      <c r="NAI85" s="298"/>
      <c r="NAJ85" s="298"/>
      <c r="NAK85" s="298"/>
      <c r="NAL85" s="298"/>
      <c r="NAM85" s="298"/>
      <c r="NAN85" s="298"/>
      <c r="NAO85" s="298"/>
      <c r="NAP85" s="298"/>
      <c r="NAQ85" s="298"/>
      <c r="NAR85" s="298"/>
      <c r="NAS85" s="298"/>
      <c r="NAT85" s="298"/>
      <c r="NAU85" s="298"/>
      <c r="NAV85" s="298"/>
      <c r="NAW85" s="298"/>
      <c r="NAX85" s="298"/>
      <c r="NAY85" s="298"/>
      <c r="NAZ85" s="298"/>
      <c r="NBA85" s="298"/>
      <c r="NBB85" s="298"/>
      <c r="NBC85" s="298"/>
      <c r="NBD85" s="298"/>
      <c r="NBE85" s="298"/>
      <c r="NBF85" s="298"/>
      <c r="NBG85" s="298"/>
      <c r="NBH85" s="298"/>
      <c r="NBI85" s="298"/>
      <c r="NBJ85" s="298"/>
      <c r="NBK85" s="298"/>
      <c r="NBL85" s="298"/>
      <c r="NBM85" s="298"/>
      <c r="NBN85" s="298"/>
      <c r="NBO85" s="298"/>
      <c r="NBP85" s="298"/>
      <c r="NBQ85" s="298"/>
      <c r="NBR85" s="298"/>
      <c r="NBS85" s="298"/>
      <c r="NBT85" s="298"/>
      <c r="NBU85" s="298"/>
      <c r="NBV85" s="298"/>
      <c r="NBW85" s="298"/>
      <c r="NBX85" s="298"/>
      <c r="NBY85" s="298"/>
      <c r="NBZ85" s="298"/>
      <c r="NCA85" s="298"/>
      <c r="NCB85" s="298"/>
      <c r="NCC85" s="298"/>
      <c r="NCD85" s="298"/>
      <c r="NCE85" s="298"/>
      <c r="NCF85" s="298"/>
      <c r="NCG85" s="298"/>
      <c r="NCH85" s="298"/>
      <c r="NCI85" s="298"/>
      <c r="NCJ85" s="298"/>
      <c r="NCK85" s="298"/>
      <c r="NCL85" s="298"/>
      <c r="NCM85" s="298"/>
      <c r="NCN85" s="298"/>
      <c r="NCO85" s="298"/>
      <c r="NCP85" s="298"/>
      <c r="NCQ85" s="298"/>
      <c r="NCR85" s="298"/>
      <c r="NCS85" s="298"/>
      <c r="NCT85" s="298"/>
      <c r="NCU85" s="298"/>
      <c r="NCV85" s="298"/>
      <c r="NCW85" s="298"/>
      <c r="NCX85" s="298"/>
      <c r="NCY85" s="298"/>
      <c r="NCZ85" s="298"/>
      <c r="NDA85" s="298"/>
      <c r="NDB85" s="298"/>
      <c r="NDC85" s="298"/>
      <c r="NDD85" s="298"/>
      <c r="NDE85" s="298"/>
      <c r="NDF85" s="298"/>
      <c r="NDG85" s="298"/>
      <c r="NDH85" s="298"/>
      <c r="NDI85" s="298"/>
      <c r="NDJ85" s="298"/>
      <c r="NDK85" s="298"/>
      <c r="NDL85" s="298"/>
      <c r="NDM85" s="298"/>
      <c r="NDN85" s="298"/>
      <c r="NDO85" s="298"/>
      <c r="NDP85" s="298"/>
      <c r="NDQ85" s="298"/>
      <c r="NDR85" s="298"/>
      <c r="NDS85" s="298"/>
      <c r="NDT85" s="298"/>
      <c r="NDU85" s="298"/>
      <c r="NDV85" s="298"/>
      <c r="NDW85" s="298"/>
      <c r="NDX85" s="298"/>
      <c r="NDY85" s="298"/>
      <c r="NDZ85" s="298"/>
      <c r="NEA85" s="298"/>
      <c r="NEB85" s="298"/>
      <c r="NEC85" s="298"/>
      <c r="NED85" s="298"/>
      <c r="NEE85" s="298"/>
      <c r="NEF85" s="298"/>
      <c r="NEG85" s="298"/>
      <c r="NEH85" s="298"/>
      <c r="NEI85" s="298"/>
      <c r="NEJ85" s="298"/>
      <c r="NEK85" s="298"/>
      <c r="NEL85" s="298"/>
      <c r="NEM85" s="298"/>
      <c r="NEN85" s="298"/>
      <c r="NEO85" s="298"/>
      <c r="NEP85" s="298"/>
      <c r="NEQ85" s="298"/>
      <c r="NER85" s="298"/>
      <c r="NES85" s="298"/>
      <c r="NET85" s="298"/>
      <c r="NEU85" s="298"/>
      <c r="NEV85" s="298"/>
      <c r="NEW85" s="298"/>
      <c r="NEX85" s="298"/>
      <c r="NEY85" s="298"/>
      <c r="NEZ85" s="298"/>
      <c r="NFA85" s="298"/>
      <c r="NFB85" s="298"/>
      <c r="NFC85" s="298"/>
      <c r="NFD85" s="298"/>
      <c r="NFE85" s="298"/>
      <c r="NFF85" s="298"/>
      <c r="NFG85" s="298"/>
      <c r="NFH85" s="298"/>
      <c r="NFI85" s="298"/>
      <c r="NFJ85" s="298"/>
      <c r="NFK85" s="298"/>
      <c r="NFL85" s="298"/>
      <c r="NFM85" s="298"/>
      <c r="NFN85" s="298"/>
      <c r="NFO85" s="298"/>
      <c r="NFP85" s="298"/>
      <c r="NFQ85" s="298"/>
      <c r="NFR85" s="298"/>
      <c r="NFS85" s="298"/>
      <c r="NFT85" s="298"/>
      <c r="NFU85" s="298"/>
      <c r="NFV85" s="298"/>
      <c r="NFW85" s="298"/>
      <c r="NFX85" s="298"/>
      <c r="NFY85" s="298"/>
      <c r="NFZ85" s="298"/>
      <c r="NGA85" s="298"/>
      <c r="NGB85" s="298"/>
      <c r="NGC85" s="298"/>
      <c r="NGD85" s="298"/>
      <c r="NGE85" s="298"/>
      <c r="NGF85" s="298"/>
      <c r="NGG85" s="298"/>
      <c r="NGH85" s="298"/>
      <c r="NGI85" s="298"/>
      <c r="NGJ85" s="298"/>
      <c r="NGK85" s="298"/>
      <c r="NGL85" s="298"/>
      <c r="NGM85" s="298"/>
      <c r="NGN85" s="298"/>
      <c r="NGO85" s="298"/>
      <c r="NGP85" s="298"/>
      <c r="NGQ85" s="298"/>
      <c r="NGR85" s="298"/>
      <c r="NGS85" s="298"/>
      <c r="NGT85" s="298"/>
      <c r="NGU85" s="298"/>
      <c r="NGV85" s="298"/>
      <c r="NGW85" s="298"/>
      <c r="NGX85" s="298"/>
      <c r="NGY85" s="298"/>
      <c r="NGZ85" s="298"/>
      <c r="NHA85" s="298"/>
      <c r="NHB85" s="298"/>
      <c r="NHC85" s="298"/>
      <c r="NHD85" s="298"/>
      <c r="NHE85" s="298"/>
      <c r="NHF85" s="298"/>
      <c r="NHG85" s="298"/>
      <c r="NHH85" s="298"/>
      <c r="NHI85" s="298"/>
      <c r="NHJ85" s="298"/>
      <c r="NHK85" s="298"/>
      <c r="NHL85" s="298"/>
      <c r="NHM85" s="298"/>
      <c r="NHN85" s="298"/>
      <c r="NHO85" s="298"/>
      <c r="NHP85" s="298"/>
      <c r="NHQ85" s="298"/>
      <c r="NHR85" s="298"/>
      <c r="NHS85" s="298"/>
      <c r="NHT85" s="298"/>
      <c r="NHU85" s="298"/>
      <c r="NHV85" s="298"/>
      <c r="NHW85" s="298"/>
      <c r="NHX85" s="298"/>
      <c r="NHY85" s="298"/>
      <c r="NHZ85" s="298"/>
      <c r="NIA85" s="298"/>
      <c r="NIB85" s="298"/>
      <c r="NIC85" s="298"/>
      <c r="NID85" s="298"/>
      <c r="NIE85" s="298"/>
      <c r="NIF85" s="298"/>
      <c r="NIG85" s="298"/>
      <c r="NIH85" s="298"/>
      <c r="NII85" s="298"/>
      <c r="NIJ85" s="298"/>
      <c r="NIK85" s="298"/>
      <c r="NIL85" s="298"/>
      <c r="NIM85" s="298"/>
      <c r="NIN85" s="298"/>
      <c r="NIO85" s="298"/>
      <c r="NIP85" s="298"/>
      <c r="NIQ85" s="298"/>
      <c r="NIR85" s="298"/>
      <c r="NIS85" s="298"/>
      <c r="NIT85" s="298"/>
      <c r="NIU85" s="298"/>
      <c r="NIV85" s="298"/>
      <c r="NIW85" s="298"/>
      <c r="NIX85" s="298"/>
      <c r="NIY85" s="298"/>
      <c r="NIZ85" s="298"/>
      <c r="NJA85" s="298"/>
      <c r="NJB85" s="298"/>
      <c r="NJC85" s="298"/>
      <c r="NJD85" s="298"/>
      <c r="NJE85" s="298"/>
      <c r="NJF85" s="298"/>
      <c r="NJG85" s="298"/>
      <c r="NJH85" s="298"/>
      <c r="NJI85" s="298"/>
      <c r="NJJ85" s="298"/>
      <c r="NJK85" s="298"/>
      <c r="NJL85" s="298"/>
      <c r="NJM85" s="298"/>
      <c r="NJN85" s="298"/>
      <c r="NJO85" s="298"/>
      <c r="NJP85" s="298"/>
      <c r="NJQ85" s="298"/>
      <c r="NJR85" s="298"/>
      <c r="NJS85" s="298"/>
      <c r="NJT85" s="298"/>
      <c r="NJU85" s="298"/>
      <c r="NJV85" s="298"/>
      <c r="NJW85" s="298"/>
      <c r="NJX85" s="298"/>
      <c r="NJY85" s="298"/>
      <c r="NJZ85" s="298"/>
      <c r="NKA85" s="298"/>
      <c r="NKB85" s="298"/>
      <c r="NKC85" s="298"/>
      <c r="NKD85" s="298"/>
      <c r="NKE85" s="298"/>
      <c r="NKF85" s="298"/>
      <c r="NKG85" s="298"/>
      <c r="NKH85" s="298"/>
      <c r="NKI85" s="298"/>
      <c r="NKJ85" s="298"/>
      <c r="NKK85" s="298"/>
      <c r="NKL85" s="298"/>
      <c r="NKM85" s="298"/>
      <c r="NKN85" s="298"/>
      <c r="NKO85" s="298"/>
      <c r="NKP85" s="298"/>
      <c r="NKQ85" s="298"/>
      <c r="NKR85" s="298"/>
      <c r="NKS85" s="298"/>
      <c r="NKT85" s="298"/>
      <c r="NKU85" s="298"/>
      <c r="NKV85" s="298"/>
      <c r="NKW85" s="298"/>
      <c r="NKX85" s="298"/>
      <c r="NKY85" s="298"/>
      <c r="NKZ85" s="298"/>
      <c r="NLA85" s="298"/>
      <c r="NLB85" s="298"/>
      <c r="NLC85" s="298"/>
      <c r="NLD85" s="298"/>
      <c r="NLE85" s="298"/>
      <c r="NLF85" s="298"/>
      <c r="NLG85" s="298"/>
      <c r="NLH85" s="298"/>
      <c r="NLI85" s="298"/>
      <c r="NLJ85" s="298"/>
      <c r="NLK85" s="298"/>
      <c r="NLL85" s="298"/>
      <c r="NLM85" s="298"/>
      <c r="NLN85" s="298"/>
      <c r="NLO85" s="298"/>
      <c r="NLP85" s="298"/>
      <c r="NLQ85" s="298"/>
      <c r="NLR85" s="298"/>
      <c r="NLS85" s="298"/>
      <c r="NLT85" s="298"/>
      <c r="NLU85" s="298"/>
      <c r="NLV85" s="298"/>
      <c r="NLW85" s="298"/>
      <c r="NLX85" s="298"/>
      <c r="NLY85" s="298"/>
      <c r="NLZ85" s="298"/>
      <c r="NMA85" s="298"/>
      <c r="NMB85" s="298"/>
      <c r="NMC85" s="298"/>
      <c r="NMD85" s="298"/>
      <c r="NME85" s="298"/>
      <c r="NMF85" s="298"/>
      <c r="NMG85" s="298"/>
      <c r="NMH85" s="298"/>
      <c r="NMI85" s="298"/>
      <c r="NMJ85" s="298"/>
      <c r="NMK85" s="298"/>
      <c r="NML85" s="298"/>
      <c r="NMM85" s="298"/>
      <c r="NMN85" s="298"/>
      <c r="NMO85" s="298"/>
      <c r="NMP85" s="298"/>
      <c r="NMQ85" s="298"/>
      <c r="NMR85" s="298"/>
      <c r="NMS85" s="298"/>
      <c r="NMT85" s="298"/>
      <c r="NMU85" s="298"/>
      <c r="NMV85" s="298"/>
      <c r="NMW85" s="298"/>
      <c r="NMX85" s="298"/>
      <c r="NMY85" s="298"/>
      <c r="NMZ85" s="298"/>
      <c r="NNA85" s="298"/>
      <c r="NNB85" s="298"/>
      <c r="NNC85" s="298"/>
      <c r="NND85" s="298"/>
      <c r="NNE85" s="298"/>
      <c r="NNF85" s="298"/>
      <c r="NNG85" s="298"/>
      <c r="NNH85" s="298"/>
      <c r="NNI85" s="298"/>
      <c r="NNJ85" s="298"/>
      <c r="NNK85" s="298"/>
      <c r="NNL85" s="298"/>
      <c r="NNM85" s="298"/>
      <c r="NNN85" s="298"/>
      <c r="NNO85" s="298"/>
      <c r="NNP85" s="298"/>
      <c r="NNQ85" s="298"/>
      <c r="NNR85" s="298"/>
      <c r="NNS85" s="298"/>
      <c r="NNT85" s="298"/>
      <c r="NNU85" s="298"/>
      <c r="NNV85" s="298"/>
      <c r="NNW85" s="298"/>
      <c r="NNX85" s="298"/>
      <c r="NNY85" s="298"/>
      <c r="NNZ85" s="298"/>
      <c r="NOA85" s="298"/>
      <c r="NOB85" s="298"/>
      <c r="NOC85" s="298"/>
      <c r="NOD85" s="298"/>
      <c r="NOE85" s="298"/>
      <c r="NOF85" s="298"/>
      <c r="NOG85" s="298"/>
      <c r="NOH85" s="298"/>
      <c r="NOI85" s="298"/>
      <c r="NOJ85" s="298"/>
      <c r="NOK85" s="298"/>
      <c r="NOL85" s="298"/>
      <c r="NOM85" s="298"/>
      <c r="NON85" s="298"/>
      <c r="NOO85" s="298"/>
      <c r="NOP85" s="298"/>
      <c r="NOQ85" s="298"/>
      <c r="NOR85" s="298"/>
      <c r="NOS85" s="298"/>
      <c r="NOT85" s="298"/>
      <c r="NOU85" s="298"/>
      <c r="NOV85" s="298"/>
      <c r="NOW85" s="298"/>
      <c r="NOX85" s="298"/>
      <c r="NOY85" s="298"/>
      <c r="NOZ85" s="298"/>
      <c r="NPA85" s="298"/>
      <c r="NPB85" s="298"/>
      <c r="NPC85" s="298"/>
      <c r="NPD85" s="298"/>
      <c r="NPE85" s="298"/>
      <c r="NPF85" s="298"/>
      <c r="NPG85" s="298"/>
      <c r="NPH85" s="298"/>
      <c r="NPI85" s="298"/>
      <c r="NPJ85" s="298"/>
      <c r="NPK85" s="298"/>
      <c r="NPL85" s="298"/>
      <c r="NPM85" s="298"/>
      <c r="NPN85" s="298"/>
      <c r="NPO85" s="298"/>
      <c r="NPP85" s="298"/>
      <c r="NPQ85" s="298"/>
      <c r="NPR85" s="298"/>
      <c r="NPS85" s="298"/>
      <c r="NPT85" s="298"/>
      <c r="NPU85" s="298"/>
      <c r="NPV85" s="298"/>
      <c r="NPW85" s="298"/>
      <c r="NPX85" s="298"/>
      <c r="NPY85" s="298"/>
      <c r="NPZ85" s="298"/>
      <c r="NQA85" s="298"/>
      <c r="NQB85" s="298"/>
      <c r="NQC85" s="298"/>
      <c r="NQD85" s="298"/>
      <c r="NQE85" s="298"/>
      <c r="NQF85" s="298"/>
      <c r="NQG85" s="298"/>
      <c r="NQH85" s="298"/>
      <c r="NQI85" s="298"/>
      <c r="NQJ85" s="298"/>
      <c r="NQK85" s="298"/>
      <c r="NQL85" s="298"/>
      <c r="NQM85" s="298"/>
      <c r="NQN85" s="298"/>
      <c r="NQO85" s="298"/>
      <c r="NQP85" s="298"/>
      <c r="NQQ85" s="298"/>
      <c r="NQR85" s="298"/>
      <c r="NQS85" s="298"/>
      <c r="NQT85" s="298"/>
      <c r="NQU85" s="298"/>
      <c r="NQV85" s="298"/>
      <c r="NQW85" s="298"/>
      <c r="NQX85" s="298"/>
      <c r="NQY85" s="298"/>
      <c r="NQZ85" s="298"/>
      <c r="NRA85" s="298"/>
      <c r="NRB85" s="298"/>
      <c r="NRC85" s="298"/>
      <c r="NRD85" s="298"/>
      <c r="NRE85" s="298"/>
      <c r="NRF85" s="298"/>
      <c r="NRG85" s="298"/>
      <c r="NRH85" s="298"/>
      <c r="NRI85" s="298"/>
      <c r="NRJ85" s="298"/>
      <c r="NRK85" s="298"/>
      <c r="NRL85" s="298"/>
      <c r="NRM85" s="298"/>
      <c r="NRN85" s="298"/>
      <c r="NRO85" s="298"/>
      <c r="NRP85" s="298"/>
      <c r="NRQ85" s="298"/>
      <c r="NRR85" s="298"/>
      <c r="NRS85" s="298"/>
      <c r="NRT85" s="298"/>
      <c r="NRU85" s="298"/>
      <c r="NRV85" s="298"/>
      <c r="NRW85" s="298"/>
      <c r="NRX85" s="298"/>
      <c r="NRY85" s="298"/>
      <c r="NRZ85" s="298"/>
      <c r="NSA85" s="298"/>
      <c r="NSB85" s="298"/>
      <c r="NSC85" s="298"/>
      <c r="NSD85" s="298"/>
      <c r="NSE85" s="298"/>
      <c r="NSF85" s="298"/>
      <c r="NSG85" s="298"/>
      <c r="NSH85" s="298"/>
      <c r="NSI85" s="298"/>
      <c r="NSJ85" s="298"/>
      <c r="NSK85" s="298"/>
      <c r="NSL85" s="298"/>
      <c r="NSM85" s="298"/>
      <c r="NSN85" s="298"/>
      <c r="NSO85" s="298"/>
      <c r="NSP85" s="298"/>
      <c r="NSQ85" s="298"/>
      <c r="NSR85" s="298"/>
      <c r="NSS85" s="298"/>
      <c r="NST85" s="298"/>
      <c r="NSU85" s="298"/>
      <c r="NSV85" s="298"/>
      <c r="NSW85" s="298"/>
      <c r="NSX85" s="298"/>
      <c r="NSY85" s="298"/>
      <c r="NSZ85" s="298"/>
      <c r="NTA85" s="298"/>
      <c r="NTB85" s="298"/>
      <c r="NTC85" s="298"/>
      <c r="NTD85" s="298"/>
      <c r="NTE85" s="298"/>
      <c r="NTF85" s="298"/>
      <c r="NTG85" s="298"/>
      <c r="NTH85" s="298"/>
      <c r="NTI85" s="298"/>
      <c r="NTJ85" s="298"/>
      <c r="NTK85" s="298"/>
      <c r="NTL85" s="298"/>
      <c r="NTM85" s="298"/>
      <c r="NTN85" s="298"/>
      <c r="NTO85" s="298"/>
      <c r="NTP85" s="298"/>
      <c r="NTQ85" s="298"/>
      <c r="NTR85" s="298"/>
      <c r="NTS85" s="298"/>
      <c r="NTT85" s="298"/>
      <c r="NTU85" s="298"/>
      <c r="NTV85" s="298"/>
      <c r="NTW85" s="298"/>
      <c r="NTX85" s="298"/>
      <c r="NTY85" s="298"/>
      <c r="NTZ85" s="298"/>
      <c r="NUA85" s="298"/>
      <c r="NUB85" s="298"/>
      <c r="NUC85" s="298"/>
      <c r="NUD85" s="298"/>
      <c r="NUE85" s="298"/>
      <c r="NUF85" s="298"/>
      <c r="NUG85" s="298"/>
      <c r="NUH85" s="298"/>
      <c r="NUI85" s="298"/>
      <c r="NUJ85" s="298"/>
      <c r="NUK85" s="298"/>
      <c r="NUL85" s="298"/>
      <c r="NUM85" s="298"/>
      <c r="NUN85" s="298"/>
      <c r="NUO85" s="298"/>
      <c r="NUP85" s="298"/>
      <c r="NUQ85" s="298"/>
      <c r="NUR85" s="298"/>
      <c r="NUS85" s="298"/>
      <c r="NUT85" s="298"/>
      <c r="NUU85" s="298"/>
      <c r="NUV85" s="298"/>
      <c r="NUW85" s="298"/>
      <c r="NUX85" s="298"/>
      <c r="NUY85" s="298"/>
      <c r="NUZ85" s="298"/>
      <c r="NVA85" s="298"/>
      <c r="NVB85" s="298"/>
      <c r="NVC85" s="298"/>
      <c r="NVD85" s="298"/>
      <c r="NVE85" s="298"/>
      <c r="NVF85" s="298"/>
      <c r="NVG85" s="298"/>
      <c r="NVH85" s="298"/>
      <c r="NVI85" s="298"/>
      <c r="NVJ85" s="298"/>
      <c r="NVK85" s="298"/>
      <c r="NVL85" s="298"/>
      <c r="NVM85" s="298"/>
      <c r="NVN85" s="298"/>
      <c r="NVO85" s="298"/>
      <c r="NVP85" s="298"/>
      <c r="NVQ85" s="298"/>
      <c r="NVR85" s="298"/>
      <c r="NVS85" s="298"/>
      <c r="NVT85" s="298"/>
      <c r="NVU85" s="298"/>
      <c r="NVV85" s="298"/>
      <c r="NVW85" s="298"/>
      <c r="NVX85" s="298"/>
      <c r="NVY85" s="298"/>
      <c r="NVZ85" s="298"/>
      <c r="NWA85" s="298"/>
      <c r="NWB85" s="298"/>
      <c r="NWC85" s="298"/>
      <c r="NWD85" s="298"/>
      <c r="NWE85" s="298"/>
      <c r="NWF85" s="298"/>
      <c r="NWG85" s="298"/>
      <c r="NWH85" s="298"/>
      <c r="NWI85" s="298"/>
      <c r="NWJ85" s="298"/>
      <c r="NWK85" s="298"/>
      <c r="NWL85" s="298"/>
      <c r="NWM85" s="298"/>
      <c r="NWN85" s="298"/>
      <c r="NWO85" s="298"/>
      <c r="NWP85" s="298"/>
      <c r="NWQ85" s="298"/>
      <c r="NWR85" s="298"/>
      <c r="NWS85" s="298"/>
      <c r="NWT85" s="298"/>
      <c r="NWU85" s="298"/>
      <c r="NWV85" s="298"/>
      <c r="NWW85" s="298"/>
      <c r="NWX85" s="298"/>
      <c r="NWY85" s="298"/>
      <c r="NWZ85" s="298"/>
      <c r="NXA85" s="298"/>
      <c r="NXB85" s="298"/>
      <c r="NXC85" s="298"/>
      <c r="NXD85" s="298"/>
      <c r="NXE85" s="298"/>
      <c r="NXF85" s="298"/>
      <c r="NXG85" s="298"/>
      <c r="NXH85" s="298"/>
      <c r="NXI85" s="298"/>
      <c r="NXJ85" s="298"/>
      <c r="NXK85" s="298"/>
      <c r="NXL85" s="298"/>
      <c r="NXM85" s="298"/>
      <c r="NXN85" s="298"/>
      <c r="NXO85" s="298"/>
      <c r="NXP85" s="298"/>
      <c r="NXQ85" s="298"/>
      <c r="NXR85" s="298"/>
      <c r="NXS85" s="298"/>
      <c r="NXT85" s="298"/>
      <c r="NXU85" s="298"/>
      <c r="NXV85" s="298"/>
      <c r="NXW85" s="298"/>
      <c r="NXX85" s="298"/>
      <c r="NXY85" s="298"/>
      <c r="NXZ85" s="298"/>
      <c r="NYA85" s="298"/>
      <c r="NYB85" s="298"/>
      <c r="NYC85" s="298"/>
      <c r="NYD85" s="298"/>
      <c r="NYE85" s="298"/>
      <c r="NYF85" s="298"/>
      <c r="NYG85" s="298"/>
      <c r="NYH85" s="298"/>
      <c r="NYI85" s="298"/>
      <c r="NYJ85" s="298"/>
      <c r="NYK85" s="298"/>
      <c r="NYL85" s="298"/>
      <c r="NYM85" s="298"/>
      <c r="NYN85" s="298"/>
      <c r="NYO85" s="298"/>
      <c r="NYP85" s="298"/>
      <c r="NYQ85" s="298"/>
      <c r="NYR85" s="298"/>
      <c r="NYS85" s="298"/>
      <c r="NYT85" s="298"/>
      <c r="NYU85" s="298"/>
      <c r="NYV85" s="298"/>
      <c r="NYW85" s="298"/>
      <c r="NYX85" s="298"/>
      <c r="NYY85" s="298"/>
      <c r="NYZ85" s="298"/>
      <c r="NZA85" s="298"/>
      <c r="NZB85" s="298"/>
      <c r="NZC85" s="298"/>
      <c r="NZD85" s="298"/>
      <c r="NZE85" s="298"/>
      <c r="NZF85" s="298"/>
      <c r="NZG85" s="298"/>
      <c r="NZH85" s="298"/>
      <c r="NZI85" s="298"/>
      <c r="NZJ85" s="298"/>
      <c r="NZK85" s="298"/>
      <c r="NZL85" s="298"/>
      <c r="NZM85" s="298"/>
      <c r="NZN85" s="298"/>
      <c r="NZO85" s="298"/>
      <c r="NZP85" s="298"/>
      <c r="NZQ85" s="298"/>
      <c r="NZR85" s="298"/>
      <c r="NZS85" s="298"/>
      <c r="NZT85" s="298"/>
      <c r="NZU85" s="298"/>
      <c r="NZV85" s="298"/>
      <c r="NZW85" s="298"/>
      <c r="NZX85" s="298"/>
      <c r="NZY85" s="298"/>
      <c r="NZZ85" s="298"/>
      <c r="OAA85" s="298"/>
      <c r="OAB85" s="298"/>
      <c r="OAC85" s="298"/>
      <c r="OAD85" s="298"/>
      <c r="OAE85" s="298"/>
      <c r="OAF85" s="298"/>
      <c r="OAG85" s="298"/>
      <c r="OAH85" s="298"/>
      <c r="OAI85" s="298"/>
      <c r="OAJ85" s="298"/>
      <c r="OAK85" s="298"/>
      <c r="OAL85" s="298"/>
      <c r="OAM85" s="298"/>
      <c r="OAN85" s="298"/>
      <c r="OAO85" s="298"/>
      <c r="OAP85" s="298"/>
      <c r="OAQ85" s="298"/>
      <c r="OAR85" s="298"/>
      <c r="OAS85" s="298"/>
      <c r="OAT85" s="298"/>
      <c r="OAU85" s="298"/>
      <c r="OAV85" s="298"/>
      <c r="OAW85" s="298"/>
      <c r="OAX85" s="298"/>
      <c r="OAY85" s="298"/>
      <c r="OAZ85" s="298"/>
      <c r="OBA85" s="298"/>
      <c r="OBB85" s="298"/>
      <c r="OBC85" s="298"/>
      <c r="OBD85" s="298"/>
      <c r="OBE85" s="298"/>
      <c r="OBF85" s="298"/>
      <c r="OBG85" s="298"/>
      <c r="OBH85" s="298"/>
      <c r="OBI85" s="298"/>
      <c r="OBJ85" s="298"/>
      <c r="OBK85" s="298"/>
      <c r="OBL85" s="298"/>
      <c r="OBM85" s="298"/>
      <c r="OBN85" s="298"/>
      <c r="OBO85" s="298"/>
      <c r="OBP85" s="298"/>
      <c r="OBQ85" s="298"/>
      <c r="OBR85" s="298"/>
      <c r="OBS85" s="298"/>
      <c r="OBT85" s="298"/>
      <c r="OBU85" s="298"/>
      <c r="OBV85" s="298"/>
      <c r="OBW85" s="298"/>
      <c r="OBX85" s="298"/>
      <c r="OBY85" s="298"/>
      <c r="OBZ85" s="298"/>
      <c r="OCA85" s="298"/>
      <c r="OCB85" s="298"/>
      <c r="OCC85" s="298"/>
      <c r="OCD85" s="298"/>
      <c r="OCE85" s="298"/>
      <c r="OCF85" s="298"/>
      <c r="OCG85" s="298"/>
      <c r="OCH85" s="298"/>
      <c r="OCI85" s="298"/>
      <c r="OCJ85" s="298"/>
      <c r="OCK85" s="298"/>
      <c r="OCL85" s="298"/>
      <c r="OCM85" s="298"/>
      <c r="OCN85" s="298"/>
      <c r="OCO85" s="298"/>
      <c r="OCP85" s="298"/>
      <c r="OCQ85" s="298"/>
      <c r="OCR85" s="298"/>
      <c r="OCS85" s="298"/>
      <c r="OCT85" s="298"/>
      <c r="OCU85" s="298"/>
      <c r="OCV85" s="298"/>
      <c r="OCW85" s="298"/>
      <c r="OCX85" s="298"/>
      <c r="OCY85" s="298"/>
      <c r="OCZ85" s="298"/>
      <c r="ODA85" s="298"/>
      <c r="ODB85" s="298"/>
      <c r="ODC85" s="298"/>
      <c r="ODD85" s="298"/>
      <c r="ODE85" s="298"/>
      <c r="ODF85" s="298"/>
      <c r="ODG85" s="298"/>
      <c r="ODH85" s="298"/>
      <c r="ODI85" s="298"/>
      <c r="ODJ85" s="298"/>
      <c r="ODK85" s="298"/>
      <c r="ODL85" s="298"/>
      <c r="ODM85" s="298"/>
      <c r="ODN85" s="298"/>
      <c r="ODO85" s="298"/>
      <c r="ODP85" s="298"/>
      <c r="ODQ85" s="298"/>
      <c r="ODR85" s="298"/>
      <c r="ODS85" s="298"/>
      <c r="ODT85" s="298"/>
      <c r="ODU85" s="298"/>
      <c r="ODV85" s="298"/>
      <c r="ODW85" s="298"/>
      <c r="ODX85" s="298"/>
      <c r="ODY85" s="298"/>
      <c r="ODZ85" s="298"/>
      <c r="OEA85" s="298"/>
      <c r="OEB85" s="298"/>
      <c r="OEC85" s="298"/>
      <c r="OED85" s="298"/>
      <c r="OEE85" s="298"/>
      <c r="OEF85" s="298"/>
      <c r="OEG85" s="298"/>
      <c r="OEH85" s="298"/>
      <c r="OEI85" s="298"/>
      <c r="OEJ85" s="298"/>
      <c r="OEK85" s="298"/>
      <c r="OEL85" s="298"/>
      <c r="OEM85" s="298"/>
      <c r="OEN85" s="298"/>
      <c r="OEO85" s="298"/>
      <c r="OEP85" s="298"/>
      <c r="OEQ85" s="298"/>
      <c r="OER85" s="298"/>
      <c r="OES85" s="298"/>
      <c r="OET85" s="298"/>
      <c r="OEU85" s="298"/>
      <c r="OEV85" s="298"/>
      <c r="OEW85" s="298"/>
      <c r="OEX85" s="298"/>
      <c r="OEY85" s="298"/>
      <c r="OEZ85" s="298"/>
      <c r="OFA85" s="298"/>
      <c r="OFB85" s="298"/>
      <c r="OFC85" s="298"/>
      <c r="OFD85" s="298"/>
      <c r="OFE85" s="298"/>
      <c r="OFF85" s="298"/>
      <c r="OFG85" s="298"/>
      <c r="OFH85" s="298"/>
      <c r="OFI85" s="298"/>
      <c r="OFJ85" s="298"/>
      <c r="OFK85" s="298"/>
      <c r="OFL85" s="298"/>
      <c r="OFM85" s="298"/>
      <c r="OFN85" s="298"/>
      <c r="OFO85" s="298"/>
      <c r="OFP85" s="298"/>
      <c r="OFQ85" s="298"/>
      <c r="OFR85" s="298"/>
      <c r="OFS85" s="298"/>
      <c r="OFT85" s="298"/>
      <c r="OFU85" s="298"/>
      <c r="OFV85" s="298"/>
      <c r="OFW85" s="298"/>
      <c r="OFX85" s="298"/>
      <c r="OFY85" s="298"/>
      <c r="OFZ85" s="298"/>
      <c r="OGA85" s="298"/>
      <c r="OGB85" s="298"/>
      <c r="OGC85" s="298"/>
      <c r="OGD85" s="298"/>
      <c r="OGE85" s="298"/>
      <c r="OGF85" s="298"/>
      <c r="OGG85" s="298"/>
      <c r="OGH85" s="298"/>
      <c r="OGI85" s="298"/>
      <c r="OGJ85" s="298"/>
      <c r="OGK85" s="298"/>
      <c r="OGL85" s="298"/>
      <c r="OGM85" s="298"/>
      <c r="OGN85" s="298"/>
      <c r="OGO85" s="298"/>
      <c r="OGP85" s="298"/>
      <c r="OGQ85" s="298"/>
      <c r="OGR85" s="298"/>
      <c r="OGS85" s="298"/>
      <c r="OGT85" s="298"/>
      <c r="OGU85" s="298"/>
      <c r="OGV85" s="298"/>
      <c r="OGW85" s="298"/>
      <c r="OGX85" s="298"/>
      <c r="OGY85" s="298"/>
      <c r="OGZ85" s="298"/>
      <c r="OHA85" s="298"/>
      <c r="OHB85" s="298"/>
      <c r="OHC85" s="298"/>
      <c r="OHD85" s="298"/>
      <c r="OHE85" s="298"/>
      <c r="OHF85" s="298"/>
      <c r="OHG85" s="298"/>
      <c r="OHH85" s="298"/>
      <c r="OHI85" s="298"/>
      <c r="OHJ85" s="298"/>
      <c r="OHK85" s="298"/>
      <c r="OHL85" s="298"/>
      <c r="OHM85" s="298"/>
      <c r="OHN85" s="298"/>
      <c r="OHO85" s="298"/>
      <c r="OHP85" s="298"/>
      <c r="OHQ85" s="298"/>
      <c r="OHR85" s="298"/>
      <c r="OHS85" s="298"/>
      <c r="OHT85" s="298"/>
      <c r="OHU85" s="298"/>
      <c r="OHV85" s="298"/>
      <c r="OHW85" s="298"/>
      <c r="OHX85" s="298"/>
      <c r="OHY85" s="298"/>
      <c r="OHZ85" s="298"/>
      <c r="OIA85" s="298"/>
      <c r="OIB85" s="298"/>
      <c r="OIC85" s="298"/>
      <c r="OID85" s="298"/>
      <c r="OIE85" s="298"/>
      <c r="OIF85" s="298"/>
      <c r="OIG85" s="298"/>
      <c r="OIH85" s="298"/>
      <c r="OII85" s="298"/>
      <c r="OIJ85" s="298"/>
      <c r="OIK85" s="298"/>
      <c r="OIL85" s="298"/>
      <c r="OIM85" s="298"/>
      <c r="OIN85" s="298"/>
      <c r="OIO85" s="298"/>
      <c r="OIP85" s="298"/>
      <c r="OIQ85" s="298"/>
      <c r="OIR85" s="298"/>
      <c r="OIS85" s="298"/>
      <c r="OIT85" s="298"/>
      <c r="OIU85" s="298"/>
      <c r="OIV85" s="298"/>
      <c r="OIW85" s="298"/>
      <c r="OIX85" s="298"/>
      <c r="OIY85" s="298"/>
      <c r="OIZ85" s="298"/>
      <c r="OJA85" s="298"/>
      <c r="OJB85" s="298"/>
      <c r="OJC85" s="298"/>
      <c r="OJD85" s="298"/>
      <c r="OJE85" s="298"/>
      <c r="OJF85" s="298"/>
      <c r="OJG85" s="298"/>
      <c r="OJH85" s="298"/>
      <c r="OJI85" s="298"/>
      <c r="OJJ85" s="298"/>
      <c r="OJK85" s="298"/>
      <c r="OJL85" s="298"/>
      <c r="OJM85" s="298"/>
      <c r="OJN85" s="298"/>
      <c r="OJO85" s="298"/>
      <c r="OJP85" s="298"/>
      <c r="OJQ85" s="298"/>
      <c r="OJR85" s="298"/>
      <c r="OJS85" s="298"/>
      <c r="OJT85" s="298"/>
      <c r="OJU85" s="298"/>
      <c r="OJV85" s="298"/>
      <c r="OJW85" s="298"/>
      <c r="OJX85" s="298"/>
      <c r="OJY85" s="298"/>
      <c r="OJZ85" s="298"/>
      <c r="OKA85" s="298"/>
      <c r="OKB85" s="298"/>
      <c r="OKC85" s="298"/>
      <c r="OKD85" s="298"/>
      <c r="OKE85" s="298"/>
      <c r="OKF85" s="298"/>
      <c r="OKG85" s="298"/>
      <c r="OKH85" s="298"/>
      <c r="OKI85" s="298"/>
      <c r="OKJ85" s="298"/>
      <c r="OKK85" s="298"/>
      <c r="OKL85" s="298"/>
      <c r="OKM85" s="298"/>
      <c r="OKN85" s="298"/>
      <c r="OKO85" s="298"/>
      <c r="OKP85" s="298"/>
      <c r="OKQ85" s="298"/>
      <c r="OKR85" s="298"/>
      <c r="OKS85" s="298"/>
      <c r="OKT85" s="298"/>
      <c r="OKU85" s="298"/>
      <c r="OKV85" s="298"/>
      <c r="OKW85" s="298"/>
      <c r="OKX85" s="298"/>
      <c r="OKY85" s="298"/>
      <c r="OKZ85" s="298"/>
      <c r="OLA85" s="298"/>
      <c r="OLB85" s="298"/>
      <c r="OLC85" s="298"/>
      <c r="OLD85" s="298"/>
      <c r="OLE85" s="298"/>
      <c r="OLF85" s="298"/>
      <c r="OLG85" s="298"/>
      <c r="OLH85" s="298"/>
      <c r="OLI85" s="298"/>
      <c r="OLJ85" s="298"/>
      <c r="OLK85" s="298"/>
      <c r="OLL85" s="298"/>
      <c r="OLM85" s="298"/>
      <c r="OLN85" s="298"/>
      <c r="OLO85" s="298"/>
      <c r="OLP85" s="298"/>
      <c r="OLQ85" s="298"/>
      <c r="OLR85" s="298"/>
      <c r="OLS85" s="298"/>
      <c r="OLT85" s="298"/>
      <c r="OLU85" s="298"/>
      <c r="OLV85" s="298"/>
      <c r="OLW85" s="298"/>
      <c r="OLX85" s="298"/>
      <c r="OLY85" s="298"/>
      <c r="OLZ85" s="298"/>
      <c r="OMA85" s="298"/>
      <c r="OMB85" s="298"/>
      <c r="OMC85" s="298"/>
      <c r="OMD85" s="298"/>
      <c r="OME85" s="298"/>
      <c r="OMF85" s="298"/>
      <c r="OMG85" s="298"/>
      <c r="OMH85" s="298"/>
      <c r="OMI85" s="298"/>
      <c r="OMJ85" s="298"/>
      <c r="OMK85" s="298"/>
      <c r="OML85" s="298"/>
      <c r="OMM85" s="298"/>
      <c r="OMN85" s="298"/>
      <c r="OMO85" s="298"/>
      <c r="OMP85" s="298"/>
      <c r="OMQ85" s="298"/>
      <c r="OMR85" s="298"/>
      <c r="OMS85" s="298"/>
      <c r="OMT85" s="298"/>
      <c r="OMU85" s="298"/>
      <c r="OMV85" s="298"/>
      <c r="OMW85" s="298"/>
      <c r="OMX85" s="298"/>
      <c r="OMY85" s="298"/>
      <c r="OMZ85" s="298"/>
      <c r="ONA85" s="298"/>
      <c r="ONB85" s="298"/>
      <c r="ONC85" s="298"/>
      <c r="OND85" s="298"/>
      <c r="ONE85" s="298"/>
      <c r="ONF85" s="298"/>
      <c r="ONG85" s="298"/>
      <c r="ONH85" s="298"/>
      <c r="ONI85" s="298"/>
      <c r="ONJ85" s="298"/>
      <c r="ONK85" s="298"/>
      <c r="ONL85" s="298"/>
      <c r="ONM85" s="298"/>
      <c r="ONN85" s="298"/>
      <c r="ONO85" s="298"/>
      <c r="ONP85" s="298"/>
      <c r="ONQ85" s="298"/>
      <c r="ONR85" s="298"/>
      <c r="ONS85" s="298"/>
      <c r="ONT85" s="298"/>
      <c r="ONU85" s="298"/>
      <c r="ONV85" s="298"/>
      <c r="ONW85" s="298"/>
      <c r="ONX85" s="298"/>
      <c r="ONY85" s="298"/>
      <c r="ONZ85" s="298"/>
      <c r="OOA85" s="298"/>
      <c r="OOB85" s="298"/>
      <c r="OOC85" s="298"/>
      <c r="OOD85" s="298"/>
      <c r="OOE85" s="298"/>
      <c r="OOF85" s="298"/>
      <c r="OOG85" s="298"/>
      <c r="OOH85" s="298"/>
      <c r="OOI85" s="298"/>
      <c r="OOJ85" s="298"/>
      <c r="OOK85" s="298"/>
      <c r="OOL85" s="298"/>
      <c r="OOM85" s="298"/>
      <c r="OON85" s="298"/>
      <c r="OOO85" s="298"/>
      <c r="OOP85" s="298"/>
      <c r="OOQ85" s="298"/>
      <c r="OOR85" s="298"/>
      <c r="OOS85" s="298"/>
      <c r="OOT85" s="298"/>
      <c r="OOU85" s="298"/>
      <c r="OOV85" s="298"/>
      <c r="OOW85" s="298"/>
      <c r="OOX85" s="298"/>
      <c r="OOY85" s="298"/>
      <c r="OOZ85" s="298"/>
      <c r="OPA85" s="298"/>
      <c r="OPB85" s="298"/>
      <c r="OPC85" s="298"/>
      <c r="OPD85" s="298"/>
      <c r="OPE85" s="298"/>
      <c r="OPF85" s="298"/>
      <c r="OPG85" s="298"/>
      <c r="OPH85" s="298"/>
      <c r="OPI85" s="298"/>
      <c r="OPJ85" s="298"/>
      <c r="OPK85" s="298"/>
      <c r="OPL85" s="298"/>
      <c r="OPM85" s="298"/>
      <c r="OPN85" s="298"/>
      <c r="OPO85" s="298"/>
      <c r="OPP85" s="298"/>
      <c r="OPQ85" s="298"/>
      <c r="OPR85" s="298"/>
      <c r="OPS85" s="298"/>
      <c r="OPT85" s="298"/>
      <c r="OPU85" s="298"/>
      <c r="OPV85" s="298"/>
      <c r="OPW85" s="298"/>
      <c r="OPX85" s="298"/>
      <c r="OPY85" s="298"/>
      <c r="OPZ85" s="298"/>
      <c r="OQA85" s="298"/>
      <c r="OQB85" s="298"/>
      <c r="OQC85" s="298"/>
      <c r="OQD85" s="298"/>
      <c r="OQE85" s="298"/>
      <c r="OQF85" s="298"/>
      <c r="OQG85" s="298"/>
      <c r="OQH85" s="298"/>
      <c r="OQI85" s="298"/>
      <c r="OQJ85" s="298"/>
      <c r="OQK85" s="298"/>
      <c r="OQL85" s="298"/>
      <c r="OQM85" s="298"/>
      <c r="OQN85" s="298"/>
      <c r="OQO85" s="298"/>
      <c r="OQP85" s="298"/>
      <c r="OQQ85" s="298"/>
      <c r="OQR85" s="298"/>
      <c r="OQS85" s="298"/>
      <c r="OQT85" s="298"/>
      <c r="OQU85" s="298"/>
      <c r="OQV85" s="298"/>
      <c r="OQW85" s="298"/>
      <c r="OQX85" s="298"/>
      <c r="OQY85" s="298"/>
      <c r="OQZ85" s="298"/>
      <c r="ORA85" s="298"/>
      <c r="ORB85" s="298"/>
      <c r="ORC85" s="298"/>
      <c r="ORD85" s="298"/>
      <c r="ORE85" s="298"/>
      <c r="ORF85" s="298"/>
      <c r="ORG85" s="298"/>
      <c r="ORH85" s="298"/>
      <c r="ORI85" s="298"/>
      <c r="ORJ85" s="298"/>
      <c r="ORK85" s="298"/>
      <c r="ORL85" s="298"/>
      <c r="ORM85" s="298"/>
      <c r="ORN85" s="298"/>
      <c r="ORO85" s="298"/>
      <c r="ORP85" s="298"/>
      <c r="ORQ85" s="298"/>
      <c r="ORR85" s="298"/>
      <c r="ORS85" s="298"/>
      <c r="ORT85" s="298"/>
      <c r="ORU85" s="298"/>
      <c r="ORV85" s="298"/>
      <c r="ORW85" s="298"/>
      <c r="ORX85" s="298"/>
      <c r="ORY85" s="298"/>
      <c r="ORZ85" s="298"/>
      <c r="OSA85" s="298"/>
      <c r="OSB85" s="298"/>
      <c r="OSC85" s="298"/>
      <c r="OSD85" s="298"/>
      <c r="OSE85" s="298"/>
      <c r="OSF85" s="298"/>
      <c r="OSG85" s="298"/>
      <c r="OSH85" s="298"/>
      <c r="OSI85" s="298"/>
      <c r="OSJ85" s="298"/>
      <c r="OSK85" s="298"/>
      <c r="OSL85" s="298"/>
      <c r="OSM85" s="298"/>
      <c r="OSN85" s="298"/>
      <c r="OSO85" s="298"/>
      <c r="OSP85" s="298"/>
      <c r="OSQ85" s="298"/>
      <c r="OSR85" s="298"/>
      <c r="OSS85" s="298"/>
      <c r="OST85" s="298"/>
      <c r="OSU85" s="298"/>
      <c r="OSV85" s="298"/>
      <c r="OSW85" s="298"/>
      <c r="OSX85" s="298"/>
      <c r="OSY85" s="298"/>
      <c r="OSZ85" s="298"/>
      <c r="OTA85" s="298"/>
      <c r="OTB85" s="298"/>
      <c r="OTC85" s="298"/>
      <c r="OTD85" s="298"/>
      <c r="OTE85" s="298"/>
      <c r="OTF85" s="298"/>
      <c r="OTG85" s="298"/>
      <c r="OTH85" s="298"/>
      <c r="OTI85" s="298"/>
      <c r="OTJ85" s="298"/>
      <c r="OTK85" s="298"/>
      <c r="OTL85" s="298"/>
      <c r="OTM85" s="298"/>
      <c r="OTN85" s="298"/>
      <c r="OTO85" s="298"/>
      <c r="OTP85" s="298"/>
      <c r="OTQ85" s="298"/>
      <c r="OTR85" s="298"/>
      <c r="OTS85" s="298"/>
      <c r="OTT85" s="298"/>
      <c r="OTU85" s="298"/>
      <c r="OTV85" s="298"/>
      <c r="OTW85" s="298"/>
      <c r="OTX85" s="298"/>
      <c r="OTY85" s="298"/>
      <c r="OTZ85" s="298"/>
      <c r="OUA85" s="298"/>
      <c r="OUB85" s="298"/>
      <c r="OUC85" s="298"/>
      <c r="OUD85" s="298"/>
      <c r="OUE85" s="298"/>
      <c r="OUF85" s="298"/>
      <c r="OUG85" s="298"/>
      <c r="OUH85" s="298"/>
      <c r="OUI85" s="298"/>
      <c r="OUJ85" s="298"/>
      <c r="OUK85" s="298"/>
      <c r="OUL85" s="298"/>
      <c r="OUM85" s="298"/>
      <c r="OUN85" s="298"/>
      <c r="OUO85" s="298"/>
      <c r="OUP85" s="298"/>
      <c r="OUQ85" s="298"/>
      <c r="OUR85" s="298"/>
      <c r="OUS85" s="298"/>
      <c r="OUT85" s="298"/>
      <c r="OUU85" s="298"/>
      <c r="OUV85" s="298"/>
      <c r="OUW85" s="298"/>
      <c r="OUX85" s="298"/>
      <c r="OUY85" s="298"/>
      <c r="OUZ85" s="298"/>
      <c r="OVA85" s="298"/>
      <c r="OVB85" s="298"/>
      <c r="OVC85" s="298"/>
      <c r="OVD85" s="298"/>
      <c r="OVE85" s="298"/>
      <c r="OVF85" s="298"/>
      <c r="OVG85" s="298"/>
      <c r="OVH85" s="298"/>
      <c r="OVI85" s="298"/>
      <c r="OVJ85" s="298"/>
      <c r="OVK85" s="298"/>
      <c r="OVL85" s="298"/>
      <c r="OVM85" s="298"/>
      <c r="OVN85" s="298"/>
      <c r="OVO85" s="298"/>
      <c r="OVP85" s="298"/>
      <c r="OVQ85" s="298"/>
      <c r="OVR85" s="298"/>
      <c r="OVS85" s="298"/>
      <c r="OVT85" s="298"/>
      <c r="OVU85" s="298"/>
      <c r="OVV85" s="298"/>
      <c r="OVW85" s="298"/>
      <c r="OVX85" s="298"/>
      <c r="OVY85" s="298"/>
      <c r="OVZ85" s="298"/>
      <c r="OWA85" s="298"/>
      <c r="OWB85" s="298"/>
      <c r="OWC85" s="298"/>
      <c r="OWD85" s="298"/>
      <c r="OWE85" s="298"/>
      <c r="OWF85" s="298"/>
      <c r="OWG85" s="298"/>
      <c r="OWH85" s="298"/>
      <c r="OWI85" s="298"/>
      <c r="OWJ85" s="298"/>
      <c r="OWK85" s="298"/>
      <c r="OWL85" s="298"/>
      <c r="OWM85" s="298"/>
      <c r="OWN85" s="298"/>
      <c r="OWO85" s="298"/>
      <c r="OWP85" s="298"/>
      <c r="OWQ85" s="298"/>
      <c r="OWR85" s="298"/>
      <c r="OWS85" s="298"/>
      <c r="OWT85" s="298"/>
      <c r="OWU85" s="298"/>
      <c r="OWV85" s="298"/>
      <c r="OWW85" s="298"/>
      <c r="OWX85" s="298"/>
      <c r="OWY85" s="298"/>
      <c r="OWZ85" s="298"/>
      <c r="OXA85" s="298"/>
      <c r="OXB85" s="298"/>
      <c r="OXC85" s="298"/>
      <c r="OXD85" s="298"/>
      <c r="OXE85" s="298"/>
      <c r="OXF85" s="298"/>
      <c r="OXG85" s="298"/>
      <c r="OXH85" s="298"/>
      <c r="OXI85" s="298"/>
      <c r="OXJ85" s="298"/>
      <c r="OXK85" s="298"/>
      <c r="OXL85" s="298"/>
      <c r="OXM85" s="298"/>
      <c r="OXN85" s="298"/>
      <c r="OXO85" s="298"/>
      <c r="OXP85" s="298"/>
      <c r="OXQ85" s="298"/>
      <c r="OXR85" s="298"/>
      <c r="OXS85" s="298"/>
      <c r="OXT85" s="298"/>
      <c r="OXU85" s="298"/>
      <c r="OXV85" s="298"/>
      <c r="OXW85" s="298"/>
      <c r="OXX85" s="298"/>
      <c r="OXY85" s="298"/>
      <c r="OXZ85" s="298"/>
      <c r="OYA85" s="298"/>
      <c r="OYB85" s="298"/>
      <c r="OYC85" s="298"/>
      <c r="OYD85" s="298"/>
      <c r="OYE85" s="298"/>
      <c r="OYF85" s="298"/>
      <c r="OYG85" s="298"/>
      <c r="OYH85" s="298"/>
      <c r="OYI85" s="298"/>
      <c r="OYJ85" s="298"/>
      <c r="OYK85" s="298"/>
      <c r="OYL85" s="298"/>
      <c r="OYM85" s="298"/>
      <c r="OYN85" s="298"/>
      <c r="OYO85" s="298"/>
      <c r="OYP85" s="298"/>
      <c r="OYQ85" s="298"/>
      <c r="OYR85" s="298"/>
      <c r="OYS85" s="298"/>
      <c r="OYT85" s="298"/>
      <c r="OYU85" s="298"/>
      <c r="OYV85" s="298"/>
      <c r="OYW85" s="298"/>
      <c r="OYX85" s="298"/>
      <c r="OYY85" s="298"/>
      <c r="OYZ85" s="298"/>
      <c r="OZA85" s="298"/>
      <c r="OZB85" s="298"/>
      <c r="OZC85" s="298"/>
      <c r="OZD85" s="298"/>
      <c r="OZE85" s="298"/>
      <c r="OZF85" s="298"/>
      <c r="OZG85" s="298"/>
      <c r="OZH85" s="298"/>
      <c r="OZI85" s="298"/>
      <c r="OZJ85" s="298"/>
      <c r="OZK85" s="298"/>
      <c r="OZL85" s="298"/>
      <c r="OZM85" s="298"/>
      <c r="OZN85" s="298"/>
      <c r="OZO85" s="298"/>
      <c r="OZP85" s="298"/>
      <c r="OZQ85" s="298"/>
      <c r="OZR85" s="298"/>
      <c r="OZS85" s="298"/>
      <c r="OZT85" s="298"/>
      <c r="OZU85" s="298"/>
      <c r="OZV85" s="298"/>
      <c r="OZW85" s="298"/>
      <c r="OZX85" s="298"/>
      <c r="OZY85" s="298"/>
      <c r="OZZ85" s="298"/>
      <c r="PAA85" s="298"/>
      <c r="PAB85" s="298"/>
      <c r="PAC85" s="298"/>
      <c r="PAD85" s="298"/>
      <c r="PAE85" s="298"/>
      <c r="PAF85" s="298"/>
      <c r="PAG85" s="298"/>
      <c r="PAH85" s="298"/>
      <c r="PAI85" s="298"/>
      <c r="PAJ85" s="298"/>
      <c r="PAK85" s="298"/>
      <c r="PAL85" s="298"/>
      <c r="PAM85" s="298"/>
      <c r="PAN85" s="298"/>
      <c r="PAO85" s="298"/>
      <c r="PAP85" s="298"/>
      <c r="PAQ85" s="298"/>
      <c r="PAR85" s="298"/>
      <c r="PAS85" s="298"/>
      <c r="PAT85" s="298"/>
      <c r="PAU85" s="298"/>
      <c r="PAV85" s="298"/>
      <c r="PAW85" s="298"/>
      <c r="PAX85" s="298"/>
      <c r="PAY85" s="298"/>
      <c r="PAZ85" s="298"/>
      <c r="PBA85" s="298"/>
      <c r="PBB85" s="298"/>
      <c r="PBC85" s="298"/>
      <c r="PBD85" s="298"/>
      <c r="PBE85" s="298"/>
      <c r="PBF85" s="298"/>
      <c r="PBG85" s="298"/>
      <c r="PBH85" s="298"/>
      <c r="PBI85" s="298"/>
      <c r="PBJ85" s="298"/>
      <c r="PBK85" s="298"/>
      <c r="PBL85" s="298"/>
      <c r="PBM85" s="298"/>
      <c r="PBN85" s="298"/>
      <c r="PBO85" s="298"/>
      <c r="PBP85" s="298"/>
      <c r="PBQ85" s="298"/>
      <c r="PBR85" s="298"/>
      <c r="PBS85" s="298"/>
      <c r="PBT85" s="298"/>
      <c r="PBU85" s="298"/>
      <c r="PBV85" s="298"/>
      <c r="PBW85" s="298"/>
      <c r="PBX85" s="298"/>
      <c r="PBY85" s="298"/>
      <c r="PBZ85" s="298"/>
      <c r="PCA85" s="298"/>
      <c r="PCB85" s="298"/>
      <c r="PCC85" s="298"/>
      <c r="PCD85" s="298"/>
      <c r="PCE85" s="298"/>
      <c r="PCF85" s="298"/>
      <c r="PCG85" s="298"/>
      <c r="PCH85" s="298"/>
      <c r="PCI85" s="298"/>
      <c r="PCJ85" s="298"/>
      <c r="PCK85" s="298"/>
      <c r="PCL85" s="298"/>
      <c r="PCM85" s="298"/>
      <c r="PCN85" s="298"/>
      <c r="PCO85" s="298"/>
      <c r="PCP85" s="298"/>
      <c r="PCQ85" s="298"/>
      <c r="PCR85" s="298"/>
      <c r="PCS85" s="298"/>
      <c r="PCT85" s="298"/>
      <c r="PCU85" s="298"/>
      <c r="PCV85" s="298"/>
      <c r="PCW85" s="298"/>
      <c r="PCX85" s="298"/>
      <c r="PCY85" s="298"/>
      <c r="PCZ85" s="298"/>
      <c r="PDA85" s="298"/>
      <c r="PDB85" s="298"/>
      <c r="PDC85" s="298"/>
      <c r="PDD85" s="298"/>
      <c r="PDE85" s="298"/>
      <c r="PDF85" s="298"/>
      <c r="PDG85" s="298"/>
      <c r="PDH85" s="298"/>
      <c r="PDI85" s="298"/>
      <c r="PDJ85" s="298"/>
      <c r="PDK85" s="298"/>
      <c r="PDL85" s="298"/>
      <c r="PDM85" s="298"/>
      <c r="PDN85" s="298"/>
      <c r="PDO85" s="298"/>
      <c r="PDP85" s="298"/>
      <c r="PDQ85" s="298"/>
      <c r="PDR85" s="298"/>
      <c r="PDS85" s="298"/>
      <c r="PDT85" s="298"/>
      <c r="PDU85" s="298"/>
      <c r="PDV85" s="298"/>
      <c r="PDW85" s="298"/>
      <c r="PDX85" s="298"/>
      <c r="PDY85" s="298"/>
      <c r="PDZ85" s="298"/>
      <c r="PEA85" s="298"/>
      <c r="PEB85" s="298"/>
      <c r="PEC85" s="298"/>
      <c r="PED85" s="298"/>
      <c r="PEE85" s="298"/>
      <c r="PEF85" s="298"/>
      <c r="PEG85" s="298"/>
      <c r="PEH85" s="298"/>
      <c r="PEI85" s="298"/>
      <c r="PEJ85" s="298"/>
      <c r="PEK85" s="298"/>
      <c r="PEL85" s="298"/>
      <c r="PEM85" s="298"/>
      <c r="PEN85" s="298"/>
      <c r="PEO85" s="298"/>
      <c r="PEP85" s="298"/>
      <c r="PEQ85" s="298"/>
      <c r="PER85" s="298"/>
      <c r="PES85" s="298"/>
      <c r="PET85" s="298"/>
      <c r="PEU85" s="298"/>
      <c r="PEV85" s="298"/>
      <c r="PEW85" s="298"/>
      <c r="PEX85" s="298"/>
      <c r="PEY85" s="298"/>
      <c r="PEZ85" s="298"/>
      <c r="PFA85" s="298"/>
      <c r="PFB85" s="298"/>
      <c r="PFC85" s="298"/>
      <c r="PFD85" s="298"/>
      <c r="PFE85" s="298"/>
      <c r="PFF85" s="298"/>
      <c r="PFG85" s="298"/>
      <c r="PFH85" s="298"/>
      <c r="PFI85" s="298"/>
      <c r="PFJ85" s="298"/>
      <c r="PFK85" s="298"/>
      <c r="PFL85" s="298"/>
      <c r="PFM85" s="298"/>
      <c r="PFN85" s="298"/>
      <c r="PFO85" s="298"/>
      <c r="PFP85" s="298"/>
      <c r="PFQ85" s="298"/>
      <c r="PFR85" s="298"/>
      <c r="PFS85" s="298"/>
      <c r="PFT85" s="298"/>
      <c r="PFU85" s="298"/>
      <c r="PFV85" s="298"/>
      <c r="PFW85" s="298"/>
      <c r="PFX85" s="298"/>
      <c r="PFY85" s="298"/>
      <c r="PFZ85" s="298"/>
      <c r="PGA85" s="298"/>
      <c r="PGB85" s="298"/>
      <c r="PGC85" s="298"/>
      <c r="PGD85" s="298"/>
      <c r="PGE85" s="298"/>
      <c r="PGF85" s="298"/>
      <c r="PGG85" s="298"/>
      <c r="PGH85" s="298"/>
      <c r="PGI85" s="298"/>
      <c r="PGJ85" s="298"/>
      <c r="PGK85" s="298"/>
      <c r="PGL85" s="298"/>
      <c r="PGM85" s="298"/>
      <c r="PGN85" s="298"/>
      <c r="PGO85" s="298"/>
      <c r="PGP85" s="298"/>
      <c r="PGQ85" s="298"/>
      <c r="PGR85" s="298"/>
      <c r="PGS85" s="298"/>
      <c r="PGT85" s="298"/>
      <c r="PGU85" s="298"/>
      <c r="PGV85" s="298"/>
      <c r="PGW85" s="298"/>
      <c r="PGX85" s="298"/>
      <c r="PGY85" s="298"/>
      <c r="PGZ85" s="298"/>
      <c r="PHA85" s="298"/>
      <c r="PHB85" s="298"/>
      <c r="PHC85" s="298"/>
      <c r="PHD85" s="298"/>
      <c r="PHE85" s="298"/>
      <c r="PHF85" s="298"/>
      <c r="PHG85" s="298"/>
      <c r="PHH85" s="298"/>
      <c r="PHI85" s="298"/>
      <c r="PHJ85" s="298"/>
      <c r="PHK85" s="298"/>
      <c r="PHL85" s="298"/>
      <c r="PHM85" s="298"/>
      <c r="PHN85" s="298"/>
      <c r="PHO85" s="298"/>
      <c r="PHP85" s="298"/>
      <c r="PHQ85" s="298"/>
      <c r="PHR85" s="298"/>
      <c r="PHS85" s="298"/>
      <c r="PHT85" s="298"/>
      <c r="PHU85" s="298"/>
      <c r="PHV85" s="298"/>
      <c r="PHW85" s="298"/>
      <c r="PHX85" s="298"/>
      <c r="PHY85" s="298"/>
      <c r="PHZ85" s="298"/>
      <c r="PIA85" s="298"/>
      <c r="PIB85" s="298"/>
      <c r="PIC85" s="298"/>
      <c r="PID85" s="298"/>
      <c r="PIE85" s="298"/>
      <c r="PIF85" s="298"/>
      <c r="PIG85" s="298"/>
      <c r="PIH85" s="298"/>
      <c r="PII85" s="298"/>
      <c r="PIJ85" s="298"/>
      <c r="PIK85" s="298"/>
      <c r="PIL85" s="298"/>
      <c r="PIM85" s="298"/>
      <c r="PIN85" s="298"/>
      <c r="PIO85" s="298"/>
      <c r="PIP85" s="298"/>
      <c r="PIQ85" s="298"/>
      <c r="PIR85" s="298"/>
      <c r="PIS85" s="298"/>
      <c r="PIT85" s="298"/>
      <c r="PIU85" s="298"/>
      <c r="PIV85" s="298"/>
      <c r="PIW85" s="298"/>
      <c r="PIX85" s="298"/>
      <c r="PIY85" s="298"/>
      <c r="PIZ85" s="298"/>
      <c r="PJA85" s="298"/>
      <c r="PJB85" s="298"/>
      <c r="PJC85" s="298"/>
      <c r="PJD85" s="298"/>
      <c r="PJE85" s="298"/>
      <c r="PJF85" s="298"/>
      <c r="PJG85" s="298"/>
      <c r="PJH85" s="298"/>
      <c r="PJI85" s="298"/>
      <c r="PJJ85" s="298"/>
      <c r="PJK85" s="298"/>
      <c r="PJL85" s="298"/>
      <c r="PJM85" s="298"/>
      <c r="PJN85" s="298"/>
      <c r="PJO85" s="298"/>
      <c r="PJP85" s="298"/>
      <c r="PJQ85" s="298"/>
      <c r="PJR85" s="298"/>
      <c r="PJS85" s="298"/>
      <c r="PJT85" s="298"/>
      <c r="PJU85" s="298"/>
      <c r="PJV85" s="298"/>
      <c r="PJW85" s="298"/>
      <c r="PJX85" s="298"/>
      <c r="PJY85" s="298"/>
      <c r="PJZ85" s="298"/>
      <c r="PKA85" s="298"/>
      <c r="PKB85" s="298"/>
      <c r="PKC85" s="298"/>
      <c r="PKD85" s="298"/>
      <c r="PKE85" s="298"/>
      <c r="PKF85" s="298"/>
      <c r="PKG85" s="298"/>
      <c r="PKH85" s="298"/>
      <c r="PKI85" s="298"/>
      <c r="PKJ85" s="298"/>
      <c r="PKK85" s="298"/>
      <c r="PKL85" s="298"/>
      <c r="PKM85" s="298"/>
      <c r="PKN85" s="298"/>
      <c r="PKO85" s="298"/>
      <c r="PKP85" s="298"/>
      <c r="PKQ85" s="298"/>
      <c r="PKR85" s="298"/>
      <c r="PKS85" s="298"/>
      <c r="PKT85" s="298"/>
      <c r="PKU85" s="298"/>
      <c r="PKV85" s="298"/>
      <c r="PKW85" s="298"/>
      <c r="PKX85" s="298"/>
      <c r="PKY85" s="298"/>
      <c r="PKZ85" s="298"/>
      <c r="PLA85" s="298"/>
      <c r="PLB85" s="298"/>
      <c r="PLC85" s="298"/>
      <c r="PLD85" s="298"/>
      <c r="PLE85" s="298"/>
      <c r="PLF85" s="298"/>
      <c r="PLG85" s="298"/>
      <c r="PLH85" s="298"/>
      <c r="PLI85" s="298"/>
      <c r="PLJ85" s="298"/>
      <c r="PLK85" s="298"/>
      <c r="PLL85" s="298"/>
      <c r="PLM85" s="298"/>
      <c r="PLN85" s="298"/>
      <c r="PLO85" s="298"/>
      <c r="PLP85" s="298"/>
      <c r="PLQ85" s="298"/>
      <c r="PLR85" s="298"/>
      <c r="PLS85" s="298"/>
      <c r="PLT85" s="298"/>
      <c r="PLU85" s="298"/>
      <c r="PLV85" s="298"/>
      <c r="PLW85" s="298"/>
      <c r="PLX85" s="298"/>
      <c r="PLY85" s="298"/>
      <c r="PLZ85" s="298"/>
      <c r="PMA85" s="298"/>
      <c r="PMB85" s="298"/>
      <c r="PMC85" s="298"/>
      <c r="PMD85" s="298"/>
      <c r="PME85" s="298"/>
      <c r="PMF85" s="298"/>
      <c r="PMG85" s="298"/>
      <c r="PMH85" s="298"/>
      <c r="PMI85" s="298"/>
      <c r="PMJ85" s="298"/>
      <c r="PMK85" s="298"/>
      <c r="PML85" s="298"/>
      <c r="PMM85" s="298"/>
      <c r="PMN85" s="298"/>
      <c r="PMO85" s="298"/>
      <c r="PMP85" s="298"/>
      <c r="PMQ85" s="298"/>
      <c r="PMR85" s="298"/>
      <c r="PMS85" s="298"/>
      <c r="PMT85" s="298"/>
      <c r="PMU85" s="298"/>
      <c r="PMV85" s="298"/>
      <c r="PMW85" s="298"/>
      <c r="PMX85" s="298"/>
      <c r="PMY85" s="298"/>
      <c r="PMZ85" s="298"/>
      <c r="PNA85" s="298"/>
      <c r="PNB85" s="298"/>
      <c r="PNC85" s="298"/>
      <c r="PND85" s="298"/>
      <c r="PNE85" s="298"/>
      <c r="PNF85" s="298"/>
      <c r="PNG85" s="298"/>
      <c r="PNH85" s="298"/>
      <c r="PNI85" s="298"/>
      <c r="PNJ85" s="298"/>
      <c r="PNK85" s="298"/>
      <c r="PNL85" s="298"/>
      <c r="PNM85" s="298"/>
      <c r="PNN85" s="298"/>
      <c r="PNO85" s="298"/>
      <c r="PNP85" s="298"/>
      <c r="PNQ85" s="298"/>
      <c r="PNR85" s="298"/>
      <c r="PNS85" s="298"/>
      <c r="PNT85" s="298"/>
      <c r="PNU85" s="298"/>
      <c r="PNV85" s="298"/>
      <c r="PNW85" s="298"/>
      <c r="PNX85" s="298"/>
      <c r="PNY85" s="298"/>
      <c r="PNZ85" s="298"/>
      <c r="POA85" s="298"/>
      <c r="POB85" s="298"/>
      <c r="POC85" s="298"/>
      <c r="POD85" s="298"/>
      <c r="POE85" s="298"/>
      <c r="POF85" s="298"/>
      <c r="POG85" s="298"/>
      <c r="POH85" s="298"/>
      <c r="POI85" s="298"/>
      <c r="POJ85" s="298"/>
      <c r="POK85" s="298"/>
      <c r="POL85" s="298"/>
      <c r="POM85" s="298"/>
      <c r="PON85" s="298"/>
      <c r="POO85" s="298"/>
      <c r="POP85" s="298"/>
      <c r="POQ85" s="298"/>
      <c r="POR85" s="298"/>
      <c r="POS85" s="298"/>
      <c r="POT85" s="298"/>
      <c r="POU85" s="298"/>
      <c r="POV85" s="298"/>
      <c r="POW85" s="298"/>
      <c r="POX85" s="298"/>
      <c r="POY85" s="298"/>
      <c r="POZ85" s="298"/>
      <c r="PPA85" s="298"/>
      <c r="PPB85" s="298"/>
      <c r="PPC85" s="298"/>
      <c r="PPD85" s="298"/>
      <c r="PPE85" s="298"/>
      <c r="PPF85" s="298"/>
      <c r="PPG85" s="298"/>
      <c r="PPH85" s="298"/>
      <c r="PPI85" s="298"/>
      <c r="PPJ85" s="298"/>
      <c r="PPK85" s="298"/>
      <c r="PPL85" s="298"/>
      <c r="PPM85" s="298"/>
      <c r="PPN85" s="298"/>
      <c r="PPO85" s="298"/>
      <c r="PPP85" s="298"/>
      <c r="PPQ85" s="298"/>
      <c r="PPR85" s="298"/>
      <c r="PPS85" s="298"/>
      <c r="PPT85" s="298"/>
      <c r="PPU85" s="298"/>
      <c r="PPV85" s="298"/>
      <c r="PPW85" s="298"/>
      <c r="PPX85" s="298"/>
      <c r="PPY85" s="298"/>
      <c r="PPZ85" s="298"/>
      <c r="PQA85" s="298"/>
      <c r="PQB85" s="298"/>
      <c r="PQC85" s="298"/>
      <c r="PQD85" s="298"/>
      <c r="PQE85" s="298"/>
      <c r="PQF85" s="298"/>
      <c r="PQG85" s="298"/>
      <c r="PQH85" s="298"/>
      <c r="PQI85" s="298"/>
      <c r="PQJ85" s="298"/>
      <c r="PQK85" s="298"/>
      <c r="PQL85" s="298"/>
      <c r="PQM85" s="298"/>
      <c r="PQN85" s="298"/>
      <c r="PQO85" s="298"/>
      <c r="PQP85" s="298"/>
      <c r="PQQ85" s="298"/>
      <c r="PQR85" s="298"/>
      <c r="PQS85" s="298"/>
      <c r="PQT85" s="298"/>
      <c r="PQU85" s="298"/>
      <c r="PQV85" s="298"/>
      <c r="PQW85" s="298"/>
      <c r="PQX85" s="298"/>
      <c r="PQY85" s="298"/>
      <c r="PQZ85" s="298"/>
      <c r="PRA85" s="298"/>
      <c r="PRB85" s="298"/>
      <c r="PRC85" s="298"/>
      <c r="PRD85" s="298"/>
      <c r="PRE85" s="298"/>
      <c r="PRF85" s="298"/>
      <c r="PRG85" s="298"/>
      <c r="PRH85" s="298"/>
      <c r="PRI85" s="298"/>
      <c r="PRJ85" s="298"/>
      <c r="PRK85" s="298"/>
      <c r="PRL85" s="298"/>
      <c r="PRM85" s="298"/>
      <c r="PRN85" s="298"/>
      <c r="PRO85" s="298"/>
      <c r="PRP85" s="298"/>
      <c r="PRQ85" s="298"/>
      <c r="PRR85" s="298"/>
      <c r="PRS85" s="298"/>
      <c r="PRT85" s="298"/>
      <c r="PRU85" s="298"/>
      <c r="PRV85" s="298"/>
      <c r="PRW85" s="298"/>
      <c r="PRX85" s="298"/>
      <c r="PRY85" s="298"/>
      <c r="PRZ85" s="298"/>
      <c r="PSA85" s="298"/>
      <c r="PSB85" s="298"/>
      <c r="PSC85" s="298"/>
      <c r="PSD85" s="298"/>
      <c r="PSE85" s="298"/>
      <c r="PSF85" s="298"/>
      <c r="PSG85" s="298"/>
      <c r="PSH85" s="298"/>
      <c r="PSI85" s="298"/>
      <c r="PSJ85" s="298"/>
      <c r="PSK85" s="298"/>
      <c r="PSL85" s="298"/>
      <c r="PSM85" s="298"/>
      <c r="PSN85" s="298"/>
      <c r="PSO85" s="298"/>
      <c r="PSP85" s="298"/>
      <c r="PSQ85" s="298"/>
      <c r="PSR85" s="298"/>
      <c r="PSS85" s="298"/>
      <c r="PST85" s="298"/>
      <c r="PSU85" s="298"/>
      <c r="PSV85" s="298"/>
      <c r="PSW85" s="298"/>
      <c r="PSX85" s="298"/>
      <c r="PSY85" s="298"/>
      <c r="PSZ85" s="298"/>
      <c r="PTA85" s="298"/>
      <c r="PTB85" s="298"/>
      <c r="PTC85" s="298"/>
      <c r="PTD85" s="298"/>
      <c r="PTE85" s="298"/>
      <c r="PTF85" s="298"/>
      <c r="PTG85" s="298"/>
      <c r="PTH85" s="298"/>
      <c r="PTI85" s="298"/>
      <c r="PTJ85" s="298"/>
      <c r="PTK85" s="298"/>
      <c r="PTL85" s="298"/>
      <c r="PTM85" s="298"/>
      <c r="PTN85" s="298"/>
      <c r="PTO85" s="298"/>
      <c r="PTP85" s="298"/>
      <c r="PTQ85" s="298"/>
      <c r="PTR85" s="298"/>
      <c r="PTS85" s="298"/>
      <c r="PTT85" s="298"/>
      <c r="PTU85" s="298"/>
      <c r="PTV85" s="298"/>
      <c r="PTW85" s="298"/>
      <c r="PTX85" s="298"/>
      <c r="PTY85" s="298"/>
      <c r="PTZ85" s="298"/>
      <c r="PUA85" s="298"/>
      <c r="PUB85" s="298"/>
      <c r="PUC85" s="298"/>
      <c r="PUD85" s="298"/>
      <c r="PUE85" s="298"/>
      <c r="PUF85" s="298"/>
      <c r="PUG85" s="298"/>
      <c r="PUH85" s="298"/>
      <c r="PUI85" s="298"/>
      <c r="PUJ85" s="298"/>
      <c r="PUK85" s="298"/>
      <c r="PUL85" s="298"/>
      <c r="PUM85" s="298"/>
      <c r="PUN85" s="298"/>
      <c r="PUO85" s="298"/>
      <c r="PUP85" s="298"/>
      <c r="PUQ85" s="298"/>
      <c r="PUR85" s="298"/>
      <c r="PUS85" s="298"/>
      <c r="PUT85" s="298"/>
      <c r="PUU85" s="298"/>
      <c r="PUV85" s="298"/>
      <c r="PUW85" s="298"/>
      <c r="PUX85" s="298"/>
      <c r="PUY85" s="298"/>
      <c r="PUZ85" s="298"/>
      <c r="PVA85" s="298"/>
      <c r="PVB85" s="298"/>
      <c r="PVC85" s="298"/>
      <c r="PVD85" s="298"/>
      <c r="PVE85" s="298"/>
      <c r="PVF85" s="298"/>
      <c r="PVG85" s="298"/>
      <c r="PVH85" s="298"/>
      <c r="PVI85" s="298"/>
      <c r="PVJ85" s="298"/>
      <c r="PVK85" s="298"/>
      <c r="PVL85" s="298"/>
      <c r="PVM85" s="298"/>
      <c r="PVN85" s="298"/>
      <c r="PVO85" s="298"/>
      <c r="PVP85" s="298"/>
      <c r="PVQ85" s="298"/>
      <c r="PVR85" s="298"/>
      <c r="PVS85" s="298"/>
      <c r="PVT85" s="298"/>
      <c r="PVU85" s="298"/>
      <c r="PVV85" s="298"/>
      <c r="PVW85" s="298"/>
      <c r="PVX85" s="298"/>
      <c r="PVY85" s="298"/>
      <c r="PVZ85" s="298"/>
      <c r="PWA85" s="298"/>
      <c r="PWB85" s="298"/>
      <c r="PWC85" s="298"/>
      <c r="PWD85" s="298"/>
      <c r="PWE85" s="298"/>
      <c r="PWF85" s="298"/>
      <c r="PWG85" s="298"/>
      <c r="PWH85" s="298"/>
      <c r="PWI85" s="298"/>
      <c r="PWJ85" s="298"/>
      <c r="PWK85" s="298"/>
      <c r="PWL85" s="298"/>
      <c r="PWM85" s="298"/>
      <c r="PWN85" s="298"/>
      <c r="PWO85" s="298"/>
      <c r="PWP85" s="298"/>
      <c r="PWQ85" s="298"/>
      <c r="PWR85" s="298"/>
      <c r="PWS85" s="298"/>
      <c r="PWT85" s="298"/>
      <c r="PWU85" s="298"/>
      <c r="PWV85" s="298"/>
      <c r="PWW85" s="298"/>
      <c r="PWX85" s="298"/>
      <c r="PWY85" s="298"/>
      <c r="PWZ85" s="298"/>
      <c r="PXA85" s="298"/>
      <c r="PXB85" s="298"/>
      <c r="PXC85" s="298"/>
      <c r="PXD85" s="298"/>
      <c r="PXE85" s="298"/>
      <c r="PXF85" s="298"/>
      <c r="PXG85" s="298"/>
      <c r="PXH85" s="298"/>
      <c r="PXI85" s="298"/>
      <c r="PXJ85" s="298"/>
      <c r="PXK85" s="298"/>
      <c r="PXL85" s="298"/>
      <c r="PXM85" s="298"/>
      <c r="PXN85" s="298"/>
      <c r="PXO85" s="298"/>
      <c r="PXP85" s="298"/>
      <c r="PXQ85" s="298"/>
      <c r="PXR85" s="298"/>
      <c r="PXS85" s="298"/>
      <c r="PXT85" s="298"/>
      <c r="PXU85" s="298"/>
      <c r="PXV85" s="298"/>
      <c r="PXW85" s="298"/>
      <c r="PXX85" s="298"/>
      <c r="PXY85" s="298"/>
      <c r="PXZ85" s="298"/>
      <c r="PYA85" s="298"/>
      <c r="PYB85" s="298"/>
      <c r="PYC85" s="298"/>
      <c r="PYD85" s="298"/>
      <c r="PYE85" s="298"/>
      <c r="PYF85" s="298"/>
      <c r="PYG85" s="298"/>
      <c r="PYH85" s="298"/>
      <c r="PYI85" s="298"/>
      <c r="PYJ85" s="298"/>
      <c r="PYK85" s="298"/>
      <c r="PYL85" s="298"/>
      <c r="PYM85" s="298"/>
      <c r="PYN85" s="298"/>
      <c r="PYO85" s="298"/>
      <c r="PYP85" s="298"/>
      <c r="PYQ85" s="298"/>
      <c r="PYR85" s="298"/>
      <c r="PYS85" s="298"/>
      <c r="PYT85" s="298"/>
      <c r="PYU85" s="298"/>
      <c r="PYV85" s="298"/>
      <c r="PYW85" s="298"/>
      <c r="PYX85" s="298"/>
      <c r="PYY85" s="298"/>
      <c r="PYZ85" s="298"/>
      <c r="PZA85" s="298"/>
      <c r="PZB85" s="298"/>
      <c r="PZC85" s="298"/>
      <c r="PZD85" s="298"/>
      <c r="PZE85" s="298"/>
      <c r="PZF85" s="298"/>
      <c r="PZG85" s="298"/>
      <c r="PZH85" s="298"/>
      <c r="PZI85" s="298"/>
      <c r="PZJ85" s="298"/>
      <c r="PZK85" s="298"/>
      <c r="PZL85" s="298"/>
      <c r="PZM85" s="298"/>
      <c r="PZN85" s="298"/>
      <c r="PZO85" s="298"/>
      <c r="PZP85" s="298"/>
      <c r="PZQ85" s="298"/>
      <c r="PZR85" s="298"/>
      <c r="PZS85" s="298"/>
      <c r="PZT85" s="298"/>
      <c r="PZU85" s="298"/>
      <c r="PZV85" s="298"/>
      <c r="PZW85" s="298"/>
      <c r="PZX85" s="298"/>
      <c r="PZY85" s="298"/>
      <c r="PZZ85" s="298"/>
      <c r="QAA85" s="298"/>
      <c r="QAB85" s="298"/>
      <c r="QAC85" s="298"/>
      <c r="QAD85" s="298"/>
      <c r="QAE85" s="298"/>
      <c r="QAF85" s="298"/>
      <c r="QAG85" s="298"/>
      <c r="QAH85" s="298"/>
      <c r="QAI85" s="298"/>
      <c r="QAJ85" s="298"/>
      <c r="QAK85" s="298"/>
      <c r="QAL85" s="298"/>
      <c r="QAM85" s="298"/>
      <c r="QAN85" s="298"/>
      <c r="QAO85" s="298"/>
      <c r="QAP85" s="298"/>
      <c r="QAQ85" s="298"/>
      <c r="QAR85" s="298"/>
      <c r="QAS85" s="298"/>
      <c r="QAT85" s="298"/>
      <c r="QAU85" s="298"/>
      <c r="QAV85" s="298"/>
      <c r="QAW85" s="298"/>
      <c r="QAX85" s="298"/>
      <c r="QAY85" s="298"/>
      <c r="QAZ85" s="298"/>
      <c r="QBA85" s="298"/>
      <c r="QBB85" s="298"/>
      <c r="QBC85" s="298"/>
      <c r="QBD85" s="298"/>
      <c r="QBE85" s="298"/>
      <c r="QBF85" s="298"/>
      <c r="QBG85" s="298"/>
      <c r="QBH85" s="298"/>
      <c r="QBI85" s="298"/>
      <c r="QBJ85" s="298"/>
      <c r="QBK85" s="298"/>
      <c r="QBL85" s="298"/>
      <c r="QBM85" s="298"/>
      <c r="QBN85" s="298"/>
      <c r="QBO85" s="298"/>
      <c r="QBP85" s="298"/>
      <c r="QBQ85" s="298"/>
      <c r="QBR85" s="298"/>
      <c r="QBS85" s="298"/>
      <c r="QBT85" s="298"/>
      <c r="QBU85" s="298"/>
      <c r="QBV85" s="298"/>
      <c r="QBW85" s="298"/>
      <c r="QBX85" s="298"/>
      <c r="QBY85" s="298"/>
      <c r="QBZ85" s="298"/>
      <c r="QCA85" s="298"/>
      <c r="QCB85" s="298"/>
      <c r="QCC85" s="298"/>
      <c r="QCD85" s="298"/>
      <c r="QCE85" s="298"/>
      <c r="QCF85" s="298"/>
      <c r="QCG85" s="298"/>
      <c r="QCH85" s="298"/>
      <c r="QCI85" s="298"/>
      <c r="QCJ85" s="298"/>
      <c r="QCK85" s="298"/>
      <c r="QCL85" s="298"/>
      <c r="QCM85" s="298"/>
      <c r="QCN85" s="298"/>
      <c r="QCO85" s="298"/>
      <c r="QCP85" s="298"/>
      <c r="QCQ85" s="298"/>
      <c r="QCR85" s="298"/>
      <c r="QCS85" s="298"/>
      <c r="QCT85" s="298"/>
      <c r="QCU85" s="298"/>
      <c r="QCV85" s="298"/>
      <c r="QCW85" s="298"/>
      <c r="QCX85" s="298"/>
      <c r="QCY85" s="298"/>
      <c r="QCZ85" s="298"/>
      <c r="QDA85" s="298"/>
      <c r="QDB85" s="298"/>
      <c r="QDC85" s="298"/>
      <c r="QDD85" s="298"/>
      <c r="QDE85" s="298"/>
      <c r="QDF85" s="298"/>
      <c r="QDG85" s="298"/>
      <c r="QDH85" s="298"/>
      <c r="QDI85" s="298"/>
      <c r="QDJ85" s="298"/>
      <c r="QDK85" s="298"/>
      <c r="QDL85" s="298"/>
      <c r="QDM85" s="298"/>
      <c r="QDN85" s="298"/>
      <c r="QDO85" s="298"/>
      <c r="QDP85" s="298"/>
      <c r="QDQ85" s="298"/>
      <c r="QDR85" s="298"/>
      <c r="QDS85" s="298"/>
      <c r="QDT85" s="298"/>
      <c r="QDU85" s="298"/>
      <c r="QDV85" s="298"/>
      <c r="QDW85" s="298"/>
      <c r="QDX85" s="298"/>
      <c r="QDY85" s="298"/>
      <c r="QDZ85" s="298"/>
      <c r="QEA85" s="298"/>
      <c r="QEB85" s="298"/>
      <c r="QEC85" s="298"/>
      <c r="QED85" s="298"/>
      <c r="QEE85" s="298"/>
      <c r="QEF85" s="298"/>
      <c r="QEG85" s="298"/>
      <c r="QEH85" s="298"/>
      <c r="QEI85" s="298"/>
      <c r="QEJ85" s="298"/>
      <c r="QEK85" s="298"/>
      <c r="QEL85" s="298"/>
      <c r="QEM85" s="298"/>
      <c r="QEN85" s="298"/>
      <c r="QEO85" s="298"/>
      <c r="QEP85" s="298"/>
      <c r="QEQ85" s="298"/>
      <c r="QER85" s="298"/>
      <c r="QES85" s="298"/>
      <c r="QET85" s="298"/>
      <c r="QEU85" s="298"/>
      <c r="QEV85" s="298"/>
      <c r="QEW85" s="298"/>
      <c r="QEX85" s="298"/>
      <c r="QEY85" s="298"/>
      <c r="QEZ85" s="298"/>
      <c r="QFA85" s="298"/>
      <c r="QFB85" s="298"/>
      <c r="QFC85" s="298"/>
      <c r="QFD85" s="298"/>
      <c r="QFE85" s="298"/>
      <c r="QFF85" s="298"/>
      <c r="QFG85" s="298"/>
      <c r="QFH85" s="298"/>
      <c r="QFI85" s="298"/>
      <c r="QFJ85" s="298"/>
      <c r="QFK85" s="298"/>
      <c r="QFL85" s="298"/>
      <c r="QFM85" s="298"/>
      <c r="QFN85" s="298"/>
      <c r="QFO85" s="298"/>
      <c r="QFP85" s="298"/>
      <c r="QFQ85" s="298"/>
      <c r="QFR85" s="298"/>
      <c r="QFS85" s="298"/>
      <c r="QFT85" s="298"/>
      <c r="QFU85" s="298"/>
      <c r="QFV85" s="298"/>
      <c r="QFW85" s="298"/>
      <c r="QFX85" s="298"/>
      <c r="QFY85" s="298"/>
      <c r="QFZ85" s="298"/>
      <c r="QGA85" s="298"/>
      <c r="QGB85" s="298"/>
      <c r="QGC85" s="298"/>
      <c r="QGD85" s="298"/>
      <c r="QGE85" s="298"/>
      <c r="QGF85" s="298"/>
      <c r="QGG85" s="298"/>
      <c r="QGH85" s="298"/>
      <c r="QGI85" s="298"/>
      <c r="QGJ85" s="298"/>
      <c r="QGK85" s="298"/>
      <c r="QGL85" s="298"/>
      <c r="QGM85" s="298"/>
      <c r="QGN85" s="298"/>
      <c r="QGO85" s="298"/>
      <c r="QGP85" s="298"/>
      <c r="QGQ85" s="298"/>
      <c r="QGR85" s="298"/>
      <c r="QGS85" s="298"/>
      <c r="QGT85" s="298"/>
      <c r="QGU85" s="298"/>
      <c r="QGV85" s="298"/>
      <c r="QGW85" s="298"/>
      <c r="QGX85" s="298"/>
      <c r="QGY85" s="298"/>
      <c r="QGZ85" s="298"/>
      <c r="QHA85" s="298"/>
      <c r="QHB85" s="298"/>
      <c r="QHC85" s="298"/>
      <c r="QHD85" s="298"/>
      <c r="QHE85" s="298"/>
      <c r="QHF85" s="298"/>
      <c r="QHG85" s="298"/>
      <c r="QHH85" s="298"/>
      <c r="QHI85" s="298"/>
      <c r="QHJ85" s="298"/>
      <c r="QHK85" s="298"/>
      <c r="QHL85" s="298"/>
      <c r="QHM85" s="298"/>
      <c r="QHN85" s="298"/>
      <c r="QHO85" s="298"/>
      <c r="QHP85" s="298"/>
      <c r="QHQ85" s="298"/>
      <c r="QHR85" s="298"/>
      <c r="QHS85" s="298"/>
      <c r="QHT85" s="298"/>
      <c r="QHU85" s="298"/>
      <c r="QHV85" s="298"/>
      <c r="QHW85" s="298"/>
      <c r="QHX85" s="298"/>
      <c r="QHY85" s="298"/>
      <c r="QHZ85" s="298"/>
      <c r="QIA85" s="298"/>
      <c r="QIB85" s="298"/>
      <c r="QIC85" s="298"/>
      <c r="QID85" s="298"/>
      <c r="QIE85" s="298"/>
      <c r="QIF85" s="298"/>
      <c r="QIG85" s="298"/>
      <c r="QIH85" s="298"/>
      <c r="QII85" s="298"/>
      <c r="QIJ85" s="298"/>
      <c r="QIK85" s="298"/>
      <c r="QIL85" s="298"/>
      <c r="QIM85" s="298"/>
      <c r="QIN85" s="298"/>
      <c r="QIO85" s="298"/>
      <c r="QIP85" s="298"/>
      <c r="QIQ85" s="298"/>
      <c r="QIR85" s="298"/>
      <c r="QIS85" s="298"/>
      <c r="QIT85" s="298"/>
      <c r="QIU85" s="298"/>
      <c r="QIV85" s="298"/>
      <c r="QIW85" s="298"/>
      <c r="QIX85" s="298"/>
      <c r="QIY85" s="298"/>
      <c r="QIZ85" s="298"/>
      <c r="QJA85" s="298"/>
      <c r="QJB85" s="298"/>
      <c r="QJC85" s="298"/>
      <c r="QJD85" s="298"/>
      <c r="QJE85" s="298"/>
      <c r="QJF85" s="298"/>
      <c r="QJG85" s="298"/>
      <c r="QJH85" s="298"/>
      <c r="QJI85" s="298"/>
      <c r="QJJ85" s="298"/>
      <c r="QJK85" s="298"/>
      <c r="QJL85" s="298"/>
      <c r="QJM85" s="298"/>
      <c r="QJN85" s="298"/>
      <c r="QJO85" s="298"/>
      <c r="QJP85" s="298"/>
      <c r="QJQ85" s="298"/>
      <c r="QJR85" s="298"/>
      <c r="QJS85" s="298"/>
      <c r="QJT85" s="298"/>
      <c r="QJU85" s="298"/>
      <c r="QJV85" s="298"/>
      <c r="QJW85" s="298"/>
      <c r="QJX85" s="298"/>
      <c r="QJY85" s="298"/>
      <c r="QJZ85" s="298"/>
      <c r="QKA85" s="298"/>
      <c r="QKB85" s="298"/>
      <c r="QKC85" s="298"/>
      <c r="QKD85" s="298"/>
      <c r="QKE85" s="298"/>
      <c r="QKF85" s="298"/>
      <c r="QKG85" s="298"/>
      <c r="QKH85" s="298"/>
      <c r="QKI85" s="298"/>
      <c r="QKJ85" s="298"/>
      <c r="QKK85" s="298"/>
      <c r="QKL85" s="298"/>
      <c r="QKM85" s="298"/>
      <c r="QKN85" s="298"/>
      <c r="QKO85" s="298"/>
      <c r="QKP85" s="298"/>
      <c r="QKQ85" s="298"/>
      <c r="QKR85" s="298"/>
      <c r="QKS85" s="298"/>
      <c r="QKT85" s="298"/>
      <c r="QKU85" s="298"/>
      <c r="QKV85" s="298"/>
      <c r="QKW85" s="298"/>
      <c r="QKX85" s="298"/>
      <c r="QKY85" s="298"/>
      <c r="QKZ85" s="298"/>
      <c r="QLA85" s="298"/>
      <c r="QLB85" s="298"/>
      <c r="QLC85" s="298"/>
      <c r="QLD85" s="298"/>
      <c r="QLE85" s="298"/>
      <c r="QLF85" s="298"/>
      <c r="QLG85" s="298"/>
      <c r="QLH85" s="298"/>
      <c r="QLI85" s="298"/>
      <c r="QLJ85" s="298"/>
      <c r="QLK85" s="298"/>
      <c r="QLL85" s="298"/>
      <c r="QLM85" s="298"/>
      <c r="QLN85" s="298"/>
      <c r="QLO85" s="298"/>
      <c r="QLP85" s="298"/>
      <c r="QLQ85" s="298"/>
      <c r="QLR85" s="298"/>
      <c r="QLS85" s="298"/>
      <c r="QLT85" s="298"/>
      <c r="QLU85" s="298"/>
      <c r="QLV85" s="298"/>
      <c r="QLW85" s="298"/>
      <c r="QLX85" s="298"/>
      <c r="QLY85" s="298"/>
      <c r="QLZ85" s="298"/>
      <c r="QMA85" s="298"/>
      <c r="QMB85" s="298"/>
      <c r="QMC85" s="298"/>
      <c r="QMD85" s="298"/>
      <c r="QME85" s="298"/>
      <c r="QMF85" s="298"/>
      <c r="QMG85" s="298"/>
      <c r="QMH85" s="298"/>
      <c r="QMI85" s="298"/>
      <c r="QMJ85" s="298"/>
      <c r="QMK85" s="298"/>
      <c r="QML85" s="298"/>
      <c r="QMM85" s="298"/>
      <c r="QMN85" s="298"/>
      <c r="QMO85" s="298"/>
      <c r="QMP85" s="298"/>
      <c r="QMQ85" s="298"/>
      <c r="QMR85" s="298"/>
      <c r="QMS85" s="298"/>
      <c r="QMT85" s="298"/>
      <c r="QMU85" s="298"/>
      <c r="QMV85" s="298"/>
      <c r="QMW85" s="298"/>
      <c r="QMX85" s="298"/>
      <c r="QMY85" s="298"/>
      <c r="QMZ85" s="298"/>
      <c r="QNA85" s="298"/>
      <c r="QNB85" s="298"/>
      <c r="QNC85" s="298"/>
      <c r="QND85" s="298"/>
      <c r="QNE85" s="298"/>
      <c r="QNF85" s="298"/>
      <c r="QNG85" s="298"/>
      <c r="QNH85" s="298"/>
      <c r="QNI85" s="298"/>
      <c r="QNJ85" s="298"/>
      <c r="QNK85" s="298"/>
      <c r="QNL85" s="298"/>
      <c r="QNM85" s="298"/>
      <c r="QNN85" s="298"/>
      <c r="QNO85" s="298"/>
      <c r="QNP85" s="298"/>
      <c r="QNQ85" s="298"/>
      <c r="QNR85" s="298"/>
      <c r="QNS85" s="298"/>
      <c r="QNT85" s="298"/>
      <c r="QNU85" s="298"/>
      <c r="QNV85" s="298"/>
      <c r="QNW85" s="298"/>
      <c r="QNX85" s="298"/>
      <c r="QNY85" s="298"/>
      <c r="QNZ85" s="298"/>
      <c r="QOA85" s="298"/>
      <c r="QOB85" s="298"/>
      <c r="QOC85" s="298"/>
      <c r="QOD85" s="298"/>
      <c r="QOE85" s="298"/>
      <c r="QOF85" s="298"/>
      <c r="QOG85" s="298"/>
      <c r="QOH85" s="298"/>
      <c r="QOI85" s="298"/>
      <c r="QOJ85" s="298"/>
      <c r="QOK85" s="298"/>
      <c r="QOL85" s="298"/>
      <c r="QOM85" s="298"/>
      <c r="QON85" s="298"/>
      <c r="QOO85" s="298"/>
      <c r="QOP85" s="298"/>
      <c r="QOQ85" s="298"/>
      <c r="QOR85" s="298"/>
      <c r="QOS85" s="298"/>
      <c r="QOT85" s="298"/>
      <c r="QOU85" s="298"/>
      <c r="QOV85" s="298"/>
      <c r="QOW85" s="298"/>
      <c r="QOX85" s="298"/>
      <c r="QOY85" s="298"/>
      <c r="QOZ85" s="298"/>
      <c r="QPA85" s="298"/>
      <c r="QPB85" s="298"/>
      <c r="QPC85" s="298"/>
      <c r="QPD85" s="298"/>
      <c r="QPE85" s="298"/>
      <c r="QPF85" s="298"/>
      <c r="QPG85" s="298"/>
      <c r="QPH85" s="298"/>
      <c r="QPI85" s="298"/>
      <c r="QPJ85" s="298"/>
      <c r="QPK85" s="298"/>
      <c r="QPL85" s="298"/>
      <c r="QPM85" s="298"/>
      <c r="QPN85" s="298"/>
      <c r="QPO85" s="298"/>
      <c r="QPP85" s="298"/>
      <c r="QPQ85" s="298"/>
      <c r="QPR85" s="298"/>
      <c r="QPS85" s="298"/>
      <c r="QPT85" s="298"/>
      <c r="QPU85" s="298"/>
      <c r="QPV85" s="298"/>
      <c r="QPW85" s="298"/>
      <c r="QPX85" s="298"/>
      <c r="QPY85" s="298"/>
      <c r="QPZ85" s="298"/>
      <c r="QQA85" s="298"/>
      <c r="QQB85" s="298"/>
      <c r="QQC85" s="298"/>
      <c r="QQD85" s="298"/>
      <c r="QQE85" s="298"/>
      <c r="QQF85" s="298"/>
      <c r="QQG85" s="298"/>
      <c r="QQH85" s="298"/>
      <c r="QQI85" s="298"/>
      <c r="QQJ85" s="298"/>
      <c r="QQK85" s="298"/>
      <c r="QQL85" s="298"/>
      <c r="QQM85" s="298"/>
      <c r="QQN85" s="298"/>
      <c r="QQO85" s="298"/>
      <c r="QQP85" s="298"/>
      <c r="QQQ85" s="298"/>
      <c r="QQR85" s="298"/>
      <c r="QQS85" s="298"/>
      <c r="QQT85" s="298"/>
      <c r="QQU85" s="298"/>
      <c r="QQV85" s="298"/>
      <c r="QQW85" s="298"/>
      <c r="QQX85" s="298"/>
      <c r="QQY85" s="298"/>
      <c r="QQZ85" s="298"/>
      <c r="QRA85" s="298"/>
      <c r="QRB85" s="298"/>
      <c r="QRC85" s="298"/>
      <c r="QRD85" s="298"/>
      <c r="QRE85" s="298"/>
      <c r="QRF85" s="298"/>
      <c r="QRG85" s="298"/>
      <c r="QRH85" s="298"/>
      <c r="QRI85" s="298"/>
      <c r="QRJ85" s="298"/>
      <c r="QRK85" s="298"/>
      <c r="QRL85" s="298"/>
      <c r="QRM85" s="298"/>
      <c r="QRN85" s="298"/>
      <c r="QRO85" s="298"/>
      <c r="QRP85" s="298"/>
      <c r="QRQ85" s="298"/>
      <c r="QRR85" s="298"/>
      <c r="QRS85" s="298"/>
      <c r="QRT85" s="298"/>
      <c r="QRU85" s="298"/>
      <c r="QRV85" s="298"/>
      <c r="QRW85" s="298"/>
      <c r="QRX85" s="298"/>
      <c r="QRY85" s="298"/>
      <c r="QRZ85" s="298"/>
      <c r="QSA85" s="298"/>
      <c r="QSB85" s="298"/>
      <c r="QSC85" s="298"/>
      <c r="QSD85" s="298"/>
      <c r="QSE85" s="298"/>
      <c r="QSF85" s="298"/>
      <c r="QSG85" s="298"/>
      <c r="QSH85" s="298"/>
      <c r="QSI85" s="298"/>
      <c r="QSJ85" s="298"/>
      <c r="QSK85" s="298"/>
      <c r="QSL85" s="298"/>
      <c r="QSM85" s="298"/>
      <c r="QSN85" s="298"/>
      <c r="QSO85" s="298"/>
      <c r="QSP85" s="298"/>
      <c r="QSQ85" s="298"/>
      <c r="QSR85" s="298"/>
      <c r="QSS85" s="298"/>
      <c r="QST85" s="298"/>
      <c r="QSU85" s="298"/>
      <c r="QSV85" s="298"/>
      <c r="QSW85" s="298"/>
      <c r="QSX85" s="298"/>
      <c r="QSY85" s="298"/>
      <c r="QSZ85" s="298"/>
      <c r="QTA85" s="298"/>
      <c r="QTB85" s="298"/>
      <c r="QTC85" s="298"/>
      <c r="QTD85" s="298"/>
      <c r="QTE85" s="298"/>
      <c r="QTF85" s="298"/>
      <c r="QTG85" s="298"/>
      <c r="QTH85" s="298"/>
      <c r="QTI85" s="298"/>
      <c r="QTJ85" s="298"/>
      <c r="QTK85" s="298"/>
      <c r="QTL85" s="298"/>
      <c r="QTM85" s="298"/>
      <c r="QTN85" s="298"/>
      <c r="QTO85" s="298"/>
      <c r="QTP85" s="298"/>
      <c r="QTQ85" s="298"/>
      <c r="QTR85" s="298"/>
      <c r="QTS85" s="298"/>
      <c r="QTT85" s="298"/>
      <c r="QTU85" s="298"/>
      <c r="QTV85" s="298"/>
      <c r="QTW85" s="298"/>
      <c r="QTX85" s="298"/>
      <c r="QTY85" s="298"/>
      <c r="QTZ85" s="298"/>
      <c r="QUA85" s="298"/>
      <c r="QUB85" s="298"/>
      <c r="QUC85" s="298"/>
      <c r="QUD85" s="298"/>
      <c r="QUE85" s="298"/>
      <c r="QUF85" s="298"/>
      <c r="QUG85" s="298"/>
      <c r="QUH85" s="298"/>
      <c r="QUI85" s="298"/>
      <c r="QUJ85" s="298"/>
      <c r="QUK85" s="298"/>
      <c r="QUL85" s="298"/>
      <c r="QUM85" s="298"/>
      <c r="QUN85" s="298"/>
      <c r="QUO85" s="298"/>
      <c r="QUP85" s="298"/>
      <c r="QUQ85" s="298"/>
      <c r="QUR85" s="298"/>
      <c r="QUS85" s="298"/>
      <c r="QUT85" s="298"/>
      <c r="QUU85" s="298"/>
      <c r="QUV85" s="298"/>
      <c r="QUW85" s="298"/>
      <c r="QUX85" s="298"/>
      <c r="QUY85" s="298"/>
      <c r="QUZ85" s="298"/>
      <c r="QVA85" s="298"/>
      <c r="QVB85" s="298"/>
      <c r="QVC85" s="298"/>
      <c r="QVD85" s="298"/>
      <c r="QVE85" s="298"/>
      <c r="QVF85" s="298"/>
      <c r="QVG85" s="298"/>
      <c r="QVH85" s="298"/>
      <c r="QVI85" s="298"/>
      <c r="QVJ85" s="298"/>
      <c r="QVK85" s="298"/>
      <c r="QVL85" s="298"/>
      <c r="QVM85" s="298"/>
      <c r="QVN85" s="298"/>
      <c r="QVO85" s="298"/>
      <c r="QVP85" s="298"/>
      <c r="QVQ85" s="298"/>
      <c r="QVR85" s="298"/>
      <c r="QVS85" s="298"/>
      <c r="QVT85" s="298"/>
      <c r="QVU85" s="298"/>
      <c r="QVV85" s="298"/>
      <c r="QVW85" s="298"/>
      <c r="QVX85" s="298"/>
      <c r="QVY85" s="298"/>
      <c r="QVZ85" s="298"/>
      <c r="QWA85" s="298"/>
      <c r="QWB85" s="298"/>
      <c r="QWC85" s="298"/>
      <c r="QWD85" s="298"/>
      <c r="QWE85" s="298"/>
      <c r="QWF85" s="298"/>
      <c r="QWG85" s="298"/>
      <c r="QWH85" s="298"/>
      <c r="QWI85" s="298"/>
      <c r="QWJ85" s="298"/>
      <c r="QWK85" s="298"/>
      <c r="QWL85" s="298"/>
      <c r="QWM85" s="298"/>
      <c r="QWN85" s="298"/>
      <c r="QWO85" s="298"/>
      <c r="QWP85" s="298"/>
      <c r="QWQ85" s="298"/>
      <c r="QWR85" s="298"/>
      <c r="QWS85" s="298"/>
      <c r="QWT85" s="298"/>
      <c r="QWU85" s="298"/>
      <c r="QWV85" s="298"/>
      <c r="QWW85" s="298"/>
      <c r="QWX85" s="298"/>
      <c r="QWY85" s="298"/>
      <c r="QWZ85" s="298"/>
      <c r="QXA85" s="298"/>
      <c r="QXB85" s="298"/>
      <c r="QXC85" s="298"/>
      <c r="QXD85" s="298"/>
      <c r="QXE85" s="298"/>
      <c r="QXF85" s="298"/>
      <c r="QXG85" s="298"/>
      <c r="QXH85" s="298"/>
      <c r="QXI85" s="298"/>
      <c r="QXJ85" s="298"/>
      <c r="QXK85" s="298"/>
      <c r="QXL85" s="298"/>
      <c r="QXM85" s="298"/>
      <c r="QXN85" s="298"/>
      <c r="QXO85" s="298"/>
      <c r="QXP85" s="298"/>
      <c r="QXQ85" s="298"/>
      <c r="QXR85" s="298"/>
      <c r="QXS85" s="298"/>
      <c r="QXT85" s="298"/>
      <c r="QXU85" s="298"/>
      <c r="QXV85" s="298"/>
      <c r="QXW85" s="298"/>
      <c r="QXX85" s="298"/>
      <c r="QXY85" s="298"/>
      <c r="QXZ85" s="298"/>
      <c r="QYA85" s="298"/>
      <c r="QYB85" s="298"/>
      <c r="QYC85" s="298"/>
      <c r="QYD85" s="298"/>
      <c r="QYE85" s="298"/>
      <c r="QYF85" s="298"/>
      <c r="QYG85" s="298"/>
      <c r="QYH85" s="298"/>
      <c r="QYI85" s="298"/>
      <c r="QYJ85" s="298"/>
      <c r="QYK85" s="298"/>
      <c r="QYL85" s="298"/>
      <c r="QYM85" s="298"/>
      <c r="QYN85" s="298"/>
      <c r="QYO85" s="298"/>
      <c r="QYP85" s="298"/>
      <c r="QYQ85" s="298"/>
      <c r="QYR85" s="298"/>
      <c r="QYS85" s="298"/>
      <c r="QYT85" s="298"/>
      <c r="QYU85" s="298"/>
      <c r="QYV85" s="298"/>
      <c r="QYW85" s="298"/>
      <c r="QYX85" s="298"/>
      <c r="QYY85" s="298"/>
      <c r="QYZ85" s="298"/>
      <c r="QZA85" s="298"/>
      <c r="QZB85" s="298"/>
      <c r="QZC85" s="298"/>
      <c r="QZD85" s="298"/>
      <c r="QZE85" s="298"/>
      <c r="QZF85" s="298"/>
      <c r="QZG85" s="298"/>
      <c r="QZH85" s="298"/>
      <c r="QZI85" s="298"/>
      <c r="QZJ85" s="298"/>
      <c r="QZK85" s="298"/>
      <c r="QZL85" s="298"/>
      <c r="QZM85" s="298"/>
      <c r="QZN85" s="298"/>
      <c r="QZO85" s="298"/>
      <c r="QZP85" s="298"/>
      <c r="QZQ85" s="298"/>
      <c r="QZR85" s="298"/>
      <c r="QZS85" s="298"/>
      <c r="QZT85" s="298"/>
      <c r="QZU85" s="298"/>
      <c r="QZV85" s="298"/>
      <c r="QZW85" s="298"/>
      <c r="QZX85" s="298"/>
      <c r="QZY85" s="298"/>
      <c r="QZZ85" s="298"/>
      <c r="RAA85" s="298"/>
      <c r="RAB85" s="298"/>
      <c r="RAC85" s="298"/>
      <c r="RAD85" s="298"/>
      <c r="RAE85" s="298"/>
      <c r="RAF85" s="298"/>
      <c r="RAG85" s="298"/>
      <c r="RAH85" s="298"/>
      <c r="RAI85" s="298"/>
      <c r="RAJ85" s="298"/>
      <c r="RAK85" s="298"/>
      <c r="RAL85" s="298"/>
      <c r="RAM85" s="298"/>
      <c r="RAN85" s="298"/>
      <c r="RAO85" s="298"/>
      <c r="RAP85" s="298"/>
      <c r="RAQ85" s="298"/>
      <c r="RAR85" s="298"/>
      <c r="RAS85" s="298"/>
      <c r="RAT85" s="298"/>
      <c r="RAU85" s="298"/>
      <c r="RAV85" s="298"/>
      <c r="RAW85" s="298"/>
      <c r="RAX85" s="298"/>
      <c r="RAY85" s="298"/>
      <c r="RAZ85" s="298"/>
      <c r="RBA85" s="298"/>
      <c r="RBB85" s="298"/>
      <c r="RBC85" s="298"/>
      <c r="RBD85" s="298"/>
      <c r="RBE85" s="298"/>
      <c r="RBF85" s="298"/>
      <c r="RBG85" s="298"/>
      <c r="RBH85" s="298"/>
      <c r="RBI85" s="298"/>
      <c r="RBJ85" s="298"/>
      <c r="RBK85" s="298"/>
      <c r="RBL85" s="298"/>
      <c r="RBM85" s="298"/>
      <c r="RBN85" s="298"/>
      <c r="RBO85" s="298"/>
      <c r="RBP85" s="298"/>
      <c r="RBQ85" s="298"/>
      <c r="RBR85" s="298"/>
      <c r="RBS85" s="298"/>
      <c r="RBT85" s="298"/>
      <c r="RBU85" s="298"/>
      <c r="RBV85" s="298"/>
      <c r="RBW85" s="298"/>
      <c r="RBX85" s="298"/>
      <c r="RBY85" s="298"/>
      <c r="RBZ85" s="298"/>
      <c r="RCA85" s="298"/>
      <c r="RCB85" s="298"/>
      <c r="RCC85" s="298"/>
      <c r="RCD85" s="298"/>
      <c r="RCE85" s="298"/>
      <c r="RCF85" s="298"/>
      <c r="RCG85" s="298"/>
      <c r="RCH85" s="298"/>
      <c r="RCI85" s="298"/>
      <c r="RCJ85" s="298"/>
      <c r="RCK85" s="298"/>
      <c r="RCL85" s="298"/>
      <c r="RCM85" s="298"/>
      <c r="RCN85" s="298"/>
      <c r="RCO85" s="298"/>
      <c r="RCP85" s="298"/>
      <c r="RCQ85" s="298"/>
      <c r="RCR85" s="298"/>
      <c r="RCS85" s="298"/>
      <c r="RCT85" s="298"/>
      <c r="RCU85" s="298"/>
      <c r="RCV85" s="298"/>
      <c r="RCW85" s="298"/>
      <c r="RCX85" s="298"/>
      <c r="RCY85" s="298"/>
      <c r="RCZ85" s="298"/>
      <c r="RDA85" s="298"/>
      <c r="RDB85" s="298"/>
      <c r="RDC85" s="298"/>
      <c r="RDD85" s="298"/>
      <c r="RDE85" s="298"/>
      <c r="RDF85" s="298"/>
      <c r="RDG85" s="298"/>
      <c r="RDH85" s="298"/>
      <c r="RDI85" s="298"/>
      <c r="RDJ85" s="298"/>
      <c r="RDK85" s="298"/>
      <c r="RDL85" s="298"/>
      <c r="RDM85" s="298"/>
      <c r="RDN85" s="298"/>
      <c r="RDO85" s="298"/>
      <c r="RDP85" s="298"/>
      <c r="RDQ85" s="298"/>
      <c r="RDR85" s="298"/>
      <c r="RDS85" s="298"/>
      <c r="RDT85" s="298"/>
      <c r="RDU85" s="298"/>
      <c r="RDV85" s="298"/>
      <c r="RDW85" s="298"/>
      <c r="RDX85" s="298"/>
      <c r="RDY85" s="298"/>
      <c r="RDZ85" s="298"/>
      <c r="REA85" s="298"/>
      <c r="REB85" s="298"/>
      <c r="REC85" s="298"/>
      <c r="RED85" s="298"/>
      <c r="REE85" s="298"/>
      <c r="REF85" s="298"/>
      <c r="REG85" s="298"/>
      <c r="REH85" s="298"/>
      <c r="REI85" s="298"/>
      <c r="REJ85" s="298"/>
      <c r="REK85" s="298"/>
      <c r="REL85" s="298"/>
      <c r="REM85" s="298"/>
      <c r="REN85" s="298"/>
      <c r="REO85" s="298"/>
      <c r="REP85" s="298"/>
      <c r="REQ85" s="298"/>
      <c r="RER85" s="298"/>
      <c r="RES85" s="298"/>
      <c r="RET85" s="298"/>
      <c r="REU85" s="298"/>
      <c r="REV85" s="298"/>
      <c r="REW85" s="298"/>
      <c r="REX85" s="298"/>
      <c r="REY85" s="298"/>
      <c r="REZ85" s="298"/>
      <c r="RFA85" s="298"/>
      <c r="RFB85" s="298"/>
      <c r="RFC85" s="298"/>
      <c r="RFD85" s="298"/>
      <c r="RFE85" s="298"/>
      <c r="RFF85" s="298"/>
      <c r="RFG85" s="298"/>
      <c r="RFH85" s="298"/>
      <c r="RFI85" s="298"/>
      <c r="RFJ85" s="298"/>
      <c r="RFK85" s="298"/>
      <c r="RFL85" s="298"/>
      <c r="RFM85" s="298"/>
      <c r="RFN85" s="298"/>
      <c r="RFO85" s="298"/>
      <c r="RFP85" s="298"/>
      <c r="RFQ85" s="298"/>
      <c r="RFR85" s="298"/>
      <c r="RFS85" s="298"/>
      <c r="RFT85" s="298"/>
      <c r="RFU85" s="298"/>
      <c r="RFV85" s="298"/>
      <c r="RFW85" s="298"/>
      <c r="RFX85" s="298"/>
      <c r="RFY85" s="298"/>
      <c r="RFZ85" s="298"/>
      <c r="RGA85" s="298"/>
      <c r="RGB85" s="298"/>
      <c r="RGC85" s="298"/>
      <c r="RGD85" s="298"/>
      <c r="RGE85" s="298"/>
      <c r="RGF85" s="298"/>
      <c r="RGG85" s="298"/>
      <c r="RGH85" s="298"/>
      <c r="RGI85" s="298"/>
      <c r="RGJ85" s="298"/>
      <c r="RGK85" s="298"/>
      <c r="RGL85" s="298"/>
      <c r="RGM85" s="298"/>
      <c r="RGN85" s="298"/>
      <c r="RGO85" s="298"/>
      <c r="RGP85" s="298"/>
      <c r="RGQ85" s="298"/>
      <c r="RGR85" s="298"/>
      <c r="RGS85" s="298"/>
      <c r="RGT85" s="298"/>
      <c r="RGU85" s="298"/>
      <c r="RGV85" s="298"/>
      <c r="RGW85" s="298"/>
      <c r="RGX85" s="298"/>
      <c r="RGY85" s="298"/>
      <c r="RGZ85" s="298"/>
      <c r="RHA85" s="298"/>
      <c r="RHB85" s="298"/>
      <c r="RHC85" s="298"/>
      <c r="RHD85" s="298"/>
      <c r="RHE85" s="298"/>
      <c r="RHF85" s="298"/>
      <c r="RHG85" s="298"/>
      <c r="RHH85" s="298"/>
      <c r="RHI85" s="298"/>
      <c r="RHJ85" s="298"/>
      <c r="RHK85" s="298"/>
      <c r="RHL85" s="298"/>
      <c r="RHM85" s="298"/>
      <c r="RHN85" s="298"/>
      <c r="RHO85" s="298"/>
      <c r="RHP85" s="298"/>
      <c r="RHQ85" s="298"/>
      <c r="RHR85" s="298"/>
      <c r="RHS85" s="298"/>
      <c r="RHT85" s="298"/>
      <c r="RHU85" s="298"/>
      <c r="RHV85" s="298"/>
      <c r="RHW85" s="298"/>
      <c r="RHX85" s="298"/>
      <c r="RHY85" s="298"/>
      <c r="RHZ85" s="298"/>
      <c r="RIA85" s="298"/>
      <c r="RIB85" s="298"/>
      <c r="RIC85" s="298"/>
      <c r="RID85" s="298"/>
      <c r="RIE85" s="298"/>
      <c r="RIF85" s="298"/>
      <c r="RIG85" s="298"/>
      <c r="RIH85" s="298"/>
      <c r="RII85" s="298"/>
      <c r="RIJ85" s="298"/>
      <c r="RIK85" s="298"/>
      <c r="RIL85" s="298"/>
      <c r="RIM85" s="298"/>
      <c r="RIN85" s="298"/>
      <c r="RIO85" s="298"/>
      <c r="RIP85" s="298"/>
      <c r="RIQ85" s="298"/>
      <c r="RIR85" s="298"/>
      <c r="RIS85" s="298"/>
      <c r="RIT85" s="298"/>
      <c r="RIU85" s="298"/>
      <c r="RIV85" s="298"/>
      <c r="RIW85" s="298"/>
      <c r="RIX85" s="298"/>
      <c r="RIY85" s="298"/>
      <c r="RIZ85" s="298"/>
      <c r="RJA85" s="298"/>
      <c r="RJB85" s="298"/>
      <c r="RJC85" s="298"/>
      <c r="RJD85" s="298"/>
      <c r="RJE85" s="298"/>
      <c r="RJF85" s="298"/>
      <c r="RJG85" s="298"/>
      <c r="RJH85" s="298"/>
      <c r="RJI85" s="298"/>
      <c r="RJJ85" s="298"/>
      <c r="RJK85" s="298"/>
      <c r="RJL85" s="298"/>
      <c r="RJM85" s="298"/>
      <c r="RJN85" s="298"/>
      <c r="RJO85" s="298"/>
      <c r="RJP85" s="298"/>
      <c r="RJQ85" s="298"/>
      <c r="RJR85" s="298"/>
      <c r="RJS85" s="298"/>
      <c r="RJT85" s="298"/>
      <c r="RJU85" s="298"/>
      <c r="RJV85" s="298"/>
      <c r="RJW85" s="298"/>
      <c r="RJX85" s="298"/>
      <c r="RJY85" s="298"/>
      <c r="RJZ85" s="298"/>
      <c r="RKA85" s="298"/>
      <c r="RKB85" s="298"/>
      <c r="RKC85" s="298"/>
      <c r="RKD85" s="298"/>
      <c r="RKE85" s="298"/>
      <c r="RKF85" s="298"/>
      <c r="RKG85" s="298"/>
      <c r="RKH85" s="298"/>
      <c r="RKI85" s="298"/>
      <c r="RKJ85" s="298"/>
      <c r="RKK85" s="298"/>
      <c r="RKL85" s="298"/>
      <c r="RKM85" s="298"/>
      <c r="RKN85" s="298"/>
      <c r="RKO85" s="298"/>
      <c r="RKP85" s="298"/>
      <c r="RKQ85" s="298"/>
      <c r="RKR85" s="298"/>
      <c r="RKS85" s="298"/>
      <c r="RKT85" s="298"/>
      <c r="RKU85" s="298"/>
      <c r="RKV85" s="298"/>
      <c r="RKW85" s="298"/>
      <c r="RKX85" s="298"/>
      <c r="RKY85" s="298"/>
      <c r="RKZ85" s="298"/>
      <c r="RLA85" s="298"/>
      <c r="RLB85" s="298"/>
      <c r="RLC85" s="298"/>
      <c r="RLD85" s="298"/>
      <c r="RLE85" s="298"/>
      <c r="RLF85" s="298"/>
      <c r="RLG85" s="298"/>
      <c r="RLH85" s="298"/>
      <c r="RLI85" s="298"/>
      <c r="RLJ85" s="298"/>
      <c r="RLK85" s="298"/>
      <c r="RLL85" s="298"/>
      <c r="RLM85" s="298"/>
      <c r="RLN85" s="298"/>
      <c r="RLO85" s="298"/>
      <c r="RLP85" s="298"/>
      <c r="RLQ85" s="298"/>
      <c r="RLR85" s="298"/>
      <c r="RLS85" s="298"/>
      <c r="RLT85" s="298"/>
      <c r="RLU85" s="298"/>
      <c r="RLV85" s="298"/>
      <c r="RLW85" s="298"/>
      <c r="RLX85" s="298"/>
      <c r="RLY85" s="298"/>
      <c r="RLZ85" s="298"/>
      <c r="RMA85" s="298"/>
      <c r="RMB85" s="298"/>
      <c r="RMC85" s="298"/>
      <c r="RMD85" s="298"/>
      <c r="RME85" s="298"/>
      <c r="RMF85" s="298"/>
      <c r="RMG85" s="298"/>
      <c r="RMH85" s="298"/>
      <c r="RMI85" s="298"/>
      <c r="RMJ85" s="298"/>
      <c r="RMK85" s="298"/>
      <c r="RML85" s="298"/>
      <c r="RMM85" s="298"/>
      <c r="RMN85" s="298"/>
      <c r="RMO85" s="298"/>
      <c r="RMP85" s="298"/>
      <c r="RMQ85" s="298"/>
      <c r="RMR85" s="298"/>
      <c r="RMS85" s="298"/>
      <c r="RMT85" s="298"/>
      <c r="RMU85" s="298"/>
      <c r="RMV85" s="298"/>
      <c r="RMW85" s="298"/>
      <c r="RMX85" s="298"/>
      <c r="RMY85" s="298"/>
      <c r="RMZ85" s="298"/>
      <c r="RNA85" s="298"/>
      <c r="RNB85" s="298"/>
      <c r="RNC85" s="298"/>
      <c r="RND85" s="298"/>
      <c r="RNE85" s="298"/>
      <c r="RNF85" s="298"/>
      <c r="RNG85" s="298"/>
      <c r="RNH85" s="298"/>
      <c r="RNI85" s="298"/>
      <c r="RNJ85" s="298"/>
      <c r="RNK85" s="298"/>
      <c r="RNL85" s="298"/>
      <c r="RNM85" s="298"/>
      <c r="RNN85" s="298"/>
      <c r="RNO85" s="298"/>
      <c r="RNP85" s="298"/>
      <c r="RNQ85" s="298"/>
      <c r="RNR85" s="298"/>
      <c r="RNS85" s="298"/>
      <c r="RNT85" s="298"/>
      <c r="RNU85" s="298"/>
      <c r="RNV85" s="298"/>
      <c r="RNW85" s="298"/>
      <c r="RNX85" s="298"/>
      <c r="RNY85" s="298"/>
      <c r="RNZ85" s="298"/>
      <c r="ROA85" s="298"/>
      <c r="ROB85" s="298"/>
      <c r="ROC85" s="298"/>
      <c r="ROD85" s="298"/>
      <c r="ROE85" s="298"/>
      <c r="ROF85" s="298"/>
      <c r="ROG85" s="298"/>
      <c r="ROH85" s="298"/>
      <c r="ROI85" s="298"/>
      <c r="ROJ85" s="298"/>
      <c r="ROK85" s="298"/>
      <c r="ROL85" s="298"/>
      <c r="ROM85" s="298"/>
      <c r="RON85" s="298"/>
      <c r="ROO85" s="298"/>
      <c r="ROP85" s="298"/>
      <c r="ROQ85" s="298"/>
      <c r="ROR85" s="298"/>
      <c r="ROS85" s="298"/>
      <c r="ROT85" s="298"/>
      <c r="ROU85" s="298"/>
      <c r="ROV85" s="298"/>
      <c r="ROW85" s="298"/>
      <c r="ROX85" s="298"/>
      <c r="ROY85" s="298"/>
      <c r="ROZ85" s="298"/>
      <c r="RPA85" s="298"/>
      <c r="RPB85" s="298"/>
      <c r="RPC85" s="298"/>
      <c r="RPD85" s="298"/>
      <c r="RPE85" s="298"/>
      <c r="RPF85" s="298"/>
      <c r="RPG85" s="298"/>
      <c r="RPH85" s="298"/>
      <c r="RPI85" s="298"/>
      <c r="RPJ85" s="298"/>
      <c r="RPK85" s="298"/>
      <c r="RPL85" s="298"/>
      <c r="RPM85" s="298"/>
      <c r="RPN85" s="298"/>
      <c r="RPO85" s="298"/>
      <c r="RPP85" s="298"/>
      <c r="RPQ85" s="298"/>
      <c r="RPR85" s="298"/>
      <c r="RPS85" s="298"/>
      <c r="RPT85" s="298"/>
      <c r="RPU85" s="298"/>
      <c r="RPV85" s="298"/>
      <c r="RPW85" s="298"/>
      <c r="RPX85" s="298"/>
      <c r="RPY85" s="298"/>
      <c r="RPZ85" s="298"/>
      <c r="RQA85" s="298"/>
      <c r="RQB85" s="298"/>
      <c r="RQC85" s="298"/>
      <c r="RQD85" s="298"/>
      <c r="RQE85" s="298"/>
      <c r="RQF85" s="298"/>
      <c r="RQG85" s="298"/>
      <c r="RQH85" s="298"/>
      <c r="RQI85" s="298"/>
      <c r="RQJ85" s="298"/>
      <c r="RQK85" s="298"/>
      <c r="RQL85" s="298"/>
      <c r="RQM85" s="298"/>
      <c r="RQN85" s="298"/>
      <c r="RQO85" s="298"/>
      <c r="RQP85" s="298"/>
      <c r="RQQ85" s="298"/>
      <c r="RQR85" s="298"/>
      <c r="RQS85" s="298"/>
      <c r="RQT85" s="298"/>
      <c r="RQU85" s="298"/>
      <c r="RQV85" s="298"/>
      <c r="RQW85" s="298"/>
      <c r="RQX85" s="298"/>
      <c r="RQY85" s="298"/>
      <c r="RQZ85" s="298"/>
      <c r="RRA85" s="298"/>
      <c r="RRB85" s="298"/>
      <c r="RRC85" s="298"/>
      <c r="RRD85" s="298"/>
      <c r="RRE85" s="298"/>
      <c r="RRF85" s="298"/>
      <c r="RRG85" s="298"/>
      <c r="RRH85" s="298"/>
      <c r="RRI85" s="298"/>
      <c r="RRJ85" s="298"/>
      <c r="RRK85" s="298"/>
      <c r="RRL85" s="298"/>
      <c r="RRM85" s="298"/>
      <c r="RRN85" s="298"/>
      <c r="RRO85" s="298"/>
      <c r="RRP85" s="298"/>
      <c r="RRQ85" s="298"/>
      <c r="RRR85" s="298"/>
      <c r="RRS85" s="298"/>
      <c r="RRT85" s="298"/>
      <c r="RRU85" s="298"/>
      <c r="RRV85" s="298"/>
      <c r="RRW85" s="298"/>
      <c r="RRX85" s="298"/>
      <c r="RRY85" s="298"/>
      <c r="RRZ85" s="298"/>
      <c r="RSA85" s="298"/>
      <c r="RSB85" s="298"/>
      <c r="RSC85" s="298"/>
      <c r="RSD85" s="298"/>
      <c r="RSE85" s="298"/>
      <c r="RSF85" s="298"/>
      <c r="RSG85" s="298"/>
      <c r="RSH85" s="298"/>
      <c r="RSI85" s="298"/>
      <c r="RSJ85" s="298"/>
      <c r="RSK85" s="298"/>
      <c r="RSL85" s="298"/>
      <c r="RSM85" s="298"/>
      <c r="RSN85" s="298"/>
      <c r="RSO85" s="298"/>
      <c r="RSP85" s="298"/>
      <c r="RSQ85" s="298"/>
      <c r="RSR85" s="298"/>
      <c r="RSS85" s="298"/>
      <c r="RST85" s="298"/>
      <c r="RSU85" s="298"/>
      <c r="RSV85" s="298"/>
      <c r="RSW85" s="298"/>
      <c r="RSX85" s="298"/>
      <c r="RSY85" s="298"/>
      <c r="RSZ85" s="298"/>
      <c r="RTA85" s="298"/>
      <c r="RTB85" s="298"/>
      <c r="RTC85" s="298"/>
      <c r="RTD85" s="298"/>
      <c r="RTE85" s="298"/>
      <c r="RTF85" s="298"/>
      <c r="RTG85" s="298"/>
      <c r="RTH85" s="298"/>
      <c r="RTI85" s="298"/>
      <c r="RTJ85" s="298"/>
      <c r="RTK85" s="298"/>
      <c r="RTL85" s="298"/>
      <c r="RTM85" s="298"/>
      <c r="RTN85" s="298"/>
      <c r="RTO85" s="298"/>
      <c r="RTP85" s="298"/>
      <c r="RTQ85" s="298"/>
      <c r="RTR85" s="298"/>
      <c r="RTS85" s="298"/>
      <c r="RTT85" s="298"/>
      <c r="RTU85" s="298"/>
      <c r="RTV85" s="298"/>
      <c r="RTW85" s="298"/>
      <c r="RTX85" s="298"/>
      <c r="RTY85" s="298"/>
      <c r="RTZ85" s="298"/>
      <c r="RUA85" s="298"/>
      <c r="RUB85" s="298"/>
      <c r="RUC85" s="298"/>
      <c r="RUD85" s="298"/>
      <c r="RUE85" s="298"/>
      <c r="RUF85" s="298"/>
      <c r="RUG85" s="298"/>
      <c r="RUH85" s="298"/>
      <c r="RUI85" s="298"/>
      <c r="RUJ85" s="298"/>
      <c r="RUK85" s="298"/>
      <c r="RUL85" s="298"/>
      <c r="RUM85" s="298"/>
      <c r="RUN85" s="298"/>
      <c r="RUO85" s="298"/>
      <c r="RUP85" s="298"/>
      <c r="RUQ85" s="298"/>
      <c r="RUR85" s="298"/>
      <c r="RUS85" s="298"/>
      <c r="RUT85" s="298"/>
      <c r="RUU85" s="298"/>
      <c r="RUV85" s="298"/>
      <c r="RUW85" s="298"/>
      <c r="RUX85" s="298"/>
      <c r="RUY85" s="298"/>
      <c r="RUZ85" s="298"/>
      <c r="RVA85" s="298"/>
      <c r="RVB85" s="298"/>
      <c r="RVC85" s="298"/>
      <c r="RVD85" s="298"/>
      <c r="RVE85" s="298"/>
      <c r="RVF85" s="298"/>
      <c r="RVG85" s="298"/>
      <c r="RVH85" s="298"/>
      <c r="RVI85" s="298"/>
      <c r="RVJ85" s="298"/>
      <c r="RVK85" s="298"/>
      <c r="RVL85" s="298"/>
      <c r="RVM85" s="298"/>
      <c r="RVN85" s="298"/>
      <c r="RVO85" s="298"/>
      <c r="RVP85" s="298"/>
      <c r="RVQ85" s="298"/>
      <c r="RVR85" s="298"/>
      <c r="RVS85" s="298"/>
      <c r="RVT85" s="298"/>
      <c r="RVU85" s="298"/>
      <c r="RVV85" s="298"/>
      <c r="RVW85" s="298"/>
      <c r="RVX85" s="298"/>
      <c r="RVY85" s="298"/>
      <c r="RVZ85" s="298"/>
      <c r="RWA85" s="298"/>
      <c r="RWB85" s="298"/>
      <c r="RWC85" s="298"/>
      <c r="RWD85" s="298"/>
      <c r="RWE85" s="298"/>
      <c r="RWF85" s="298"/>
      <c r="RWG85" s="298"/>
      <c r="RWH85" s="298"/>
      <c r="RWI85" s="298"/>
      <c r="RWJ85" s="298"/>
      <c r="RWK85" s="298"/>
      <c r="RWL85" s="298"/>
      <c r="RWM85" s="298"/>
      <c r="RWN85" s="298"/>
      <c r="RWO85" s="298"/>
      <c r="RWP85" s="298"/>
      <c r="RWQ85" s="298"/>
      <c r="RWR85" s="298"/>
      <c r="RWS85" s="298"/>
      <c r="RWT85" s="298"/>
      <c r="RWU85" s="298"/>
      <c r="RWV85" s="298"/>
      <c r="RWW85" s="298"/>
      <c r="RWX85" s="298"/>
      <c r="RWY85" s="298"/>
      <c r="RWZ85" s="298"/>
      <c r="RXA85" s="298"/>
      <c r="RXB85" s="298"/>
      <c r="RXC85" s="298"/>
      <c r="RXD85" s="298"/>
      <c r="RXE85" s="298"/>
      <c r="RXF85" s="298"/>
      <c r="RXG85" s="298"/>
      <c r="RXH85" s="298"/>
      <c r="RXI85" s="298"/>
      <c r="RXJ85" s="298"/>
      <c r="RXK85" s="298"/>
      <c r="RXL85" s="298"/>
      <c r="RXM85" s="298"/>
      <c r="RXN85" s="298"/>
      <c r="RXO85" s="298"/>
      <c r="RXP85" s="298"/>
      <c r="RXQ85" s="298"/>
      <c r="RXR85" s="298"/>
      <c r="RXS85" s="298"/>
      <c r="RXT85" s="298"/>
      <c r="RXU85" s="298"/>
      <c r="RXV85" s="298"/>
      <c r="RXW85" s="298"/>
      <c r="RXX85" s="298"/>
      <c r="RXY85" s="298"/>
      <c r="RXZ85" s="298"/>
      <c r="RYA85" s="298"/>
      <c r="RYB85" s="298"/>
      <c r="RYC85" s="298"/>
      <c r="RYD85" s="298"/>
      <c r="RYE85" s="298"/>
      <c r="RYF85" s="298"/>
      <c r="RYG85" s="298"/>
      <c r="RYH85" s="298"/>
      <c r="RYI85" s="298"/>
      <c r="RYJ85" s="298"/>
      <c r="RYK85" s="298"/>
      <c r="RYL85" s="298"/>
      <c r="RYM85" s="298"/>
      <c r="RYN85" s="298"/>
      <c r="RYO85" s="298"/>
      <c r="RYP85" s="298"/>
      <c r="RYQ85" s="298"/>
      <c r="RYR85" s="298"/>
      <c r="RYS85" s="298"/>
      <c r="RYT85" s="298"/>
      <c r="RYU85" s="298"/>
      <c r="RYV85" s="298"/>
      <c r="RYW85" s="298"/>
      <c r="RYX85" s="298"/>
      <c r="RYY85" s="298"/>
      <c r="RYZ85" s="298"/>
      <c r="RZA85" s="298"/>
      <c r="RZB85" s="298"/>
      <c r="RZC85" s="298"/>
      <c r="RZD85" s="298"/>
      <c r="RZE85" s="298"/>
      <c r="RZF85" s="298"/>
      <c r="RZG85" s="298"/>
      <c r="RZH85" s="298"/>
      <c r="RZI85" s="298"/>
      <c r="RZJ85" s="298"/>
      <c r="RZK85" s="298"/>
      <c r="RZL85" s="298"/>
      <c r="RZM85" s="298"/>
      <c r="RZN85" s="298"/>
      <c r="RZO85" s="298"/>
      <c r="RZP85" s="298"/>
      <c r="RZQ85" s="298"/>
      <c r="RZR85" s="298"/>
      <c r="RZS85" s="298"/>
      <c r="RZT85" s="298"/>
      <c r="RZU85" s="298"/>
      <c r="RZV85" s="298"/>
      <c r="RZW85" s="298"/>
      <c r="RZX85" s="298"/>
      <c r="RZY85" s="298"/>
      <c r="RZZ85" s="298"/>
      <c r="SAA85" s="298"/>
      <c r="SAB85" s="298"/>
      <c r="SAC85" s="298"/>
      <c r="SAD85" s="298"/>
      <c r="SAE85" s="298"/>
      <c r="SAF85" s="298"/>
      <c r="SAG85" s="298"/>
      <c r="SAH85" s="298"/>
      <c r="SAI85" s="298"/>
      <c r="SAJ85" s="298"/>
      <c r="SAK85" s="298"/>
      <c r="SAL85" s="298"/>
      <c r="SAM85" s="298"/>
      <c r="SAN85" s="298"/>
      <c r="SAO85" s="298"/>
      <c r="SAP85" s="298"/>
      <c r="SAQ85" s="298"/>
      <c r="SAR85" s="298"/>
      <c r="SAS85" s="298"/>
      <c r="SAT85" s="298"/>
      <c r="SAU85" s="298"/>
      <c r="SAV85" s="298"/>
      <c r="SAW85" s="298"/>
      <c r="SAX85" s="298"/>
      <c r="SAY85" s="298"/>
      <c r="SAZ85" s="298"/>
      <c r="SBA85" s="298"/>
      <c r="SBB85" s="298"/>
      <c r="SBC85" s="298"/>
      <c r="SBD85" s="298"/>
      <c r="SBE85" s="298"/>
      <c r="SBF85" s="298"/>
      <c r="SBG85" s="298"/>
      <c r="SBH85" s="298"/>
      <c r="SBI85" s="298"/>
      <c r="SBJ85" s="298"/>
      <c r="SBK85" s="298"/>
      <c r="SBL85" s="298"/>
      <c r="SBM85" s="298"/>
      <c r="SBN85" s="298"/>
      <c r="SBO85" s="298"/>
      <c r="SBP85" s="298"/>
      <c r="SBQ85" s="298"/>
      <c r="SBR85" s="298"/>
      <c r="SBS85" s="298"/>
      <c r="SBT85" s="298"/>
      <c r="SBU85" s="298"/>
      <c r="SBV85" s="298"/>
      <c r="SBW85" s="298"/>
      <c r="SBX85" s="298"/>
      <c r="SBY85" s="298"/>
      <c r="SBZ85" s="298"/>
      <c r="SCA85" s="298"/>
      <c r="SCB85" s="298"/>
      <c r="SCC85" s="298"/>
      <c r="SCD85" s="298"/>
      <c r="SCE85" s="298"/>
      <c r="SCF85" s="298"/>
      <c r="SCG85" s="298"/>
      <c r="SCH85" s="298"/>
      <c r="SCI85" s="298"/>
      <c r="SCJ85" s="298"/>
      <c r="SCK85" s="298"/>
      <c r="SCL85" s="298"/>
      <c r="SCM85" s="298"/>
      <c r="SCN85" s="298"/>
      <c r="SCO85" s="298"/>
      <c r="SCP85" s="298"/>
      <c r="SCQ85" s="298"/>
      <c r="SCR85" s="298"/>
      <c r="SCS85" s="298"/>
      <c r="SCT85" s="298"/>
      <c r="SCU85" s="298"/>
      <c r="SCV85" s="298"/>
      <c r="SCW85" s="298"/>
      <c r="SCX85" s="298"/>
      <c r="SCY85" s="298"/>
      <c r="SCZ85" s="298"/>
      <c r="SDA85" s="298"/>
      <c r="SDB85" s="298"/>
      <c r="SDC85" s="298"/>
      <c r="SDD85" s="298"/>
      <c r="SDE85" s="298"/>
      <c r="SDF85" s="298"/>
      <c r="SDG85" s="298"/>
      <c r="SDH85" s="298"/>
      <c r="SDI85" s="298"/>
      <c r="SDJ85" s="298"/>
      <c r="SDK85" s="298"/>
      <c r="SDL85" s="298"/>
      <c r="SDM85" s="298"/>
      <c r="SDN85" s="298"/>
      <c r="SDO85" s="298"/>
      <c r="SDP85" s="298"/>
      <c r="SDQ85" s="298"/>
      <c r="SDR85" s="298"/>
      <c r="SDS85" s="298"/>
      <c r="SDT85" s="298"/>
      <c r="SDU85" s="298"/>
      <c r="SDV85" s="298"/>
      <c r="SDW85" s="298"/>
      <c r="SDX85" s="298"/>
      <c r="SDY85" s="298"/>
      <c r="SDZ85" s="298"/>
      <c r="SEA85" s="298"/>
      <c r="SEB85" s="298"/>
      <c r="SEC85" s="298"/>
      <c r="SED85" s="298"/>
      <c r="SEE85" s="298"/>
      <c r="SEF85" s="298"/>
      <c r="SEG85" s="298"/>
      <c r="SEH85" s="298"/>
      <c r="SEI85" s="298"/>
      <c r="SEJ85" s="298"/>
      <c r="SEK85" s="298"/>
      <c r="SEL85" s="298"/>
      <c r="SEM85" s="298"/>
      <c r="SEN85" s="298"/>
      <c r="SEO85" s="298"/>
      <c r="SEP85" s="298"/>
      <c r="SEQ85" s="298"/>
      <c r="SER85" s="298"/>
      <c r="SES85" s="298"/>
      <c r="SET85" s="298"/>
      <c r="SEU85" s="298"/>
      <c r="SEV85" s="298"/>
      <c r="SEW85" s="298"/>
      <c r="SEX85" s="298"/>
      <c r="SEY85" s="298"/>
      <c r="SEZ85" s="298"/>
      <c r="SFA85" s="298"/>
      <c r="SFB85" s="298"/>
      <c r="SFC85" s="298"/>
      <c r="SFD85" s="298"/>
      <c r="SFE85" s="298"/>
      <c r="SFF85" s="298"/>
      <c r="SFG85" s="298"/>
      <c r="SFH85" s="298"/>
      <c r="SFI85" s="298"/>
      <c r="SFJ85" s="298"/>
      <c r="SFK85" s="298"/>
      <c r="SFL85" s="298"/>
      <c r="SFM85" s="298"/>
      <c r="SFN85" s="298"/>
      <c r="SFO85" s="298"/>
      <c r="SFP85" s="298"/>
      <c r="SFQ85" s="298"/>
      <c r="SFR85" s="298"/>
      <c r="SFS85" s="298"/>
      <c r="SFT85" s="298"/>
      <c r="SFU85" s="298"/>
      <c r="SFV85" s="298"/>
      <c r="SFW85" s="298"/>
      <c r="SFX85" s="298"/>
      <c r="SFY85" s="298"/>
      <c r="SFZ85" s="298"/>
      <c r="SGA85" s="298"/>
      <c r="SGB85" s="298"/>
      <c r="SGC85" s="298"/>
      <c r="SGD85" s="298"/>
      <c r="SGE85" s="298"/>
      <c r="SGF85" s="298"/>
      <c r="SGG85" s="298"/>
      <c r="SGH85" s="298"/>
      <c r="SGI85" s="298"/>
      <c r="SGJ85" s="298"/>
      <c r="SGK85" s="298"/>
      <c r="SGL85" s="298"/>
      <c r="SGM85" s="298"/>
      <c r="SGN85" s="298"/>
      <c r="SGO85" s="298"/>
      <c r="SGP85" s="298"/>
      <c r="SGQ85" s="298"/>
      <c r="SGR85" s="298"/>
      <c r="SGS85" s="298"/>
      <c r="SGT85" s="298"/>
      <c r="SGU85" s="298"/>
      <c r="SGV85" s="298"/>
      <c r="SGW85" s="298"/>
      <c r="SGX85" s="298"/>
      <c r="SGY85" s="298"/>
      <c r="SGZ85" s="298"/>
      <c r="SHA85" s="298"/>
      <c r="SHB85" s="298"/>
      <c r="SHC85" s="298"/>
      <c r="SHD85" s="298"/>
      <c r="SHE85" s="298"/>
      <c r="SHF85" s="298"/>
      <c r="SHG85" s="298"/>
      <c r="SHH85" s="298"/>
      <c r="SHI85" s="298"/>
      <c r="SHJ85" s="298"/>
      <c r="SHK85" s="298"/>
      <c r="SHL85" s="298"/>
      <c r="SHM85" s="298"/>
      <c r="SHN85" s="298"/>
      <c r="SHO85" s="298"/>
      <c r="SHP85" s="298"/>
      <c r="SHQ85" s="298"/>
      <c r="SHR85" s="298"/>
      <c r="SHS85" s="298"/>
      <c r="SHT85" s="298"/>
      <c r="SHU85" s="298"/>
      <c r="SHV85" s="298"/>
      <c r="SHW85" s="298"/>
      <c r="SHX85" s="298"/>
      <c r="SHY85" s="298"/>
      <c r="SHZ85" s="298"/>
      <c r="SIA85" s="298"/>
      <c r="SIB85" s="298"/>
      <c r="SIC85" s="298"/>
      <c r="SID85" s="298"/>
      <c r="SIE85" s="298"/>
      <c r="SIF85" s="298"/>
      <c r="SIG85" s="298"/>
      <c r="SIH85" s="298"/>
      <c r="SII85" s="298"/>
      <c r="SIJ85" s="298"/>
      <c r="SIK85" s="298"/>
      <c r="SIL85" s="298"/>
      <c r="SIM85" s="298"/>
      <c r="SIN85" s="298"/>
      <c r="SIO85" s="298"/>
      <c r="SIP85" s="298"/>
      <c r="SIQ85" s="298"/>
      <c r="SIR85" s="298"/>
      <c r="SIS85" s="298"/>
      <c r="SIT85" s="298"/>
      <c r="SIU85" s="298"/>
      <c r="SIV85" s="298"/>
      <c r="SIW85" s="298"/>
      <c r="SIX85" s="298"/>
      <c r="SIY85" s="298"/>
      <c r="SIZ85" s="298"/>
      <c r="SJA85" s="298"/>
      <c r="SJB85" s="298"/>
      <c r="SJC85" s="298"/>
      <c r="SJD85" s="298"/>
      <c r="SJE85" s="298"/>
      <c r="SJF85" s="298"/>
      <c r="SJG85" s="298"/>
      <c r="SJH85" s="298"/>
      <c r="SJI85" s="298"/>
      <c r="SJJ85" s="298"/>
      <c r="SJK85" s="298"/>
      <c r="SJL85" s="298"/>
      <c r="SJM85" s="298"/>
      <c r="SJN85" s="298"/>
      <c r="SJO85" s="298"/>
      <c r="SJP85" s="298"/>
      <c r="SJQ85" s="298"/>
      <c r="SJR85" s="298"/>
      <c r="SJS85" s="298"/>
      <c r="SJT85" s="298"/>
      <c r="SJU85" s="298"/>
      <c r="SJV85" s="298"/>
      <c r="SJW85" s="298"/>
      <c r="SJX85" s="298"/>
      <c r="SJY85" s="298"/>
      <c r="SJZ85" s="298"/>
      <c r="SKA85" s="298"/>
      <c r="SKB85" s="298"/>
      <c r="SKC85" s="298"/>
      <c r="SKD85" s="298"/>
      <c r="SKE85" s="298"/>
      <c r="SKF85" s="298"/>
      <c r="SKG85" s="298"/>
      <c r="SKH85" s="298"/>
      <c r="SKI85" s="298"/>
      <c r="SKJ85" s="298"/>
      <c r="SKK85" s="298"/>
      <c r="SKL85" s="298"/>
      <c r="SKM85" s="298"/>
      <c r="SKN85" s="298"/>
      <c r="SKO85" s="298"/>
      <c r="SKP85" s="298"/>
      <c r="SKQ85" s="298"/>
      <c r="SKR85" s="298"/>
      <c r="SKS85" s="298"/>
      <c r="SKT85" s="298"/>
      <c r="SKU85" s="298"/>
      <c r="SKV85" s="298"/>
      <c r="SKW85" s="298"/>
      <c r="SKX85" s="298"/>
      <c r="SKY85" s="298"/>
      <c r="SKZ85" s="298"/>
      <c r="SLA85" s="298"/>
      <c r="SLB85" s="298"/>
      <c r="SLC85" s="298"/>
      <c r="SLD85" s="298"/>
      <c r="SLE85" s="298"/>
      <c r="SLF85" s="298"/>
      <c r="SLG85" s="298"/>
      <c r="SLH85" s="298"/>
      <c r="SLI85" s="298"/>
      <c r="SLJ85" s="298"/>
      <c r="SLK85" s="298"/>
      <c r="SLL85" s="298"/>
      <c r="SLM85" s="298"/>
      <c r="SLN85" s="298"/>
      <c r="SLO85" s="298"/>
      <c r="SLP85" s="298"/>
      <c r="SLQ85" s="298"/>
      <c r="SLR85" s="298"/>
      <c r="SLS85" s="298"/>
      <c r="SLT85" s="298"/>
      <c r="SLU85" s="298"/>
      <c r="SLV85" s="298"/>
      <c r="SLW85" s="298"/>
      <c r="SLX85" s="298"/>
      <c r="SLY85" s="298"/>
      <c r="SLZ85" s="298"/>
      <c r="SMA85" s="298"/>
      <c r="SMB85" s="298"/>
      <c r="SMC85" s="298"/>
      <c r="SMD85" s="298"/>
      <c r="SME85" s="298"/>
      <c r="SMF85" s="298"/>
      <c r="SMG85" s="298"/>
      <c r="SMH85" s="298"/>
      <c r="SMI85" s="298"/>
      <c r="SMJ85" s="298"/>
      <c r="SMK85" s="298"/>
      <c r="SML85" s="298"/>
      <c r="SMM85" s="298"/>
      <c r="SMN85" s="298"/>
      <c r="SMO85" s="298"/>
      <c r="SMP85" s="298"/>
      <c r="SMQ85" s="298"/>
      <c r="SMR85" s="298"/>
      <c r="SMS85" s="298"/>
      <c r="SMT85" s="298"/>
      <c r="SMU85" s="298"/>
      <c r="SMV85" s="298"/>
      <c r="SMW85" s="298"/>
      <c r="SMX85" s="298"/>
      <c r="SMY85" s="298"/>
      <c r="SMZ85" s="298"/>
      <c r="SNA85" s="298"/>
      <c r="SNB85" s="298"/>
      <c r="SNC85" s="298"/>
      <c r="SND85" s="298"/>
      <c r="SNE85" s="298"/>
      <c r="SNF85" s="298"/>
      <c r="SNG85" s="298"/>
      <c r="SNH85" s="298"/>
      <c r="SNI85" s="298"/>
      <c r="SNJ85" s="298"/>
      <c r="SNK85" s="298"/>
      <c r="SNL85" s="298"/>
      <c r="SNM85" s="298"/>
      <c r="SNN85" s="298"/>
      <c r="SNO85" s="298"/>
      <c r="SNP85" s="298"/>
      <c r="SNQ85" s="298"/>
      <c r="SNR85" s="298"/>
      <c r="SNS85" s="298"/>
      <c r="SNT85" s="298"/>
      <c r="SNU85" s="298"/>
      <c r="SNV85" s="298"/>
      <c r="SNW85" s="298"/>
      <c r="SNX85" s="298"/>
      <c r="SNY85" s="298"/>
      <c r="SNZ85" s="298"/>
      <c r="SOA85" s="298"/>
      <c r="SOB85" s="298"/>
      <c r="SOC85" s="298"/>
      <c r="SOD85" s="298"/>
      <c r="SOE85" s="298"/>
      <c r="SOF85" s="298"/>
      <c r="SOG85" s="298"/>
      <c r="SOH85" s="298"/>
      <c r="SOI85" s="298"/>
      <c r="SOJ85" s="298"/>
      <c r="SOK85" s="298"/>
      <c r="SOL85" s="298"/>
      <c r="SOM85" s="298"/>
      <c r="SON85" s="298"/>
      <c r="SOO85" s="298"/>
      <c r="SOP85" s="298"/>
      <c r="SOQ85" s="298"/>
      <c r="SOR85" s="298"/>
      <c r="SOS85" s="298"/>
      <c r="SOT85" s="298"/>
      <c r="SOU85" s="298"/>
      <c r="SOV85" s="298"/>
      <c r="SOW85" s="298"/>
      <c r="SOX85" s="298"/>
      <c r="SOY85" s="298"/>
      <c r="SOZ85" s="298"/>
      <c r="SPA85" s="298"/>
      <c r="SPB85" s="298"/>
      <c r="SPC85" s="298"/>
      <c r="SPD85" s="298"/>
      <c r="SPE85" s="298"/>
      <c r="SPF85" s="298"/>
      <c r="SPG85" s="298"/>
      <c r="SPH85" s="298"/>
      <c r="SPI85" s="298"/>
      <c r="SPJ85" s="298"/>
      <c r="SPK85" s="298"/>
      <c r="SPL85" s="298"/>
      <c r="SPM85" s="298"/>
      <c r="SPN85" s="298"/>
      <c r="SPO85" s="298"/>
      <c r="SPP85" s="298"/>
      <c r="SPQ85" s="298"/>
      <c r="SPR85" s="298"/>
      <c r="SPS85" s="298"/>
      <c r="SPT85" s="298"/>
      <c r="SPU85" s="298"/>
      <c r="SPV85" s="298"/>
      <c r="SPW85" s="298"/>
      <c r="SPX85" s="298"/>
      <c r="SPY85" s="298"/>
      <c r="SPZ85" s="298"/>
      <c r="SQA85" s="298"/>
      <c r="SQB85" s="298"/>
      <c r="SQC85" s="298"/>
      <c r="SQD85" s="298"/>
      <c r="SQE85" s="298"/>
      <c r="SQF85" s="298"/>
      <c r="SQG85" s="298"/>
      <c r="SQH85" s="298"/>
      <c r="SQI85" s="298"/>
      <c r="SQJ85" s="298"/>
      <c r="SQK85" s="298"/>
      <c r="SQL85" s="298"/>
      <c r="SQM85" s="298"/>
      <c r="SQN85" s="298"/>
      <c r="SQO85" s="298"/>
      <c r="SQP85" s="298"/>
      <c r="SQQ85" s="298"/>
      <c r="SQR85" s="298"/>
      <c r="SQS85" s="298"/>
      <c r="SQT85" s="298"/>
      <c r="SQU85" s="298"/>
      <c r="SQV85" s="298"/>
      <c r="SQW85" s="298"/>
      <c r="SQX85" s="298"/>
      <c r="SQY85" s="298"/>
      <c r="SQZ85" s="298"/>
      <c r="SRA85" s="298"/>
      <c r="SRB85" s="298"/>
      <c r="SRC85" s="298"/>
      <c r="SRD85" s="298"/>
      <c r="SRE85" s="298"/>
      <c r="SRF85" s="298"/>
      <c r="SRG85" s="298"/>
      <c r="SRH85" s="298"/>
      <c r="SRI85" s="298"/>
      <c r="SRJ85" s="298"/>
      <c r="SRK85" s="298"/>
      <c r="SRL85" s="298"/>
      <c r="SRM85" s="298"/>
      <c r="SRN85" s="298"/>
      <c r="SRO85" s="298"/>
      <c r="SRP85" s="298"/>
      <c r="SRQ85" s="298"/>
      <c r="SRR85" s="298"/>
      <c r="SRS85" s="298"/>
      <c r="SRT85" s="298"/>
      <c r="SRU85" s="298"/>
      <c r="SRV85" s="298"/>
      <c r="SRW85" s="298"/>
      <c r="SRX85" s="298"/>
      <c r="SRY85" s="298"/>
      <c r="SRZ85" s="298"/>
      <c r="SSA85" s="298"/>
      <c r="SSB85" s="298"/>
      <c r="SSC85" s="298"/>
      <c r="SSD85" s="298"/>
      <c r="SSE85" s="298"/>
      <c r="SSF85" s="298"/>
      <c r="SSG85" s="298"/>
      <c r="SSH85" s="298"/>
      <c r="SSI85" s="298"/>
      <c r="SSJ85" s="298"/>
      <c r="SSK85" s="298"/>
      <c r="SSL85" s="298"/>
      <c r="SSM85" s="298"/>
      <c r="SSN85" s="298"/>
      <c r="SSO85" s="298"/>
      <c r="SSP85" s="298"/>
      <c r="SSQ85" s="298"/>
      <c r="SSR85" s="298"/>
      <c r="SSS85" s="298"/>
      <c r="SST85" s="298"/>
      <c r="SSU85" s="298"/>
      <c r="SSV85" s="298"/>
      <c r="SSW85" s="298"/>
      <c r="SSX85" s="298"/>
      <c r="SSY85" s="298"/>
      <c r="SSZ85" s="298"/>
      <c r="STA85" s="298"/>
      <c r="STB85" s="298"/>
      <c r="STC85" s="298"/>
      <c r="STD85" s="298"/>
      <c r="STE85" s="298"/>
      <c r="STF85" s="298"/>
      <c r="STG85" s="298"/>
      <c r="STH85" s="298"/>
      <c r="STI85" s="298"/>
      <c r="STJ85" s="298"/>
      <c r="STK85" s="298"/>
      <c r="STL85" s="298"/>
      <c r="STM85" s="298"/>
      <c r="STN85" s="298"/>
      <c r="STO85" s="298"/>
      <c r="STP85" s="298"/>
      <c r="STQ85" s="298"/>
      <c r="STR85" s="298"/>
      <c r="STS85" s="298"/>
      <c r="STT85" s="298"/>
      <c r="STU85" s="298"/>
      <c r="STV85" s="298"/>
      <c r="STW85" s="298"/>
      <c r="STX85" s="298"/>
      <c r="STY85" s="298"/>
      <c r="STZ85" s="298"/>
      <c r="SUA85" s="298"/>
      <c r="SUB85" s="298"/>
      <c r="SUC85" s="298"/>
      <c r="SUD85" s="298"/>
      <c r="SUE85" s="298"/>
      <c r="SUF85" s="298"/>
      <c r="SUG85" s="298"/>
      <c r="SUH85" s="298"/>
      <c r="SUI85" s="298"/>
      <c r="SUJ85" s="298"/>
      <c r="SUK85" s="298"/>
      <c r="SUL85" s="298"/>
      <c r="SUM85" s="298"/>
      <c r="SUN85" s="298"/>
      <c r="SUO85" s="298"/>
      <c r="SUP85" s="298"/>
      <c r="SUQ85" s="298"/>
      <c r="SUR85" s="298"/>
      <c r="SUS85" s="298"/>
      <c r="SUT85" s="298"/>
      <c r="SUU85" s="298"/>
      <c r="SUV85" s="298"/>
      <c r="SUW85" s="298"/>
      <c r="SUX85" s="298"/>
      <c r="SUY85" s="298"/>
      <c r="SUZ85" s="298"/>
      <c r="SVA85" s="298"/>
      <c r="SVB85" s="298"/>
      <c r="SVC85" s="298"/>
      <c r="SVD85" s="298"/>
      <c r="SVE85" s="298"/>
      <c r="SVF85" s="298"/>
      <c r="SVG85" s="298"/>
      <c r="SVH85" s="298"/>
      <c r="SVI85" s="298"/>
      <c r="SVJ85" s="298"/>
      <c r="SVK85" s="298"/>
      <c r="SVL85" s="298"/>
      <c r="SVM85" s="298"/>
      <c r="SVN85" s="298"/>
      <c r="SVO85" s="298"/>
      <c r="SVP85" s="298"/>
      <c r="SVQ85" s="298"/>
      <c r="SVR85" s="298"/>
      <c r="SVS85" s="298"/>
      <c r="SVT85" s="298"/>
      <c r="SVU85" s="298"/>
      <c r="SVV85" s="298"/>
      <c r="SVW85" s="298"/>
      <c r="SVX85" s="298"/>
      <c r="SVY85" s="298"/>
      <c r="SVZ85" s="298"/>
      <c r="SWA85" s="298"/>
      <c r="SWB85" s="298"/>
      <c r="SWC85" s="298"/>
      <c r="SWD85" s="298"/>
      <c r="SWE85" s="298"/>
      <c r="SWF85" s="298"/>
      <c r="SWG85" s="298"/>
      <c r="SWH85" s="298"/>
      <c r="SWI85" s="298"/>
      <c r="SWJ85" s="298"/>
      <c r="SWK85" s="298"/>
      <c r="SWL85" s="298"/>
      <c r="SWM85" s="298"/>
      <c r="SWN85" s="298"/>
      <c r="SWO85" s="298"/>
      <c r="SWP85" s="298"/>
      <c r="SWQ85" s="298"/>
      <c r="SWR85" s="298"/>
      <c r="SWS85" s="298"/>
      <c r="SWT85" s="298"/>
      <c r="SWU85" s="298"/>
      <c r="SWV85" s="298"/>
      <c r="SWW85" s="298"/>
      <c r="SWX85" s="298"/>
      <c r="SWY85" s="298"/>
      <c r="SWZ85" s="298"/>
      <c r="SXA85" s="298"/>
      <c r="SXB85" s="298"/>
      <c r="SXC85" s="298"/>
      <c r="SXD85" s="298"/>
      <c r="SXE85" s="298"/>
      <c r="SXF85" s="298"/>
      <c r="SXG85" s="298"/>
      <c r="SXH85" s="298"/>
      <c r="SXI85" s="298"/>
      <c r="SXJ85" s="298"/>
      <c r="SXK85" s="298"/>
      <c r="SXL85" s="298"/>
      <c r="SXM85" s="298"/>
      <c r="SXN85" s="298"/>
      <c r="SXO85" s="298"/>
      <c r="SXP85" s="298"/>
      <c r="SXQ85" s="298"/>
      <c r="SXR85" s="298"/>
      <c r="SXS85" s="298"/>
      <c r="SXT85" s="298"/>
      <c r="SXU85" s="298"/>
      <c r="SXV85" s="298"/>
      <c r="SXW85" s="298"/>
      <c r="SXX85" s="298"/>
      <c r="SXY85" s="298"/>
      <c r="SXZ85" s="298"/>
      <c r="SYA85" s="298"/>
      <c r="SYB85" s="298"/>
      <c r="SYC85" s="298"/>
      <c r="SYD85" s="298"/>
      <c r="SYE85" s="298"/>
      <c r="SYF85" s="298"/>
      <c r="SYG85" s="298"/>
      <c r="SYH85" s="298"/>
      <c r="SYI85" s="298"/>
      <c r="SYJ85" s="298"/>
      <c r="SYK85" s="298"/>
      <c r="SYL85" s="298"/>
      <c r="SYM85" s="298"/>
      <c r="SYN85" s="298"/>
      <c r="SYO85" s="298"/>
      <c r="SYP85" s="298"/>
      <c r="SYQ85" s="298"/>
      <c r="SYR85" s="298"/>
      <c r="SYS85" s="298"/>
      <c r="SYT85" s="298"/>
      <c r="SYU85" s="298"/>
      <c r="SYV85" s="298"/>
      <c r="SYW85" s="298"/>
      <c r="SYX85" s="298"/>
      <c r="SYY85" s="298"/>
      <c r="SYZ85" s="298"/>
      <c r="SZA85" s="298"/>
      <c r="SZB85" s="298"/>
      <c r="SZC85" s="298"/>
      <c r="SZD85" s="298"/>
      <c r="SZE85" s="298"/>
      <c r="SZF85" s="298"/>
      <c r="SZG85" s="298"/>
      <c r="SZH85" s="298"/>
      <c r="SZI85" s="298"/>
      <c r="SZJ85" s="298"/>
      <c r="SZK85" s="298"/>
      <c r="SZL85" s="298"/>
      <c r="SZM85" s="298"/>
      <c r="SZN85" s="298"/>
      <c r="SZO85" s="298"/>
      <c r="SZP85" s="298"/>
      <c r="SZQ85" s="298"/>
      <c r="SZR85" s="298"/>
      <c r="SZS85" s="298"/>
      <c r="SZT85" s="298"/>
      <c r="SZU85" s="298"/>
      <c r="SZV85" s="298"/>
      <c r="SZW85" s="298"/>
      <c r="SZX85" s="298"/>
      <c r="SZY85" s="298"/>
      <c r="SZZ85" s="298"/>
      <c r="TAA85" s="298"/>
      <c r="TAB85" s="298"/>
      <c r="TAC85" s="298"/>
      <c r="TAD85" s="298"/>
      <c r="TAE85" s="298"/>
      <c r="TAF85" s="298"/>
      <c r="TAG85" s="298"/>
      <c r="TAH85" s="298"/>
      <c r="TAI85" s="298"/>
      <c r="TAJ85" s="298"/>
      <c r="TAK85" s="298"/>
      <c r="TAL85" s="298"/>
      <c r="TAM85" s="298"/>
      <c r="TAN85" s="298"/>
      <c r="TAO85" s="298"/>
      <c r="TAP85" s="298"/>
      <c r="TAQ85" s="298"/>
      <c r="TAR85" s="298"/>
      <c r="TAS85" s="298"/>
      <c r="TAT85" s="298"/>
      <c r="TAU85" s="298"/>
      <c r="TAV85" s="298"/>
      <c r="TAW85" s="298"/>
      <c r="TAX85" s="298"/>
      <c r="TAY85" s="298"/>
      <c r="TAZ85" s="298"/>
      <c r="TBA85" s="298"/>
      <c r="TBB85" s="298"/>
      <c r="TBC85" s="298"/>
      <c r="TBD85" s="298"/>
      <c r="TBE85" s="298"/>
      <c r="TBF85" s="298"/>
      <c r="TBG85" s="298"/>
      <c r="TBH85" s="298"/>
      <c r="TBI85" s="298"/>
      <c r="TBJ85" s="298"/>
      <c r="TBK85" s="298"/>
      <c r="TBL85" s="298"/>
      <c r="TBM85" s="298"/>
      <c r="TBN85" s="298"/>
      <c r="TBO85" s="298"/>
      <c r="TBP85" s="298"/>
      <c r="TBQ85" s="298"/>
      <c r="TBR85" s="298"/>
      <c r="TBS85" s="298"/>
      <c r="TBT85" s="298"/>
      <c r="TBU85" s="298"/>
      <c r="TBV85" s="298"/>
      <c r="TBW85" s="298"/>
      <c r="TBX85" s="298"/>
      <c r="TBY85" s="298"/>
      <c r="TBZ85" s="298"/>
      <c r="TCA85" s="298"/>
      <c r="TCB85" s="298"/>
      <c r="TCC85" s="298"/>
      <c r="TCD85" s="298"/>
      <c r="TCE85" s="298"/>
      <c r="TCF85" s="298"/>
      <c r="TCG85" s="298"/>
      <c r="TCH85" s="298"/>
      <c r="TCI85" s="298"/>
      <c r="TCJ85" s="298"/>
      <c r="TCK85" s="298"/>
      <c r="TCL85" s="298"/>
      <c r="TCM85" s="298"/>
      <c r="TCN85" s="298"/>
      <c r="TCO85" s="298"/>
      <c r="TCP85" s="298"/>
      <c r="TCQ85" s="298"/>
      <c r="TCR85" s="298"/>
      <c r="TCS85" s="298"/>
      <c r="TCT85" s="298"/>
      <c r="TCU85" s="298"/>
      <c r="TCV85" s="298"/>
      <c r="TCW85" s="298"/>
      <c r="TCX85" s="298"/>
      <c r="TCY85" s="298"/>
      <c r="TCZ85" s="298"/>
      <c r="TDA85" s="298"/>
      <c r="TDB85" s="298"/>
      <c r="TDC85" s="298"/>
      <c r="TDD85" s="298"/>
      <c r="TDE85" s="298"/>
      <c r="TDF85" s="298"/>
      <c r="TDG85" s="298"/>
      <c r="TDH85" s="298"/>
      <c r="TDI85" s="298"/>
      <c r="TDJ85" s="298"/>
      <c r="TDK85" s="298"/>
      <c r="TDL85" s="298"/>
      <c r="TDM85" s="298"/>
      <c r="TDN85" s="298"/>
      <c r="TDO85" s="298"/>
      <c r="TDP85" s="298"/>
      <c r="TDQ85" s="298"/>
      <c r="TDR85" s="298"/>
      <c r="TDS85" s="298"/>
      <c r="TDT85" s="298"/>
      <c r="TDU85" s="298"/>
      <c r="TDV85" s="298"/>
      <c r="TDW85" s="298"/>
      <c r="TDX85" s="298"/>
      <c r="TDY85" s="298"/>
      <c r="TDZ85" s="298"/>
      <c r="TEA85" s="298"/>
      <c r="TEB85" s="298"/>
      <c r="TEC85" s="298"/>
      <c r="TED85" s="298"/>
      <c r="TEE85" s="298"/>
      <c r="TEF85" s="298"/>
      <c r="TEG85" s="298"/>
      <c r="TEH85" s="298"/>
      <c r="TEI85" s="298"/>
      <c r="TEJ85" s="298"/>
      <c r="TEK85" s="298"/>
      <c r="TEL85" s="298"/>
      <c r="TEM85" s="298"/>
      <c r="TEN85" s="298"/>
      <c r="TEO85" s="298"/>
      <c r="TEP85" s="298"/>
      <c r="TEQ85" s="298"/>
      <c r="TER85" s="298"/>
      <c r="TES85" s="298"/>
      <c r="TET85" s="298"/>
      <c r="TEU85" s="298"/>
      <c r="TEV85" s="298"/>
      <c r="TEW85" s="298"/>
      <c r="TEX85" s="298"/>
      <c r="TEY85" s="298"/>
      <c r="TEZ85" s="298"/>
      <c r="TFA85" s="298"/>
      <c r="TFB85" s="298"/>
      <c r="TFC85" s="298"/>
      <c r="TFD85" s="298"/>
      <c r="TFE85" s="298"/>
      <c r="TFF85" s="298"/>
      <c r="TFG85" s="298"/>
      <c r="TFH85" s="298"/>
      <c r="TFI85" s="298"/>
      <c r="TFJ85" s="298"/>
      <c r="TFK85" s="298"/>
      <c r="TFL85" s="298"/>
      <c r="TFM85" s="298"/>
      <c r="TFN85" s="298"/>
      <c r="TFO85" s="298"/>
      <c r="TFP85" s="298"/>
      <c r="TFQ85" s="298"/>
      <c r="TFR85" s="298"/>
      <c r="TFS85" s="298"/>
      <c r="TFT85" s="298"/>
      <c r="TFU85" s="298"/>
      <c r="TFV85" s="298"/>
      <c r="TFW85" s="298"/>
      <c r="TFX85" s="298"/>
      <c r="TFY85" s="298"/>
      <c r="TFZ85" s="298"/>
      <c r="TGA85" s="298"/>
      <c r="TGB85" s="298"/>
      <c r="TGC85" s="298"/>
      <c r="TGD85" s="298"/>
      <c r="TGE85" s="298"/>
      <c r="TGF85" s="298"/>
      <c r="TGG85" s="298"/>
      <c r="TGH85" s="298"/>
      <c r="TGI85" s="298"/>
      <c r="TGJ85" s="298"/>
      <c r="TGK85" s="298"/>
      <c r="TGL85" s="298"/>
      <c r="TGM85" s="298"/>
      <c r="TGN85" s="298"/>
      <c r="TGO85" s="298"/>
      <c r="TGP85" s="298"/>
      <c r="TGQ85" s="298"/>
      <c r="TGR85" s="298"/>
      <c r="TGS85" s="298"/>
      <c r="TGT85" s="298"/>
      <c r="TGU85" s="298"/>
      <c r="TGV85" s="298"/>
      <c r="TGW85" s="298"/>
      <c r="TGX85" s="298"/>
      <c r="TGY85" s="298"/>
      <c r="TGZ85" s="298"/>
      <c r="THA85" s="298"/>
      <c r="THB85" s="298"/>
      <c r="THC85" s="298"/>
      <c r="THD85" s="298"/>
      <c r="THE85" s="298"/>
      <c r="THF85" s="298"/>
      <c r="THG85" s="298"/>
      <c r="THH85" s="298"/>
      <c r="THI85" s="298"/>
      <c r="THJ85" s="298"/>
      <c r="THK85" s="298"/>
      <c r="THL85" s="298"/>
      <c r="THM85" s="298"/>
      <c r="THN85" s="298"/>
      <c r="THO85" s="298"/>
      <c r="THP85" s="298"/>
      <c r="THQ85" s="298"/>
      <c r="THR85" s="298"/>
      <c r="THS85" s="298"/>
      <c r="THT85" s="298"/>
      <c r="THU85" s="298"/>
      <c r="THV85" s="298"/>
      <c r="THW85" s="298"/>
      <c r="THX85" s="298"/>
      <c r="THY85" s="298"/>
      <c r="THZ85" s="298"/>
      <c r="TIA85" s="298"/>
      <c r="TIB85" s="298"/>
      <c r="TIC85" s="298"/>
      <c r="TID85" s="298"/>
      <c r="TIE85" s="298"/>
      <c r="TIF85" s="298"/>
      <c r="TIG85" s="298"/>
      <c r="TIH85" s="298"/>
      <c r="TII85" s="298"/>
      <c r="TIJ85" s="298"/>
      <c r="TIK85" s="298"/>
      <c r="TIL85" s="298"/>
      <c r="TIM85" s="298"/>
      <c r="TIN85" s="298"/>
      <c r="TIO85" s="298"/>
      <c r="TIP85" s="298"/>
      <c r="TIQ85" s="298"/>
      <c r="TIR85" s="298"/>
      <c r="TIS85" s="298"/>
      <c r="TIT85" s="298"/>
      <c r="TIU85" s="298"/>
      <c r="TIV85" s="298"/>
      <c r="TIW85" s="298"/>
      <c r="TIX85" s="298"/>
      <c r="TIY85" s="298"/>
      <c r="TIZ85" s="298"/>
      <c r="TJA85" s="298"/>
      <c r="TJB85" s="298"/>
      <c r="TJC85" s="298"/>
      <c r="TJD85" s="298"/>
      <c r="TJE85" s="298"/>
      <c r="TJF85" s="298"/>
      <c r="TJG85" s="298"/>
      <c r="TJH85" s="298"/>
      <c r="TJI85" s="298"/>
      <c r="TJJ85" s="298"/>
      <c r="TJK85" s="298"/>
      <c r="TJL85" s="298"/>
      <c r="TJM85" s="298"/>
      <c r="TJN85" s="298"/>
      <c r="TJO85" s="298"/>
      <c r="TJP85" s="298"/>
      <c r="TJQ85" s="298"/>
      <c r="TJR85" s="298"/>
      <c r="TJS85" s="298"/>
      <c r="TJT85" s="298"/>
      <c r="TJU85" s="298"/>
      <c r="TJV85" s="298"/>
      <c r="TJW85" s="298"/>
      <c r="TJX85" s="298"/>
      <c r="TJY85" s="298"/>
      <c r="TJZ85" s="298"/>
      <c r="TKA85" s="298"/>
      <c r="TKB85" s="298"/>
      <c r="TKC85" s="298"/>
      <c r="TKD85" s="298"/>
      <c r="TKE85" s="298"/>
      <c r="TKF85" s="298"/>
      <c r="TKG85" s="298"/>
      <c r="TKH85" s="298"/>
      <c r="TKI85" s="298"/>
      <c r="TKJ85" s="298"/>
      <c r="TKK85" s="298"/>
      <c r="TKL85" s="298"/>
      <c r="TKM85" s="298"/>
      <c r="TKN85" s="298"/>
      <c r="TKO85" s="298"/>
      <c r="TKP85" s="298"/>
      <c r="TKQ85" s="298"/>
      <c r="TKR85" s="298"/>
      <c r="TKS85" s="298"/>
      <c r="TKT85" s="298"/>
      <c r="TKU85" s="298"/>
      <c r="TKV85" s="298"/>
      <c r="TKW85" s="298"/>
      <c r="TKX85" s="298"/>
      <c r="TKY85" s="298"/>
      <c r="TKZ85" s="298"/>
      <c r="TLA85" s="298"/>
      <c r="TLB85" s="298"/>
      <c r="TLC85" s="298"/>
      <c r="TLD85" s="298"/>
      <c r="TLE85" s="298"/>
      <c r="TLF85" s="298"/>
      <c r="TLG85" s="298"/>
      <c r="TLH85" s="298"/>
      <c r="TLI85" s="298"/>
      <c r="TLJ85" s="298"/>
      <c r="TLK85" s="298"/>
      <c r="TLL85" s="298"/>
      <c r="TLM85" s="298"/>
      <c r="TLN85" s="298"/>
      <c r="TLO85" s="298"/>
      <c r="TLP85" s="298"/>
      <c r="TLQ85" s="298"/>
      <c r="TLR85" s="298"/>
      <c r="TLS85" s="298"/>
      <c r="TLT85" s="298"/>
      <c r="TLU85" s="298"/>
      <c r="TLV85" s="298"/>
      <c r="TLW85" s="298"/>
      <c r="TLX85" s="298"/>
      <c r="TLY85" s="298"/>
      <c r="TLZ85" s="298"/>
      <c r="TMA85" s="298"/>
      <c r="TMB85" s="298"/>
      <c r="TMC85" s="298"/>
      <c r="TMD85" s="298"/>
      <c r="TME85" s="298"/>
      <c r="TMF85" s="298"/>
      <c r="TMG85" s="298"/>
      <c r="TMH85" s="298"/>
      <c r="TMI85" s="298"/>
      <c r="TMJ85" s="298"/>
      <c r="TMK85" s="298"/>
      <c r="TML85" s="298"/>
      <c r="TMM85" s="298"/>
      <c r="TMN85" s="298"/>
      <c r="TMO85" s="298"/>
      <c r="TMP85" s="298"/>
      <c r="TMQ85" s="298"/>
      <c r="TMR85" s="298"/>
      <c r="TMS85" s="298"/>
      <c r="TMT85" s="298"/>
      <c r="TMU85" s="298"/>
      <c r="TMV85" s="298"/>
      <c r="TMW85" s="298"/>
      <c r="TMX85" s="298"/>
      <c r="TMY85" s="298"/>
      <c r="TMZ85" s="298"/>
      <c r="TNA85" s="298"/>
      <c r="TNB85" s="298"/>
      <c r="TNC85" s="298"/>
      <c r="TND85" s="298"/>
      <c r="TNE85" s="298"/>
      <c r="TNF85" s="298"/>
      <c r="TNG85" s="298"/>
      <c r="TNH85" s="298"/>
      <c r="TNI85" s="298"/>
      <c r="TNJ85" s="298"/>
      <c r="TNK85" s="298"/>
      <c r="TNL85" s="298"/>
      <c r="TNM85" s="298"/>
      <c r="TNN85" s="298"/>
      <c r="TNO85" s="298"/>
      <c r="TNP85" s="298"/>
      <c r="TNQ85" s="298"/>
      <c r="TNR85" s="298"/>
      <c r="TNS85" s="298"/>
      <c r="TNT85" s="298"/>
      <c r="TNU85" s="298"/>
      <c r="TNV85" s="298"/>
      <c r="TNW85" s="298"/>
      <c r="TNX85" s="298"/>
      <c r="TNY85" s="298"/>
      <c r="TNZ85" s="298"/>
      <c r="TOA85" s="298"/>
      <c r="TOB85" s="298"/>
      <c r="TOC85" s="298"/>
      <c r="TOD85" s="298"/>
      <c r="TOE85" s="298"/>
      <c r="TOF85" s="298"/>
      <c r="TOG85" s="298"/>
      <c r="TOH85" s="298"/>
      <c r="TOI85" s="298"/>
      <c r="TOJ85" s="298"/>
      <c r="TOK85" s="298"/>
      <c r="TOL85" s="298"/>
      <c r="TOM85" s="298"/>
      <c r="TON85" s="298"/>
      <c r="TOO85" s="298"/>
      <c r="TOP85" s="298"/>
      <c r="TOQ85" s="298"/>
      <c r="TOR85" s="298"/>
      <c r="TOS85" s="298"/>
      <c r="TOT85" s="298"/>
      <c r="TOU85" s="298"/>
      <c r="TOV85" s="298"/>
      <c r="TOW85" s="298"/>
      <c r="TOX85" s="298"/>
      <c r="TOY85" s="298"/>
      <c r="TOZ85" s="298"/>
      <c r="TPA85" s="298"/>
      <c r="TPB85" s="298"/>
      <c r="TPC85" s="298"/>
      <c r="TPD85" s="298"/>
      <c r="TPE85" s="298"/>
      <c r="TPF85" s="298"/>
      <c r="TPG85" s="298"/>
      <c r="TPH85" s="298"/>
      <c r="TPI85" s="298"/>
      <c r="TPJ85" s="298"/>
      <c r="TPK85" s="298"/>
      <c r="TPL85" s="298"/>
      <c r="TPM85" s="298"/>
      <c r="TPN85" s="298"/>
      <c r="TPO85" s="298"/>
      <c r="TPP85" s="298"/>
      <c r="TPQ85" s="298"/>
      <c r="TPR85" s="298"/>
      <c r="TPS85" s="298"/>
      <c r="TPT85" s="298"/>
      <c r="TPU85" s="298"/>
      <c r="TPV85" s="298"/>
      <c r="TPW85" s="298"/>
      <c r="TPX85" s="298"/>
      <c r="TPY85" s="298"/>
      <c r="TPZ85" s="298"/>
      <c r="TQA85" s="298"/>
      <c r="TQB85" s="298"/>
      <c r="TQC85" s="298"/>
      <c r="TQD85" s="298"/>
      <c r="TQE85" s="298"/>
      <c r="TQF85" s="298"/>
      <c r="TQG85" s="298"/>
      <c r="TQH85" s="298"/>
      <c r="TQI85" s="298"/>
      <c r="TQJ85" s="298"/>
      <c r="TQK85" s="298"/>
      <c r="TQL85" s="298"/>
      <c r="TQM85" s="298"/>
      <c r="TQN85" s="298"/>
      <c r="TQO85" s="298"/>
      <c r="TQP85" s="298"/>
      <c r="TQQ85" s="298"/>
      <c r="TQR85" s="298"/>
      <c r="TQS85" s="298"/>
      <c r="TQT85" s="298"/>
      <c r="TQU85" s="298"/>
      <c r="TQV85" s="298"/>
      <c r="TQW85" s="298"/>
      <c r="TQX85" s="298"/>
      <c r="TQY85" s="298"/>
      <c r="TQZ85" s="298"/>
      <c r="TRA85" s="298"/>
      <c r="TRB85" s="298"/>
      <c r="TRC85" s="298"/>
      <c r="TRD85" s="298"/>
      <c r="TRE85" s="298"/>
      <c r="TRF85" s="298"/>
      <c r="TRG85" s="298"/>
      <c r="TRH85" s="298"/>
      <c r="TRI85" s="298"/>
      <c r="TRJ85" s="298"/>
      <c r="TRK85" s="298"/>
      <c r="TRL85" s="298"/>
      <c r="TRM85" s="298"/>
      <c r="TRN85" s="298"/>
      <c r="TRO85" s="298"/>
      <c r="TRP85" s="298"/>
      <c r="TRQ85" s="298"/>
      <c r="TRR85" s="298"/>
      <c r="TRS85" s="298"/>
      <c r="TRT85" s="298"/>
      <c r="TRU85" s="298"/>
      <c r="TRV85" s="298"/>
      <c r="TRW85" s="298"/>
      <c r="TRX85" s="298"/>
      <c r="TRY85" s="298"/>
      <c r="TRZ85" s="298"/>
      <c r="TSA85" s="298"/>
      <c r="TSB85" s="298"/>
      <c r="TSC85" s="298"/>
      <c r="TSD85" s="298"/>
      <c r="TSE85" s="298"/>
      <c r="TSF85" s="298"/>
      <c r="TSG85" s="298"/>
      <c r="TSH85" s="298"/>
      <c r="TSI85" s="298"/>
      <c r="TSJ85" s="298"/>
      <c r="TSK85" s="298"/>
      <c r="TSL85" s="298"/>
      <c r="TSM85" s="298"/>
      <c r="TSN85" s="298"/>
      <c r="TSO85" s="298"/>
      <c r="TSP85" s="298"/>
      <c r="TSQ85" s="298"/>
      <c r="TSR85" s="298"/>
      <c r="TSS85" s="298"/>
      <c r="TST85" s="298"/>
      <c r="TSU85" s="298"/>
      <c r="TSV85" s="298"/>
      <c r="TSW85" s="298"/>
      <c r="TSX85" s="298"/>
      <c r="TSY85" s="298"/>
      <c r="TSZ85" s="298"/>
      <c r="TTA85" s="298"/>
      <c r="TTB85" s="298"/>
      <c r="TTC85" s="298"/>
      <c r="TTD85" s="298"/>
      <c r="TTE85" s="298"/>
      <c r="TTF85" s="298"/>
      <c r="TTG85" s="298"/>
      <c r="TTH85" s="298"/>
      <c r="TTI85" s="298"/>
      <c r="TTJ85" s="298"/>
      <c r="TTK85" s="298"/>
      <c r="TTL85" s="298"/>
      <c r="TTM85" s="298"/>
      <c r="TTN85" s="298"/>
      <c r="TTO85" s="298"/>
      <c r="TTP85" s="298"/>
      <c r="TTQ85" s="298"/>
      <c r="TTR85" s="298"/>
      <c r="TTS85" s="298"/>
      <c r="TTT85" s="298"/>
      <c r="TTU85" s="298"/>
      <c r="TTV85" s="298"/>
      <c r="TTW85" s="298"/>
      <c r="TTX85" s="298"/>
      <c r="TTY85" s="298"/>
      <c r="TTZ85" s="298"/>
      <c r="TUA85" s="298"/>
      <c r="TUB85" s="298"/>
      <c r="TUC85" s="298"/>
      <c r="TUD85" s="298"/>
      <c r="TUE85" s="298"/>
      <c r="TUF85" s="298"/>
      <c r="TUG85" s="298"/>
      <c r="TUH85" s="298"/>
      <c r="TUI85" s="298"/>
      <c r="TUJ85" s="298"/>
      <c r="TUK85" s="298"/>
      <c r="TUL85" s="298"/>
      <c r="TUM85" s="298"/>
      <c r="TUN85" s="298"/>
      <c r="TUO85" s="298"/>
      <c r="TUP85" s="298"/>
      <c r="TUQ85" s="298"/>
      <c r="TUR85" s="298"/>
      <c r="TUS85" s="298"/>
      <c r="TUT85" s="298"/>
      <c r="TUU85" s="298"/>
      <c r="TUV85" s="298"/>
      <c r="TUW85" s="298"/>
      <c r="TUX85" s="298"/>
      <c r="TUY85" s="298"/>
      <c r="TUZ85" s="298"/>
      <c r="TVA85" s="298"/>
      <c r="TVB85" s="298"/>
      <c r="TVC85" s="298"/>
      <c r="TVD85" s="298"/>
      <c r="TVE85" s="298"/>
      <c r="TVF85" s="298"/>
      <c r="TVG85" s="298"/>
      <c r="TVH85" s="298"/>
      <c r="TVI85" s="298"/>
      <c r="TVJ85" s="298"/>
      <c r="TVK85" s="298"/>
      <c r="TVL85" s="298"/>
      <c r="TVM85" s="298"/>
      <c r="TVN85" s="298"/>
      <c r="TVO85" s="298"/>
      <c r="TVP85" s="298"/>
      <c r="TVQ85" s="298"/>
      <c r="TVR85" s="298"/>
      <c r="TVS85" s="298"/>
      <c r="TVT85" s="298"/>
      <c r="TVU85" s="298"/>
      <c r="TVV85" s="298"/>
      <c r="TVW85" s="298"/>
      <c r="TVX85" s="298"/>
      <c r="TVY85" s="298"/>
      <c r="TVZ85" s="298"/>
      <c r="TWA85" s="298"/>
      <c r="TWB85" s="298"/>
      <c r="TWC85" s="298"/>
      <c r="TWD85" s="298"/>
      <c r="TWE85" s="298"/>
      <c r="TWF85" s="298"/>
      <c r="TWG85" s="298"/>
      <c r="TWH85" s="298"/>
      <c r="TWI85" s="298"/>
      <c r="TWJ85" s="298"/>
      <c r="TWK85" s="298"/>
      <c r="TWL85" s="298"/>
      <c r="TWM85" s="298"/>
      <c r="TWN85" s="298"/>
      <c r="TWO85" s="298"/>
      <c r="TWP85" s="298"/>
      <c r="TWQ85" s="298"/>
      <c r="TWR85" s="298"/>
      <c r="TWS85" s="298"/>
      <c r="TWT85" s="298"/>
      <c r="TWU85" s="298"/>
      <c r="TWV85" s="298"/>
      <c r="TWW85" s="298"/>
      <c r="TWX85" s="298"/>
      <c r="TWY85" s="298"/>
      <c r="TWZ85" s="298"/>
      <c r="TXA85" s="298"/>
      <c r="TXB85" s="298"/>
      <c r="TXC85" s="298"/>
      <c r="TXD85" s="298"/>
      <c r="TXE85" s="298"/>
      <c r="TXF85" s="298"/>
      <c r="TXG85" s="298"/>
      <c r="TXH85" s="298"/>
      <c r="TXI85" s="298"/>
      <c r="TXJ85" s="298"/>
      <c r="TXK85" s="298"/>
      <c r="TXL85" s="298"/>
      <c r="TXM85" s="298"/>
      <c r="TXN85" s="298"/>
      <c r="TXO85" s="298"/>
      <c r="TXP85" s="298"/>
      <c r="TXQ85" s="298"/>
      <c r="TXR85" s="298"/>
      <c r="TXS85" s="298"/>
      <c r="TXT85" s="298"/>
      <c r="TXU85" s="298"/>
      <c r="TXV85" s="298"/>
      <c r="TXW85" s="298"/>
      <c r="TXX85" s="298"/>
      <c r="TXY85" s="298"/>
      <c r="TXZ85" s="298"/>
      <c r="TYA85" s="298"/>
      <c r="TYB85" s="298"/>
      <c r="TYC85" s="298"/>
      <c r="TYD85" s="298"/>
      <c r="TYE85" s="298"/>
      <c r="TYF85" s="298"/>
      <c r="TYG85" s="298"/>
      <c r="TYH85" s="298"/>
      <c r="TYI85" s="298"/>
      <c r="TYJ85" s="298"/>
      <c r="TYK85" s="298"/>
      <c r="TYL85" s="298"/>
      <c r="TYM85" s="298"/>
      <c r="TYN85" s="298"/>
      <c r="TYO85" s="298"/>
      <c r="TYP85" s="298"/>
      <c r="TYQ85" s="298"/>
      <c r="TYR85" s="298"/>
      <c r="TYS85" s="298"/>
      <c r="TYT85" s="298"/>
      <c r="TYU85" s="298"/>
      <c r="TYV85" s="298"/>
      <c r="TYW85" s="298"/>
      <c r="TYX85" s="298"/>
      <c r="TYY85" s="298"/>
      <c r="TYZ85" s="298"/>
      <c r="TZA85" s="298"/>
      <c r="TZB85" s="298"/>
      <c r="TZC85" s="298"/>
      <c r="TZD85" s="298"/>
      <c r="TZE85" s="298"/>
      <c r="TZF85" s="298"/>
      <c r="TZG85" s="298"/>
      <c r="TZH85" s="298"/>
      <c r="TZI85" s="298"/>
      <c r="TZJ85" s="298"/>
      <c r="TZK85" s="298"/>
      <c r="TZL85" s="298"/>
      <c r="TZM85" s="298"/>
      <c r="TZN85" s="298"/>
      <c r="TZO85" s="298"/>
      <c r="TZP85" s="298"/>
      <c r="TZQ85" s="298"/>
      <c r="TZR85" s="298"/>
      <c r="TZS85" s="298"/>
      <c r="TZT85" s="298"/>
      <c r="TZU85" s="298"/>
      <c r="TZV85" s="298"/>
      <c r="TZW85" s="298"/>
      <c r="TZX85" s="298"/>
      <c r="TZY85" s="298"/>
      <c r="TZZ85" s="298"/>
      <c r="UAA85" s="298"/>
      <c r="UAB85" s="298"/>
      <c r="UAC85" s="298"/>
      <c r="UAD85" s="298"/>
      <c r="UAE85" s="298"/>
      <c r="UAF85" s="298"/>
      <c r="UAG85" s="298"/>
      <c r="UAH85" s="298"/>
      <c r="UAI85" s="298"/>
      <c r="UAJ85" s="298"/>
      <c r="UAK85" s="298"/>
      <c r="UAL85" s="298"/>
      <c r="UAM85" s="298"/>
      <c r="UAN85" s="298"/>
      <c r="UAO85" s="298"/>
      <c r="UAP85" s="298"/>
      <c r="UAQ85" s="298"/>
      <c r="UAR85" s="298"/>
      <c r="UAS85" s="298"/>
      <c r="UAT85" s="298"/>
      <c r="UAU85" s="298"/>
      <c r="UAV85" s="298"/>
      <c r="UAW85" s="298"/>
      <c r="UAX85" s="298"/>
      <c r="UAY85" s="298"/>
      <c r="UAZ85" s="298"/>
      <c r="UBA85" s="298"/>
      <c r="UBB85" s="298"/>
      <c r="UBC85" s="298"/>
      <c r="UBD85" s="298"/>
      <c r="UBE85" s="298"/>
      <c r="UBF85" s="298"/>
      <c r="UBG85" s="298"/>
      <c r="UBH85" s="298"/>
      <c r="UBI85" s="298"/>
      <c r="UBJ85" s="298"/>
      <c r="UBK85" s="298"/>
      <c r="UBL85" s="298"/>
      <c r="UBM85" s="298"/>
      <c r="UBN85" s="298"/>
      <c r="UBO85" s="298"/>
      <c r="UBP85" s="298"/>
      <c r="UBQ85" s="298"/>
      <c r="UBR85" s="298"/>
      <c r="UBS85" s="298"/>
      <c r="UBT85" s="298"/>
      <c r="UBU85" s="298"/>
      <c r="UBV85" s="298"/>
      <c r="UBW85" s="298"/>
      <c r="UBX85" s="298"/>
      <c r="UBY85" s="298"/>
      <c r="UBZ85" s="298"/>
      <c r="UCA85" s="298"/>
      <c r="UCB85" s="298"/>
      <c r="UCC85" s="298"/>
      <c r="UCD85" s="298"/>
      <c r="UCE85" s="298"/>
      <c r="UCF85" s="298"/>
      <c r="UCG85" s="298"/>
      <c r="UCH85" s="298"/>
      <c r="UCI85" s="298"/>
      <c r="UCJ85" s="298"/>
      <c r="UCK85" s="298"/>
      <c r="UCL85" s="298"/>
      <c r="UCM85" s="298"/>
      <c r="UCN85" s="298"/>
      <c r="UCO85" s="298"/>
      <c r="UCP85" s="298"/>
      <c r="UCQ85" s="298"/>
      <c r="UCR85" s="298"/>
      <c r="UCS85" s="298"/>
      <c r="UCT85" s="298"/>
      <c r="UCU85" s="298"/>
      <c r="UCV85" s="298"/>
      <c r="UCW85" s="298"/>
      <c r="UCX85" s="298"/>
      <c r="UCY85" s="298"/>
      <c r="UCZ85" s="298"/>
      <c r="UDA85" s="298"/>
      <c r="UDB85" s="298"/>
      <c r="UDC85" s="298"/>
      <c r="UDD85" s="298"/>
      <c r="UDE85" s="298"/>
      <c r="UDF85" s="298"/>
      <c r="UDG85" s="298"/>
      <c r="UDH85" s="298"/>
      <c r="UDI85" s="298"/>
      <c r="UDJ85" s="298"/>
      <c r="UDK85" s="298"/>
      <c r="UDL85" s="298"/>
      <c r="UDM85" s="298"/>
      <c r="UDN85" s="298"/>
      <c r="UDO85" s="298"/>
      <c r="UDP85" s="298"/>
      <c r="UDQ85" s="298"/>
      <c r="UDR85" s="298"/>
      <c r="UDS85" s="298"/>
      <c r="UDT85" s="298"/>
      <c r="UDU85" s="298"/>
      <c r="UDV85" s="298"/>
      <c r="UDW85" s="298"/>
      <c r="UDX85" s="298"/>
      <c r="UDY85" s="298"/>
      <c r="UDZ85" s="298"/>
      <c r="UEA85" s="298"/>
      <c r="UEB85" s="298"/>
      <c r="UEC85" s="298"/>
      <c r="UED85" s="298"/>
      <c r="UEE85" s="298"/>
      <c r="UEF85" s="298"/>
      <c r="UEG85" s="298"/>
      <c r="UEH85" s="298"/>
      <c r="UEI85" s="298"/>
      <c r="UEJ85" s="298"/>
      <c r="UEK85" s="298"/>
      <c r="UEL85" s="298"/>
      <c r="UEM85" s="298"/>
      <c r="UEN85" s="298"/>
      <c r="UEO85" s="298"/>
      <c r="UEP85" s="298"/>
      <c r="UEQ85" s="298"/>
      <c r="UER85" s="298"/>
      <c r="UES85" s="298"/>
      <c r="UET85" s="298"/>
      <c r="UEU85" s="298"/>
      <c r="UEV85" s="298"/>
      <c r="UEW85" s="298"/>
      <c r="UEX85" s="298"/>
      <c r="UEY85" s="298"/>
      <c r="UEZ85" s="298"/>
      <c r="UFA85" s="298"/>
      <c r="UFB85" s="298"/>
      <c r="UFC85" s="298"/>
      <c r="UFD85" s="298"/>
      <c r="UFE85" s="298"/>
      <c r="UFF85" s="298"/>
      <c r="UFG85" s="298"/>
      <c r="UFH85" s="298"/>
      <c r="UFI85" s="298"/>
      <c r="UFJ85" s="298"/>
      <c r="UFK85" s="298"/>
      <c r="UFL85" s="298"/>
      <c r="UFM85" s="298"/>
      <c r="UFN85" s="298"/>
      <c r="UFO85" s="298"/>
      <c r="UFP85" s="298"/>
      <c r="UFQ85" s="298"/>
      <c r="UFR85" s="298"/>
      <c r="UFS85" s="298"/>
      <c r="UFT85" s="298"/>
      <c r="UFU85" s="298"/>
      <c r="UFV85" s="298"/>
      <c r="UFW85" s="298"/>
      <c r="UFX85" s="298"/>
      <c r="UFY85" s="298"/>
      <c r="UFZ85" s="298"/>
      <c r="UGA85" s="298"/>
      <c r="UGB85" s="298"/>
      <c r="UGC85" s="298"/>
      <c r="UGD85" s="298"/>
      <c r="UGE85" s="298"/>
      <c r="UGF85" s="298"/>
      <c r="UGG85" s="298"/>
      <c r="UGH85" s="298"/>
      <c r="UGI85" s="298"/>
      <c r="UGJ85" s="298"/>
      <c r="UGK85" s="298"/>
      <c r="UGL85" s="298"/>
      <c r="UGM85" s="298"/>
      <c r="UGN85" s="298"/>
      <c r="UGO85" s="298"/>
      <c r="UGP85" s="298"/>
      <c r="UGQ85" s="298"/>
      <c r="UGR85" s="298"/>
      <c r="UGS85" s="298"/>
      <c r="UGT85" s="298"/>
      <c r="UGU85" s="298"/>
      <c r="UGV85" s="298"/>
      <c r="UGW85" s="298"/>
      <c r="UGX85" s="298"/>
      <c r="UGY85" s="298"/>
      <c r="UGZ85" s="298"/>
      <c r="UHA85" s="298"/>
      <c r="UHB85" s="298"/>
      <c r="UHC85" s="298"/>
      <c r="UHD85" s="298"/>
      <c r="UHE85" s="298"/>
      <c r="UHF85" s="298"/>
      <c r="UHG85" s="298"/>
      <c r="UHH85" s="298"/>
      <c r="UHI85" s="298"/>
      <c r="UHJ85" s="298"/>
      <c r="UHK85" s="298"/>
      <c r="UHL85" s="298"/>
      <c r="UHM85" s="298"/>
      <c r="UHN85" s="298"/>
      <c r="UHO85" s="298"/>
      <c r="UHP85" s="298"/>
      <c r="UHQ85" s="298"/>
      <c r="UHR85" s="298"/>
      <c r="UHS85" s="298"/>
      <c r="UHT85" s="298"/>
      <c r="UHU85" s="298"/>
      <c r="UHV85" s="298"/>
      <c r="UHW85" s="298"/>
      <c r="UHX85" s="298"/>
      <c r="UHY85" s="298"/>
      <c r="UHZ85" s="298"/>
      <c r="UIA85" s="298"/>
      <c r="UIB85" s="298"/>
      <c r="UIC85" s="298"/>
      <c r="UID85" s="298"/>
      <c r="UIE85" s="298"/>
      <c r="UIF85" s="298"/>
      <c r="UIG85" s="298"/>
      <c r="UIH85" s="298"/>
      <c r="UII85" s="298"/>
      <c r="UIJ85" s="298"/>
      <c r="UIK85" s="298"/>
      <c r="UIL85" s="298"/>
      <c r="UIM85" s="298"/>
      <c r="UIN85" s="298"/>
      <c r="UIO85" s="298"/>
      <c r="UIP85" s="298"/>
      <c r="UIQ85" s="298"/>
      <c r="UIR85" s="298"/>
      <c r="UIS85" s="298"/>
      <c r="UIT85" s="298"/>
      <c r="UIU85" s="298"/>
      <c r="UIV85" s="298"/>
      <c r="UIW85" s="298"/>
      <c r="UIX85" s="298"/>
      <c r="UIY85" s="298"/>
      <c r="UIZ85" s="298"/>
      <c r="UJA85" s="298"/>
      <c r="UJB85" s="298"/>
      <c r="UJC85" s="298"/>
      <c r="UJD85" s="298"/>
      <c r="UJE85" s="298"/>
      <c r="UJF85" s="298"/>
      <c r="UJG85" s="298"/>
      <c r="UJH85" s="298"/>
      <c r="UJI85" s="298"/>
      <c r="UJJ85" s="298"/>
      <c r="UJK85" s="298"/>
      <c r="UJL85" s="298"/>
      <c r="UJM85" s="298"/>
      <c r="UJN85" s="298"/>
      <c r="UJO85" s="298"/>
      <c r="UJP85" s="298"/>
      <c r="UJQ85" s="298"/>
      <c r="UJR85" s="298"/>
      <c r="UJS85" s="298"/>
      <c r="UJT85" s="298"/>
      <c r="UJU85" s="298"/>
      <c r="UJV85" s="298"/>
      <c r="UJW85" s="298"/>
      <c r="UJX85" s="298"/>
      <c r="UJY85" s="298"/>
      <c r="UJZ85" s="298"/>
      <c r="UKA85" s="298"/>
      <c r="UKB85" s="298"/>
      <c r="UKC85" s="298"/>
      <c r="UKD85" s="298"/>
      <c r="UKE85" s="298"/>
      <c r="UKF85" s="298"/>
      <c r="UKG85" s="298"/>
      <c r="UKH85" s="298"/>
      <c r="UKI85" s="298"/>
      <c r="UKJ85" s="298"/>
      <c r="UKK85" s="298"/>
      <c r="UKL85" s="298"/>
      <c r="UKM85" s="298"/>
      <c r="UKN85" s="298"/>
      <c r="UKO85" s="298"/>
      <c r="UKP85" s="298"/>
      <c r="UKQ85" s="298"/>
      <c r="UKR85" s="298"/>
      <c r="UKS85" s="298"/>
      <c r="UKT85" s="298"/>
      <c r="UKU85" s="298"/>
      <c r="UKV85" s="298"/>
      <c r="UKW85" s="298"/>
      <c r="UKX85" s="298"/>
      <c r="UKY85" s="298"/>
      <c r="UKZ85" s="298"/>
      <c r="ULA85" s="298"/>
      <c r="ULB85" s="298"/>
      <c r="ULC85" s="298"/>
      <c r="ULD85" s="298"/>
      <c r="ULE85" s="298"/>
      <c r="ULF85" s="298"/>
      <c r="ULG85" s="298"/>
      <c r="ULH85" s="298"/>
      <c r="ULI85" s="298"/>
      <c r="ULJ85" s="298"/>
      <c r="ULK85" s="298"/>
      <c r="ULL85" s="298"/>
      <c r="ULM85" s="298"/>
      <c r="ULN85" s="298"/>
      <c r="ULO85" s="298"/>
      <c r="ULP85" s="298"/>
      <c r="ULQ85" s="298"/>
      <c r="ULR85" s="298"/>
      <c r="ULS85" s="298"/>
      <c r="ULT85" s="298"/>
      <c r="ULU85" s="298"/>
      <c r="ULV85" s="298"/>
      <c r="ULW85" s="298"/>
      <c r="ULX85" s="298"/>
      <c r="ULY85" s="298"/>
      <c r="ULZ85" s="298"/>
      <c r="UMA85" s="298"/>
      <c r="UMB85" s="298"/>
      <c r="UMC85" s="298"/>
      <c r="UMD85" s="298"/>
      <c r="UME85" s="298"/>
      <c r="UMF85" s="298"/>
      <c r="UMG85" s="298"/>
      <c r="UMH85" s="298"/>
      <c r="UMI85" s="298"/>
      <c r="UMJ85" s="298"/>
      <c r="UMK85" s="298"/>
      <c r="UML85" s="298"/>
      <c r="UMM85" s="298"/>
      <c r="UMN85" s="298"/>
      <c r="UMO85" s="298"/>
      <c r="UMP85" s="298"/>
      <c r="UMQ85" s="298"/>
      <c r="UMR85" s="298"/>
      <c r="UMS85" s="298"/>
      <c r="UMT85" s="298"/>
      <c r="UMU85" s="298"/>
      <c r="UMV85" s="298"/>
      <c r="UMW85" s="298"/>
      <c r="UMX85" s="298"/>
      <c r="UMY85" s="298"/>
      <c r="UMZ85" s="298"/>
      <c r="UNA85" s="298"/>
      <c r="UNB85" s="298"/>
      <c r="UNC85" s="298"/>
      <c r="UND85" s="298"/>
      <c r="UNE85" s="298"/>
      <c r="UNF85" s="298"/>
      <c r="UNG85" s="298"/>
      <c r="UNH85" s="298"/>
      <c r="UNI85" s="298"/>
      <c r="UNJ85" s="298"/>
      <c r="UNK85" s="298"/>
      <c r="UNL85" s="298"/>
      <c r="UNM85" s="298"/>
      <c r="UNN85" s="298"/>
      <c r="UNO85" s="298"/>
      <c r="UNP85" s="298"/>
      <c r="UNQ85" s="298"/>
      <c r="UNR85" s="298"/>
      <c r="UNS85" s="298"/>
      <c r="UNT85" s="298"/>
      <c r="UNU85" s="298"/>
      <c r="UNV85" s="298"/>
      <c r="UNW85" s="298"/>
      <c r="UNX85" s="298"/>
      <c r="UNY85" s="298"/>
      <c r="UNZ85" s="298"/>
      <c r="UOA85" s="298"/>
      <c r="UOB85" s="298"/>
      <c r="UOC85" s="298"/>
      <c r="UOD85" s="298"/>
      <c r="UOE85" s="298"/>
      <c r="UOF85" s="298"/>
      <c r="UOG85" s="298"/>
      <c r="UOH85" s="298"/>
      <c r="UOI85" s="298"/>
      <c r="UOJ85" s="298"/>
      <c r="UOK85" s="298"/>
      <c r="UOL85" s="298"/>
      <c r="UOM85" s="298"/>
      <c r="UON85" s="298"/>
      <c r="UOO85" s="298"/>
      <c r="UOP85" s="298"/>
      <c r="UOQ85" s="298"/>
      <c r="UOR85" s="298"/>
      <c r="UOS85" s="298"/>
      <c r="UOT85" s="298"/>
      <c r="UOU85" s="298"/>
      <c r="UOV85" s="298"/>
      <c r="UOW85" s="298"/>
      <c r="UOX85" s="298"/>
      <c r="UOY85" s="298"/>
      <c r="UOZ85" s="298"/>
      <c r="UPA85" s="298"/>
      <c r="UPB85" s="298"/>
      <c r="UPC85" s="298"/>
      <c r="UPD85" s="298"/>
      <c r="UPE85" s="298"/>
      <c r="UPF85" s="298"/>
      <c r="UPG85" s="298"/>
      <c r="UPH85" s="298"/>
      <c r="UPI85" s="298"/>
      <c r="UPJ85" s="298"/>
      <c r="UPK85" s="298"/>
      <c r="UPL85" s="298"/>
      <c r="UPM85" s="298"/>
      <c r="UPN85" s="298"/>
      <c r="UPO85" s="298"/>
      <c r="UPP85" s="298"/>
      <c r="UPQ85" s="298"/>
      <c r="UPR85" s="298"/>
      <c r="UPS85" s="298"/>
      <c r="UPT85" s="298"/>
      <c r="UPU85" s="298"/>
      <c r="UPV85" s="298"/>
      <c r="UPW85" s="298"/>
      <c r="UPX85" s="298"/>
      <c r="UPY85" s="298"/>
      <c r="UPZ85" s="298"/>
      <c r="UQA85" s="298"/>
      <c r="UQB85" s="298"/>
      <c r="UQC85" s="298"/>
      <c r="UQD85" s="298"/>
      <c r="UQE85" s="298"/>
      <c r="UQF85" s="298"/>
      <c r="UQG85" s="298"/>
      <c r="UQH85" s="298"/>
      <c r="UQI85" s="298"/>
      <c r="UQJ85" s="298"/>
      <c r="UQK85" s="298"/>
      <c r="UQL85" s="298"/>
      <c r="UQM85" s="298"/>
      <c r="UQN85" s="298"/>
      <c r="UQO85" s="298"/>
      <c r="UQP85" s="298"/>
      <c r="UQQ85" s="298"/>
      <c r="UQR85" s="298"/>
      <c r="UQS85" s="298"/>
      <c r="UQT85" s="298"/>
      <c r="UQU85" s="298"/>
      <c r="UQV85" s="298"/>
      <c r="UQW85" s="298"/>
      <c r="UQX85" s="298"/>
      <c r="UQY85" s="298"/>
      <c r="UQZ85" s="298"/>
      <c r="URA85" s="298"/>
      <c r="URB85" s="298"/>
      <c r="URC85" s="298"/>
      <c r="URD85" s="298"/>
      <c r="URE85" s="298"/>
      <c r="URF85" s="298"/>
      <c r="URG85" s="298"/>
      <c r="URH85" s="298"/>
      <c r="URI85" s="298"/>
      <c r="URJ85" s="298"/>
      <c r="URK85" s="298"/>
      <c r="URL85" s="298"/>
      <c r="URM85" s="298"/>
      <c r="URN85" s="298"/>
      <c r="URO85" s="298"/>
      <c r="URP85" s="298"/>
      <c r="URQ85" s="298"/>
      <c r="URR85" s="298"/>
      <c r="URS85" s="298"/>
      <c r="URT85" s="298"/>
      <c r="URU85" s="298"/>
      <c r="URV85" s="298"/>
      <c r="URW85" s="298"/>
      <c r="URX85" s="298"/>
      <c r="URY85" s="298"/>
      <c r="URZ85" s="298"/>
      <c r="USA85" s="298"/>
      <c r="USB85" s="298"/>
      <c r="USC85" s="298"/>
      <c r="USD85" s="298"/>
      <c r="USE85" s="298"/>
      <c r="USF85" s="298"/>
      <c r="USG85" s="298"/>
      <c r="USH85" s="298"/>
      <c r="USI85" s="298"/>
      <c r="USJ85" s="298"/>
      <c r="USK85" s="298"/>
      <c r="USL85" s="298"/>
      <c r="USM85" s="298"/>
      <c r="USN85" s="298"/>
      <c r="USO85" s="298"/>
      <c r="USP85" s="298"/>
      <c r="USQ85" s="298"/>
      <c r="USR85" s="298"/>
      <c r="USS85" s="298"/>
      <c r="UST85" s="298"/>
      <c r="USU85" s="298"/>
      <c r="USV85" s="298"/>
      <c r="USW85" s="298"/>
      <c r="USX85" s="298"/>
      <c r="USY85" s="298"/>
      <c r="USZ85" s="298"/>
      <c r="UTA85" s="298"/>
      <c r="UTB85" s="298"/>
      <c r="UTC85" s="298"/>
      <c r="UTD85" s="298"/>
      <c r="UTE85" s="298"/>
      <c r="UTF85" s="298"/>
      <c r="UTG85" s="298"/>
      <c r="UTH85" s="298"/>
      <c r="UTI85" s="298"/>
      <c r="UTJ85" s="298"/>
      <c r="UTK85" s="298"/>
      <c r="UTL85" s="298"/>
      <c r="UTM85" s="298"/>
      <c r="UTN85" s="298"/>
      <c r="UTO85" s="298"/>
      <c r="UTP85" s="298"/>
      <c r="UTQ85" s="298"/>
      <c r="UTR85" s="298"/>
      <c r="UTS85" s="298"/>
      <c r="UTT85" s="298"/>
      <c r="UTU85" s="298"/>
      <c r="UTV85" s="298"/>
      <c r="UTW85" s="298"/>
      <c r="UTX85" s="298"/>
      <c r="UTY85" s="298"/>
      <c r="UTZ85" s="298"/>
      <c r="UUA85" s="298"/>
      <c r="UUB85" s="298"/>
      <c r="UUC85" s="298"/>
      <c r="UUD85" s="298"/>
      <c r="UUE85" s="298"/>
      <c r="UUF85" s="298"/>
      <c r="UUG85" s="298"/>
      <c r="UUH85" s="298"/>
      <c r="UUI85" s="298"/>
      <c r="UUJ85" s="298"/>
      <c r="UUK85" s="298"/>
      <c r="UUL85" s="298"/>
      <c r="UUM85" s="298"/>
      <c r="UUN85" s="298"/>
      <c r="UUO85" s="298"/>
      <c r="UUP85" s="298"/>
      <c r="UUQ85" s="298"/>
      <c r="UUR85" s="298"/>
      <c r="UUS85" s="298"/>
      <c r="UUT85" s="298"/>
      <c r="UUU85" s="298"/>
      <c r="UUV85" s="298"/>
      <c r="UUW85" s="298"/>
      <c r="UUX85" s="298"/>
      <c r="UUY85" s="298"/>
      <c r="UUZ85" s="298"/>
      <c r="UVA85" s="298"/>
      <c r="UVB85" s="298"/>
      <c r="UVC85" s="298"/>
      <c r="UVD85" s="298"/>
      <c r="UVE85" s="298"/>
      <c r="UVF85" s="298"/>
      <c r="UVG85" s="298"/>
      <c r="UVH85" s="298"/>
      <c r="UVI85" s="298"/>
      <c r="UVJ85" s="298"/>
      <c r="UVK85" s="298"/>
      <c r="UVL85" s="298"/>
      <c r="UVM85" s="298"/>
      <c r="UVN85" s="298"/>
      <c r="UVO85" s="298"/>
      <c r="UVP85" s="298"/>
      <c r="UVQ85" s="298"/>
      <c r="UVR85" s="298"/>
      <c r="UVS85" s="298"/>
      <c r="UVT85" s="298"/>
      <c r="UVU85" s="298"/>
      <c r="UVV85" s="298"/>
      <c r="UVW85" s="298"/>
      <c r="UVX85" s="298"/>
      <c r="UVY85" s="298"/>
      <c r="UVZ85" s="298"/>
      <c r="UWA85" s="298"/>
      <c r="UWB85" s="298"/>
      <c r="UWC85" s="298"/>
      <c r="UWD85" s="298"/>
      <c r="UWE85" s="298"/>
      <c r="UWF85" s="298"/>
      <c r="UWG85" s="298"/>
      <c r="UWH85" s="298"/>
      <c r="UWI85" s="298"/>
      <c r="UWJ85" s="298"/>
      <c r="UWK85" s="298"/>
      <c r="UWL85" s="298"/>
      <c r="UWM85" s="298"/>
      <c r="UWN85" s="298"/>
      <c r="UWO85" s="298"/>
      <c r="UWP85" s="298"/>
      <c r="UWQ85" s="298"/>
      <c r="UWR85" s="298"/>
      <c r="UWS85" s="298"/>
      <c r="UWT85" s="298"/>
      <c r="UWU85" s="298"/>
      <c r="UWV85" s="298"/>
      <c r="UWW85" s="298"/>
      <c r="UWX85" s="298"/>
      <c r="UWY85" s="298"/>
      <c r="UWZ85" s="298"/>
      <c r="UXA85" s="298"/>
      <c r="UXB85" s="298"/>
      <c r="UXC85" s="298"/>
      <c r="UXD85" s="298"/>
      <c r="UXE85" s="298"/>
      <c r="UXF85" s="298"/>
      <c r="UXG85" s="298"/>
      <c r="UXH85" s="298"/>
      <c r="UXI85" s="298"/>
      <c r="UXJ85" s="298"/>
      <c r="UXK85" s="298"/>
      <c r="UXL85" s="298"/>
      <c r="UXM85" s="298"/>
      <c r="UXN85" s="298"/>
      <c r="UXO85" s="298"/>
      <c r="UXP85" s="298"/>
      <c r="UXQ85" s="298"/>
      <c r="UXR85" s="298"/>
      <c r="UXS85" s="298"/>
      <c r="UXT85" s="298"/>
      <c r="UXU85" s="298"/>
      <c r="UXV85" s="298"/>
      <c r="UXW85" s="298"/>
      <c r="UXX85" s="298"/>
      <c r="UXY85" s="298"/>
      <c r="UXZ85" s="298"/>
      <c r="UYA85" s="298"/>
      <c r="UYB85" s="298"/>
      <c r="UYC85" s="298"/>
      <c r="UYD85" s="298"/>
      <c r="UYE85" s="298"/>
      <c r="UYF85" s="298"/>
      <c r="UYG85" s="298"/>
      <c r="UYH85" s="298"/>
      <c r="UYI85" s="298"/>
      <c r="UYJ85" s="298"/>
      <c r="UYK85" s="298"/>
      <c r="UYL85" s="298"/>
      <c r="UYM85" s="298"/>
      <c r="UYN85" s="298"/>
      <c r="UYO85" s="298"/>
      <c r="UYP85" s="298"/>
      <c r="UYQ85" s="298"/>
      <c r="UYR85" s="298"/>
      <c r="UYS85" s="298"/>
      <c r="UYT85" s="298"/>
      <c r="UYU85" s="298"/>
      <c r="UYV85" s="298"/>
      <c r="UYW85" s="298"/>
      <c r="UYX85" s="298"/>
      <c r="UYY85" s="298"/>
      <c r="UYZ85" s="298"/>
      <c r="UZA85" s="298"/>
      <c r="UZB85" s="298"/>
      <c r="UZC85" s="298"/>
      <c r="UZD85" s="298"/>
      <c r="UZE85" s="298"/>
      <c r="UZF85" s="298"/>
      <c r="UZG85" s="298"/>
      <c r="UZH85" s="298"/>
      <c r="UZI85" s="298"/>
      <c r="UZJ85" s="298"/>
      <c r="UZK85" s="298"/>
      <c r="UZL85" s="298"/>
      <c r="UZM85" s="298"/>
      <c r="UZN85" s="298"/>
      <c r="UZO85" s="298"/>
      <c r="UZP85" s="298"/>
      <c r="UZQ85" s="298"/>
      <c r="UZR85" s="298"/>
      <c r="UZS85" s="298"/>
      <c r="UZT85" s="298"/>
      <c r="UZU85" s="298"/>
      <c r="UZV85" s="298"/>
      <c r="UZW85" s="298"/>
      <c r="UZX85" s="298"/>
      <c r="UZY85" s="298"/>
      <c r="UZZ85" s="298"/>
      <c r="VAA85" s="298"/>
      <c r="VAB85" s="298"/>
      <c r="VAC85" s="298"/>
      <c r="VAD85" s="298"/>
      <c r="VAE85" s="298"/>
      <c r="VAF85" s="298"/>
      <c r="VAG85" s="298"/>
      <c r="VAH85" s="298"/>
      <c r="VAI85" s="298"/>
      <c r="VAJ85" s="298"/>
      <c r="VAK85" s="298"/>
      <c r="VAL85" s="298"/>
      <c r="VAM85" s="298"/>
      <c r="VAN85" s="298"/>
      <c r="VAO85" s="298"/>
      <c r="VAP85" s="298"/>
      <c r="VAQ85" s="298"/>
      <c r="VAR85" s="298"/>
      <c r="VAS85" s="298"/>
      <c r="VAT85" s="298"/>
      <c r="VAU85" s="298"/>
      <c r="VAV85" s="298"/>
      <c r="VAW85" s="298"/>
      <c r="VAX85" s="298"/>
      <c r="VAY85" s="298"/>
      <c r="VAZ85" s="298"/>
      <c r="VBA85" s="298"/>
      <c r="VBB85" s="298"/>
      <c r="VBC85" s="298"/>
      <c r="VBD85" s="298"/>
      <c r="VBE85" s="298"/>
      <c r="VBF85" s="298"/>
      <c r="VBG85" s="298"/>
      <c r="VBH85" s="298"/>
      <c r="VBI85" s="298"/>
      <c r="VBJ85" s="298"/>
      <c r="VBK85" s="298"/>
      <c r="VBL85" s="298"/>
      <c r="VBM85" s="298"/>
      <c r="VBN85" s="298"/>
      <c r="VBO85" s="298"/>
      <c r="VBP85" s="298"/>
      <c r="VBQ85" s="298"/>
      <c r="VBR85" s="298"/>
      <c r="VBS85" s="298"/>
      <c r="VBT85" s="298"/>
      <c r="VBU85" s="298"/>
      <c r="VBV85" s="298"/>
      <c r="VBW85" s="298"/>
      <c r="VBX85" s="298"/>
      <c r="VBY85" s="298"/>
      <c r="VBZ85" s="298"/>
      <c r="VCA85" s="298"/>
      <c r="VCB85" s="298"/>
      <c r="VCC85" s="298"/>
      <c r="VCD85" s="298"/>
      <c r="VCE85" s="298"/>
      <c r="VCF85" s="298"/>
      <c r="VCG85" s="298"/>
      <c r="VCH85" s="298"/>
      <c r="VCI85" s="298"/>
      <c r="VCJ85" s="298"/>
      <c r="VCK85" s="298"/>
      <c r="VCL85" s="298"/>
      <c r="VCM85" s="298"/>
      <c r="VCN85" s="298"/>
      <c r="VCO85" s="298"/>
      <c r="VCP85" s="298"/>
      <c r="VCQ85" s="298"/>
      <c r="VCR85" s="298"/>
      <c r="VCS85" s="298"/>
      <c r="VCT85" s="298"/>
      <c r="VCU85" s="298"/>
      <c r="VCV85" s="298"/>
      <c r="VCW85" s="298"/>
      <c r="VCX85" s="298"/>
      <c r="VCY85" s="298"/>
      <c r="VCZ85" s="298"/>
      <c r="VDA85" s="298"/>
      <c r="VDB85" s="298"/>
      <c r="VDC85" s="298"/>
      <c r="VDD85" s="298"/>
      <c r="VDE85" s="298"/>
      <c r="VDF85" s="298"/>
      <c r="VDG85" s="298"/>
      <c r="VDH85" s="298"/>
      <c r="VDI85" s="298"/>
      <c r="VDJ85" s="298"/>
      <c r="VDK85" s="298"/>
      <c r="VDL85" s="298"/>
      <c r="VDM85" s="298"/>
      <c r="VDN85" s="298"/>
      <c r="VDO85" s="298"/>
      <c r="VDP85" s="298"/>
      <c r="VDQ85" s="298"/>
      <c r="VDR85" s="298"/>
      <c r="VDS85" s="298"/>
      <c r="VDT85" s="298"/>
      <c r="VDU85" s="298"/>
      <c r="VDV85" s="298"/>
      <c r="VDW85" s="298"/>
      <c r="VDX85" s="298"/>
      <c r="VDY85" s="298"/>
      <c r="VDZ85" s="298"/>
      <c r="VEA85" s="298"/>
      <c r="VEB85" s="298"/>
      <c r="VEC85" s="298"/>
      <c r="VED85" s="298"/>
      <c r="VEE85" s="298"/>
      <c r="VEF85" s="298"/>
      <c r="VEG85" s="298"/>
      <c r="VEH85" s="298"/>
      <c r="VEI85" s="298"/>
      <c r="VEJ85" s="298"/>
      <c r="VEK85" s="298"/>
      <c r="VEL85" s="298"/>
      <c r="VEM85" s="298"/>
      <c r="VEN85" s="298"/>
      <c r="VEO85" s="298"/>
      <c r="VEP85" s="298"/>
      <c r="VEQ85" s="298"/>
      <c r="VER85" s="298"/>
      <c r="VES85" s="298"/>
      <c r="VET85" s="298"/>
      <c r="VEU85" s="298"/>
      <c r="VEV85" s="298"/>
      <c r="VEW85" s="298"/>
      <c r="VEX85" s="298"/>
      <c r="VEY85" s="298"/>
      <c r="VEZ85" s="298"/>
      <c r="VFA85" s="298"/>
      <c r="VFB85" s="298"/>
      <c r="VFC85" s="298"/>
      <c r="VFD85" s="298"/>
      <c r="VFE85" s="298"/>
      <c r="VFF85" s="298"/>
      <c r="VFG85" s="298"/>
      <c r="VFH85" s="298"/>
      <c r="VFI85" s="298"/>
      <c r="VFJ85" s="298"/>
      <c r="VFK85" s="298"/>
      <c r="VFL85" s="298"/>
      <c r="VFM85" s="298"/>
      <c r="VFN85" s="298"/>
      <c r="VFO85" s="298"/>
      <c r="VFP85" s="298"/>
      <c r="VFQ85" s="298"/>
      <c r="VFR85" s="298"/>
      <c r="VFS85" s="298"/>
      <c r="VFT85" s="298"/>
      <c r="VFU85" s="298"/>
      <c r="VFV85" s="298"/>
      <c r="VFW85" s="298"/>
      <c r="VFX85" s="298"/>
      <c r="VFY85" s="298"/>
      <c r="VFZ85" s="298"/>
      <c r="VGA85" s="298"/>
      <c r="VGB85" s="298"/>
      <c r="VGC85" s="298"/>
      <c r="VGD85" s="298"/>
      <c r="VGE85" s="298"/>
      <c r="VGF85" s="298"/>
      <c r="VGG85" s="298"/>
      <c r="VGH85" s="298"/>
      <c r="VGI85" s="298"/>
      <c r="VGJ85" s="298"/>
      <c r="VGK85" s="298"/>
      <c r="VGL85" s="298"/>
      <c r="VGM85" s="298"/>
      <c r="VGN85" s="298"/>
      <c r="VGO85" s="298"/>
      <c r="VGP85" s="298"/>
      <c r="VGQ85" s="298"/>
      <c r="VGR85" s="298"/>
      <c r="VGS85" s="298"/>
      <c r="VGT85" s="298"/>
      <c r="VGU85" s="298"/>
      <c r="VGV85" s="298"/>
      <c r="VGW85" s="298"/>
      <c r="VGX85" s="298"/>
      <c r="VGY85" s="298"/>
      <c r="VGZ85" s="298"/>
      <c r="VHA85" s="298"/>
      <c r="VHB85" s="298"/>
      <c r="VHC85" s="298"/>
      <c r="VHD85" s="298"/>
      <c r="VHE85" s="298"/>
      <c r="VHF85" s="298"/>
      <c r="VHG85" s="298"/>
      <c r="VHH85" s="298"/>
      <c r="VHI85" s="298"/>
      <c r="VHJ85" s="298"/>
      <c r="VHK85" s="298"/>
      <c r="VHL85" s="298"/>
      <c r="VHM85" s="298"/>
      <c r="VHN85" s="298"/>
      <c r="VHO85" s="298"/>
      <c r="VHP85" s="298"/>
      <c r="VHQ85" s="298"/>
      <c r="VHR85" s="298"/>
      <c r="VHS85" s="298"/>
      <c r="VHT85" s="298"/>
      <c r="VHU85" s="298"/>
      <c r="VHV85" s="298"/>
      <c r="VHW85" s="298"/>
      <c r="VHX85" s="298"/>
      <c r="VHY85" s="298"/>
      <c r="VHZ85" s="298"/>
      <c r="VIA85" s="298"/>
      <c r="VIB85" s="298"/>
      <c r="VIC85" s="298"/>
      <c r="VID85" s="298"/>
      <c r="VIE85" s="298"/>
      <c r="VIF85" s="298"/>
      <c r="VIG85" s="298"/>
      <c r="VIH85" s="298"/>
      <c r="VII85" s="298"/>
      <c r="VIJ85" s="298"/>
      <c r="VIK85" s="298"/>
      <c r="VIL85" s="298"/>
      <c r="VIM85" s="298"/>
      <c r="VIN85" s="298"/>
      <c r="VIO85" s="298"/>
      <c r="VIP85" s="298"/>
      <c r="VIQ85" s="298"/>
      <c r="VIR85" s="298"/>
      <c r="VIS85" s="298"/>
      <c r="VIT85" s="298"/>
      <c r="VIU85" s="298"/>
      <c r="VIV85" s="298"/>
      <c r="VIW85" s="298"/>
      <c r="VIX85" s="298"/>
      <c r="VIY85" s="298"/>
      <c r="VIZ85" s="298"/>
      <c r="VJA85" s="298"/>
      <c r="VJB85" s="298"/>
      <c r="VJC85" s="298"/>
      <c r="VJD85" s="298"/>
      <c r="VJE85" s="298"/>
      <c r="VJF85" s="298"/>
      <c r="VJG85" s="298"/>
      <c r="VJH85" s="298"/>
      <c r="VJI85" s="298"/>
      <c r="VJJ85" s="298"/>
      <c r="VJK85" s="298"/>
      <c r="VJL85" s="298"/>
      <c r="VJM85" s="298"/>
      <c r="VJN85" s="298"/>
      <c r="VJO85" s="298"/>
      <c r="VJP85" s="298"/>
      <c r="VJQ85" s="298"/>
      <c r="VJR85" s="298"/>
      <c r="VJS85" s="298"/>
      <c r="VJT85" s="298"/>
      <c r="VJU85" s="298"/>
      <c r="VJV85" s="298"/>
      <c r="VJW85" s="298"/>
      <c r="VJX85" s="298"/>
      <c r="VJY85" s="298"/>
      <c r="VJZ85" s="298"/>
      <c r="VKA85" s="298"/>
      <c r="VKB85" s="298"/>
      <c r="VKC85" s="298"/>
      <c r="VKD85" s="298"/>
      <c r="VKE85" s="298"/>
      <c r="VKF85" s="298"/>
      <c r="VKG85" s="298"/>
      <c r="VKH85" s="298"/>
      <c r="VKI85" s="298"/>
      <c r="VKJ85" s="298"/>
      <c r="VKK85" s="298"/>
      <c r="VKL85" s="298"/>
      <c r="VKM85" s="298"/>
      <c r="VKN85" s="298"/>
      <c r="VKO85" s="298"/>
      <c r="VKP85" s="298"/>
      <c r="VKQ85" s="298"/>
      <c r="VKR85" s="298"/>
      <c r="VKS85" s="298"/>
      <c r="VKT85" s="298"/>
      <c r="VKU85" s="298"/>
      <c r="VKV85" s="298"/>
      <c r="VKW85" s="298"/>
      <c r="VKX85" s="298"/>
      <c r="VKY85" s="298"/>
      <c r="VKZ85" s="298"/>
      <c r="VLA85" s="298"/>
      <c r="VLB85" s="298"/>
      <c r="VLC85" s="298"/>
      <c r="VLD85" s="298"/>
      <c r="VLE85" s="298"/>
      <c r="VLF85" s="298"/>
      <c r="VLG85" s="298"/>
      <c r="VLH85" s="298"/>
      <c r="VLI85" s="298"/>
      <c r="VLJ85" s="298"/>
      <c r="VLK85" s="298"/>
      <c r="VLL85" s="298"/>
      <c r="VLM85" s="298"/>
      <c r="VLN85" s="298"/>
      <c r="VLO85" s="298"/>
      <c r="VLP85" s="298"/>
      <c r="VLQ85" s="298"/>
      <c r="VLR85" s="298"/>
      <c r="VLS85" s="298"/>
      <c r="VLT85" s="298"/>
      <c r="VLU85" s="298"/>
      <c r="VLV85" s="298"/>
      <c r="VLW85" s="298"/>
      <c r="VLX85" s="298"/>
      <c r="VLY85" s="298"/>
      <c r="VLZ85" s="298"/>
      <c r="VMA85" s="298"/>
      <c r="VMB85" s="298"/>
      <c r="VMC85" s="298"/>
      <c r="VMD85" s="298"/>
      <c r="VME85" s="298"/>
      <c r="VMF85" s="298"/>
      <c r="VMG85" s="298"/>
      <c r="VMH85" s="298"/>
      <c r="VMI85" s="298"/>
      <c r="VMJ85" s="298"/>
      <c r="VMK85" s="298"/>
      <c r="VML85" s="298"/>
      <c r="VMM85" s="298"/>
      <c r="VMN85" s="298"/>
      <c r="VMO85" s="298"/>
      <c r="VMP85" s="298"/>
      <c r="VMQ85" s="298"/>
      <c r="VMR85" s="298"/>
      <c r="VMS85" s="298"/>
      <c r="VMT85" s="298"/>
      <c r="VMU85" s="298"/>
      <c r="VMV85" s="298"/>
      <c r="VMW85" s="298"/>
      <c r="VMX85" s="298"/>
      <c r="VMY85" s="298"/>
      <c r="VMZ85" s="298"/>
      <c r="VNA85" s="298"/>
      <c r="VNB85" s="298"/>
      <c r="VNC85" s="298"/>
      <c r="VND85" s="298"/>
      <c r="VNE85" s="298"/>
      <c r="VNF85" s="298"/>
      <c r="VNG85" s="298"/>
      <c r="VNH85" s="298"/>
      <c r="VNI85" s="298"/>
      <c r="VNJ85" s="298"/>
      <c r="VNK85" s="298"/>
      <c r="VNL85" s="298"/>
      <c r="VNM85" s="298"/>
      <c r="VNN85" s="298"/>
      <c r="VNO85" s="298"/>
      <c r="VNP85" s="298"/>
      <c r="VNQ85" s="298"/>
      <c r="VNR85" s="298"/>
      <c r="VNS85" s="298"/>
      <c r="VNT85" s="298"/>
      <c r="VNU85" s="298"/>
      <c r="VNV85" s="298"/>
      <c r="VNW85" s="298"/>
      <c r="VNX85" s="298"/>
      <c r="VNY85" s="298"/>
      <c r="VNZ85" s="298"/>
      <c r="VOA85" s="298"/>
      <c r="VOB85" s="298"/>
      <c r="VOC85" s="298"/>
      <c r="VOD85" s="298"/>
      <c r="VOE85" s="298"/>
      <c r="VOF85" s="298"/>
      <c r="VOG85" s="298"/>
      <c r="VOH85" s="298"/>
      <c r="VOI85" s="298"/>
      <c r="VOJ85" s="298"/>
      <c r="VOK85" s="298"/>
      <c r="VOL85" s="298"/>
      <c r="VOM85" s="298"/>
      <c r="VON85" s="298"/>
      <c r="VOO85" s="298"/>
      <c r="VOP85" s="298"/>
      <c r="VOQ85" s="298"/>
      <c r="VOR85" s="298"/>
      <c r="VOS85" s="298"/>
      <c r="VOT85" s="298"/>
      <c r="VOU85" s="298"/>
      <c r="VOV85" s="298"/>
      <c r="VOW85" s="298"/>
      <c r="VOX85" s="298"/>
      <c r="VOY85" s="298"/>
      <c r="VOZ85" s="298"/>
      <c r="VPA85" s="298"/>
      <c r="VPB85" s="298"/>
      <c r="VPC85" s="298"/>
      <c r="VPD85" s="298"/>
      <c r="VPE85" s="298"/>
      <c r="VPF85" s="298"/>
      <c r="VPG85" s="298"/>
      <c r="VPH85" s="298"/>
      <c r="VPI85" s="298"/>
      <c r="VPJ85" s="298"/>
      <c r="VPK85" s="298"/>
      <c r="VPL85" s="298"/>
      <c r="VPM85" s="298"/>
      <c r="VPN85" s="298"/>
      <c r="VPO85" s="298"/>
      <c r="VPP85" s="298"/>
      <c r="VPQ85" s="298"/>
      <c r="VPR85" s="298"/>
      <c r="VPS85" s="298"/>
      <c r="VPT85" s="298"/>
      <c r="VPU85" s="298"/>
      <c r="VPV85" s="298"/>
      <c r="VPW85" s="298"/>
      <c r="VPX85" s="298"/>
      <c r="VPY85" s="298"/>
      <c r="VPZ85" s="298"/>
      <c r="VQA85" s="298"/>
      <c r="VQB85" s="298"/>
      <c r="VQC85" s="298"/>
      <c r="VQD85" s="298"/>
      <c r="VQE85" s="298"/>
      <c r="VQF85" s="298"/>
      <c r="VQG85" s="298"/>
      <c r="VQH85" s="298"/>
      <c r="VQI85" s="298"/>
      <c r="VQJ85" s="298"/>
      <c r="VQK85" s="298"/>
      <c r="VQL85" s="298"/>
      <c r="VQM85" s="298"/>
      <c r="VQN85" s="298"/>
      <c r="VQO85" s="298"/>
      <c r="VQP85" s="298"/>
      <c r="VQQ85" s="298"/>
      <c r="VQR85" s="298"/>
      <c r="VQS85" s="298"/>
      <c r="VQT85" s="298"/>
      <c r="VQU85" s="298"/>
      <c r="VQV85" s="298"/>
      <c r="VQW85" s="298"/>
      <c r="VQX85" s="298"/>
      <c r="VQY85" s="298"/>
      <c r="VQZ85" s="298"/>
      <c r="VRA85" s="298"/>
      <c r="VRB85" s="298"/>
      <c r="VRC85" s="298"/>
      <c r="VRD85" s="298"/>
      <c r="VRE85" s="298"/>
      <c r="VRF85" s="298"/>
      <c r="VRG85" s="298"/>
      <c r="VRH85" s="298"/>
      <c r="VRI85" s="298"/>
      <c r="VRJ85" s="298"/>
      <c r="VRK85" s="298"/>
      <c r="VRL85" s="298"/>
      <c r="VRM85" s="298"/>
      <c r="VRN85" s="298"/>
      <c r="VRO85" s="298"/>
      <c r="VRP85" s="298"/>
      <c r="VRQ85" s="298"/>
      <c r="VRR85" s="298"/>
      <c r="VRS85" s="298"/>
      <c r="VRT85" s="298"/>
      <c r="VRU85" s="298"/>
      <c r="VRV85" s="298"/>
      <c r="VRW85" s="298"/>
      <c r="VRX85" s="298"/>
      <c r="VRY85" s="298"/>
      <c r="VRZ85" s="298"/>
      <c r="VSA85" s="298"/>
      <c r="VSB85" s="298"/>
      <c r="VSC85" s="298"/>
      <c r="VSD85" s="298"/>
      <c r="VSE85" s="298"/>
      <c r="VSF85" s="298"/>
      <c r="VSG85" s="298"/>
      <c r="VSH85" s="298"/>
      <c r="VSI85" s="298"/>
      <c r="VSJ85" s="298"/>
      <c r="VSK85" s="298"/>
      <c r="VSL85" s="298"/>
      <c r="VSM85" s="298"/>
      <c r="VSN85" s="298"/>
      <c r="VSO85" s="298"/>
      <c r="VSP85" s="298"/>
      <c r="VSQ85" s="298"/>
      <c r="VSR85" s="298"/>
      <c r="VSS85" s="298"/>
      <c r="VST85" s="298"/>
      <c r="VSU85" s="298"/>
      <c r="VSV85" s="298"/>
      <c r="VSW85" s="298"/>
      <c r="VSX85" s="298"/>
      <c r="VSY85" s="298"/>
      <c r="VSZ85" s="298"/>
      <c r="VTA85" s="298"/>
      <c r="VTB85" s="298"/>
      <c r="VTC85" s="298"/>
      <c r="VTD85" s="298"/>
      <c r="VTE85" s="298"/>
      <c r="VTF85" s="298"/>
      <c r="VTG85" s="298"/>
      <c r="VTH85" s="298"/>
      <c r="VTI85" s="298"/>
      <c r="VTJ85" s="298"/>
      <c r="VTK85" s="298"/>
      <c r="VTL85" s="298"/>
      <c r="VTM85" s="298"/>
      <c r="VTN85" s="298"/>
      <c r="VTO85" s="298"/>
      <c r="VTP85" s="298"/>
      <c r="VTQ85" s="298"/>
      <c r="VTR85" s="298"/>
      <c r="VTS85" s="298"/>
      <c r="VTT85" s="298"/>
      <c r="VTU85" s="298"/>
      <c r="VTV85" s="298"/>
      <c r="VTW85" s="298"/>
      <c r="VTX85" s="298"/>
      <c r="VTY85" s="298"/>
      <c r="VTZ85" s="298"/>
      <c r="VUA85" s="298"/>
      <c r="VUB85" s="298"/>
      <c r="VUC85" s="298"/>
      <c r="VUD85" s="298"/>
      <c r="VUE85" s="298"/>
      <c r="VUF85" s="298"/>
      <c r="VUG85" s="298"/>
      <c r="VUH85" s="298"/>
      <c r="VUI85" s="298"/>
      <c r="VUJ85" s="298"/>
      <c r="VUK85" s="298"/>
      <c r="VUL85" s="298"/>
      <c r="VUM85" s="298"/>
      <c r="VUN85" s="298"/>
      <c r="VUO85" s="298"/>
      <c r="VUP85" s="298"/>
      <c r="VUQ85" s="298"/>
      <c r="VUR85" s="298"/>
      <c r="VUS85" s="298"/>
      <c r="VUT85" s="298"/>
      <c r="VUU85" s="298"/>
      <c r="VUV85" s="298"/>
      <c r="VUW85" s="298"/>
      <c r="VUX85" s="298"/>
      <c r="VUY85" s="298"/>
      <c r="VUZ85" s="298"/>
      <c r="VVA85" s="298"/>
      <c r="VVB85" s="298"/>
      <c r="VVC85" s="298"/>
      <c r="VVD85" s="298"/>
      <c r="VVE85" s="298"/>
      <c r="VVF85" s="298"/>
      <c r="VVG85" s="298"/>
      <c r="VVH85" s="298"/>
      <c r="VVI85" s="298"/>
      <c r="VVJ85" s="298"/>
      <c r="VVK85" s="298"/>
      <c r="VVL85" s="298"/>
      <c r="VVM85" s="298"/>
      <c r="VVN85" s="298"/>
      <c r="VVO85" s="298"/>
      <c r="VVP85" s="298"/>
      <c r="VVQ85" s="298"/>
      <c r="VVR85" s="298"/>
      <c r="VVS85" s="298"/>
      <c r="VVT85" s="298"/>
      <c r="VVU85" s="298"/>
      <c r="VVV85" s="298"/>
      <c r="VVW85" s="298"/>
      <c r="VVX85" s="298"/>
      <c r="VVY85" s="298"/>
      <c r="VVZ85" s="298"/>
      <c r="VWA85" s="298"/>
      <c r="VWB85" s="298"/>
      <c r="VWC85" s="298"/>
      <c r="VWD85" s="298"/>
      <c r="VWE85" s="298"/>
      <c r="VWF85" s="298"/>
      <c r="VWG85" s="298"/>
      <c r="VWH85" s="298"/>
      <c r="VWI85" s="298"/>
      <c r="VWJ85" s="298"/>
      <c r="VWK85" s="298"/>
      <c r="VWL85" s="298"/>
      <c r="VWM85" s="298"/>
      <c r="VWN85" s="298"/>
      <c r="VWO85" s="298"/>
      <c r="VWP85" s="298"/>
      <c r="VWQ85" s="298"/>
      <c r="VWR85" s="298"/>
      <c r="VWS85" s="298"/>
      <c r="VWT85" s="298"/>
      <c r="VWU85" s="298"/>
      <c r="VWV85" s="298"/>
      <c r="VWW85" s="298"/>
      <c r="VWX85" s="298"/>
      <c r="VWY85" s="298"/>
      <c r="VWZ85" s="298"/>
      <c r="VXA85" s="298"/>
      <c r="VXB85" s="298"/>
      <c r="VXC85" s="298"/>
      <c r="VXD85" s="298"/>
      <c r="VXE85" s="298"/>
      <c r="VXF85" s="298"/>
      <c r="VXG85" s="298"/>
      <c r="VXH85" s="298"/>
      <c r="VXI85" s="298"/>
      <c r="VXJ85" s="298"/>
      <c r="VXK85" s="298"/>
      <c r="VXL85" s="298"/>
      <c r="VXM85" s="298"/>
      <c r="VXN85" s="298"/>
      <c r="VXO85" s="298"/>
      <c r="VXP85" s="298"/>
      <c r="VXQ85" s="298"/>
      <c r="VXR85" s="298"/>
      <c r="VXS85" s="298"/>
      <c r="VXT85" s="298"/>
      <c r="VXU85" s="298"/>
      <c r="VXV85" s="298"/>
      <c r="VXW85" s="298"/>
      <c r="VXX85" s="298"/>
      <c r="VXY85" s="298"/>
      <c r="VXZ85" s="298"/>
      <c r="VYA85" s="298"/>
      <c r="VYB85" s="298"/>
      <c r="VYC85" s="298"/>
      <c r="VYD85" s="298"/>
      <c r="VYE85" s="298"/>
      <c r="VYF85" s="298"/>
      <c r="VYG85" s="298"/>
      <c r="VYH85" s="298"/>
      <c r="VYI85" s="298"/>
      <c r="VYJ85" s="298"/>
      <c r="VYK85" s="298"/>
      <c r="VYL85" s="298"/>
      <c r="VYM85" s="298"/>
      <c r="VYN85" s="298"/>
      <c r="VYO85" s="298"/>
      <c r="VYP85" s="298"/>
      <c r="VYQ85" s="298"/>
      <c r="VYR85" s="298"/>
      <c r="VYS85" s="298"/>
      <c r="VYT85" s="298"/>
      <c r="VYU85" s="298"/>
      <c r="VYV85" s="298"/>
      <c r="VYW85" s="298"/>
      <c r="VYX85" s="298"/>
      <c r="VYY85" s="298"/>
      <c r="VYZ85" s="298"/>
      <c r="VZA85" s="298"/>
      <c r="VZB85" s="298"/>
      <c r="VZC85" s="298"/>
      <c r="VZD85" s="298"/>
      <c r="VZE85" s="298"/>
      <c r="VZF85" s="298"/>
      <c r="VZG85" s="298"/>
      <c r="VZH85" s="298"/>
      <c r="VZI85" s="298"/>
      <c r="VZJ85" s="298"/>
      <c r="VZK85" s="298"/>
      <c r="VZL85" s="298"/>
      <c r="VZM85" s="298"/>
      <c r="VZN85" s="298"/>
      <c r="VZO85" s="298"/>
      <c r="VZP85" s="298"/>
      <c r="VZQ85" s="298"/>
      <c r="VZR85" s="298"/>
      <c r="VZS85" s="298"/>
      <c r="VZT85" s="298"/>
      <c r="VZU85" s="298"/>
      <c r="VZV85" s="298"/>
      <c r="VZW85" s="298"/>
      <c r="VZX85" s="298"/>
      <c r="VZY85" s="298"/>
      <c r="VZZ85" s="298"/>
      <c r="WAA85" s="298"/>
      <c r="WAB85" s="298"/>
      <c r="WAC85" s="298"/>
      <c r="WAD85" s="298"/>
      <c r="WAE85" s="298"/>
      <c r="WAF85" s="298"/>
      <c r="WAG85" s="298"/>
      <c r="WAH85" s="298"/>
      <c r="WAI85" s="298"/>
      <c r="WAJ85" s="298"/>
      <c r="WAK85" s="298"/>
      <c r="WAL85" s="298"/>
      <c r="WAM85" s="298"/>
      <c r="WAN85" s="298"/>
      <c r="WAO85" s="298"/>
      <c r="WAP85" s="298"/>
      <c r="WAQ85" s="298"/>
      <c r="WAR85" s="298"/>
      <c r="WAS85" s="298"/>
      <c r="WAT85" s="298"/>
      <c r="WAU85" s="298"/>
      <c r="WAV85" s="298"/>
      <c r="WAW85" s="298"/>
      <c r="WAX85" s="298"/>
      <c r="WAY85" s="298"/>
      <c r="WAZ85" s="298"/>
      <c r="WBA85" s="298"/>
      <c r="WBB85" s="298"/>
      <c r="WBC85" s="298"/>
      <c r="WBD85" s="298"/>
      <c r="WBE85" s="298"/>
      <c r="WBF85" s="298"/>
      <c r="WBG85" s="298"/>
      <c r="WBH85" s="298"/>
      <c r="WBI85" s="298"/>
      <c r="WBJ85" s="298"/>
      <c r="WBK85" s="298"/>
      <c r="WBL85" s="298"/>
      <c r="WBM85" s="298"/>
      <c r="WBN85" s="298"/>
      <c r="WBO85" s="298"/>
      <c r="WBP85" s="298"/>
      <c r="WBQ85" s="298"/>
      <c r="WBR85" s="298"/>
      <c r="WBS85" s="298"/>
      <c r="WBT85" s="298"/>
      <c r="WBU85" s="298"/>
      <c r="WBV85" s="298"/>
      <c r="WBW85" s="298"/>
      <c r="WBX85" s="298"/>
      <c r="WBY85" s="298"/>
      <c r="WBZ85" s="298"/>
      <c r="WCA85" s="298"/>
      <c r="WCB85" s="298"/>
      <c r="WCC85" s="298"/>
      <c r="WCD85" s="298"/>
      <c r="WCE85" s="298"/>
      <c r="WCF85" s="298"/>
      <c r="WCG85" s="298"/>
      <c r="WCH85" s="298"/>
      <c r="WCI85" s="298"/>
      <c r="WCJ85" s="298"/>
      <c r="WCK85" s="298"/>
      <c r="WCL85" s="298"/>
      <c r="WCM85" s="298"/>
      <c r="WCN85" s="298"/>
      <c r="WCO85" s="298"/>
      <c r="WCP85" s="298"/>
      <c r="WCQ85" s="298"/>
      <c r="WCR85" s="298"/>
      <c r="WCS85" s="298"/>
      <c r="WCT85" s="298"/>
      <c r="WCU85" s="298"/>
      <c r="WCV85" s="298"/>
      <c r="WCW85" s="298"/>
      <c r="WCX85" s="298"/>
      <c r="WCY85" s="298"/>
      <c r="WCZ85" s="298"/>
      <c r="WDA85" s="298"/>
      <c r="WDB85" s="298"/>
      <c r="WDC85" s="298"/>
      <c r="WDD85" s="298"/>
      <c r="WDE85" s="298"/>
      <c r="WDF85" s="298"/>
      <c r="WDG85" s="298"/>
      <c r="WDH85" s="298"/>
      <c r="WDI85" s="298"/>
      <c r="WDJ85" s="298"/>
      <c r="WDK85" s="298"/>
      <c r="WDL85" s="298"/>
      <c r="WDM85" s="298"/>
      <c r="WDN85" s="298"/>
      <c r="WDO85" s="298"/>
      <c r="WDP85" s="298"/>
      <c r="WDQ85" s="298"/>
      <c r="WDR85" s="298"/>
      <c r="WDS85" s="298"/>
      <c r="WDT85" s="298"/>
      <c r="WDU85" s="298"/>
      <c r="WDV85" s="298"/>
      <c r="WDW85" s="298"/>
      <c r="WDX85" s="298"/>
      <c r="WDY85" s="298"/>
      <c r="WDZ85" s="298"/>
      <c r="WEA85" s="298"/>
      <c r="WEB85" s="298"/>
      <c r="WEC85" s="298"/>
      <c r="WED85" s="298"/>
      <c r="WEE85" s="298"/>
      <c r="WEF85" s="298"/>
      <c r="WEG85" s="298"/>
      <c r="WEH85" s="298"/>
      <c r="WEI85" s="298"/>
      <c r="WEJ85" s="298"/>
      <c r="WEK85" s="298"/>
      <c r="WEL85" s="298"/>
      <c r="WEM85" s="298"/>
      <c r="WEN85" s="298"/>
      <c r="WEO85" s="298"/>
      <c r="WEP85" s="298"/>
      <c r="WEQ85" s="298"/>
      <c r="WER85" s="298"/>
      <c r="WES85" s="298"/>
      <c r="WET85" s="298"/>
      <c r="WEU85" s="298"/>
      <c r="WEV85" s="298"/>
      <c r="WEW85" s="298"/>
      <c r="WEX85" s="298"/>
      <c r="WEY85" s="298"/>
      <c r="WEZ85" s="298"/>
      <c r="WFA85" s="298"/>
      <c r="WFB85" s="298"/>
      <c r="WFC85" s="298"/>
      <c r="WFD85" s="298"/>
      <c r="WFE85" s="298"/>
      <c r="WFF85" s="298"/>
      <c r="WFG85" s="298"/>
      <c r="WFH85" s="298"/>
      <c r="WFI85" s="298"/>
      <c r="WFJ85" s="298"/>
      <c r="WFK85" s="298"/>
      <c r="WFL85" s="298"/>
      <c r="WFM85" s="298"/>
      <c r="WFN85" s="298"/>
      <c r="WFO85" s="298"/>
      <c r="WFP85" s="298"/>
      <c r="WFQ85" s="298"/>
      <c r="WFR85" s="298"/>
      <c r="WFS85" s="298"/>
      <c r="WFT85" s="298"/>
      <c r="WFU85" s="298"/>
      <c r="WFV85" s="298"/>
      <c r="WFW85" s="298"/>
      <c r="WFX85" s="298"/>
      <c r="WFY85" s="298"/>
      <c r="WFZ85" s="298"/>
      <c r="WGA85" s="298"/>
      <c r="WGB85" s="298"/>
      <c r="WGC85" s="298"/>
      <c r="WGD85" s="298"/>
      <c r="WGE85" s="298"/>
      <c r="WGF85" s="298"/>
      <c r="WGG85" s="298"/>
      <c r="WGH85" s="298"/>
      <c r="WGI85" s="298"/>
      <c r="WGJ85" s="298"/>
      <c r="WGK85" s="298"/>
      <c r="WGL85" s="298"/>
      <c r="WGM85" s="298"/>
      <c r="WGN85" s="298"/>
      <c r="WGO85" s="298"/>
      <c r="WGP85" s="298"/>
      <c r="WGQ85" s="298"/>
      <c r="WGR85" s="298"/>
      <c r="WGS85" s="298"/>
      <c r="WGT85" s="298"/>
      <c r="WGU85" s="298"/>
      <c r="WGV85" s="298"/>
      <c r="WGW85" s="298"/>
      <c r="WGX85" s="298"/>
      <c r="WGY85" s="298"/>
      <c r="WGZ85" s="298"/>
      <c r="WHA85" s="298"/>
      <c r="WHB85" s="298"/>
      <c r="WHC85" s="298"/>
      <c r="WHD85" s="298"/>
      <c r="WHE85" s="298"/>
      <c r="WHF85" s="298"/>
      <c r="WHG85" s="298"/>
      <c r="WHH85" s="298"/>
      <c r="WHI85" s="298"/>
      <c r="WHJ85" s="298"/>
      <c r="WHK85" s="298"/>
      <c r="WHL85" s="298"/>
      <c r="WHM85" s="298"/>
      <c r="WHN85" s="298"/>
      <c r="WHO85" s="298"/>
      <c r="WHP85" s="298"/>
      <c r="WHQ85" s="298"/>
      <c r="WHR85" s="298"/>
      <c r="WHS85" s="298"/>
      <c r="WHT85" s="298"/>
      <c r="WHU85" s="298"/>
      <c r="WHV85" s="298"/>
      <c r="WHW85" s="298"/>
      <c r="WHX85" s="298"/>
      <c r="WHY85" s="298"/>
      <c r="WHZ85" s="298"/>
      <c r="WIA85" s="298"/>
      <c r="WIB85" s="298"/>
      <c r="WIC85" s="298"/>
      <c r="WID85" s="298"/>
      <c r="WIE85" s="298"/>
      <c r="WIF85" s="298"/>
      <c r="WIG85" s="298"/>
      <c r="WIH85" s="298"/>
      <c r="WII85" s="298"/>
      <c r="WIJ85" s="298"/>
      <c r="WIK85" s="298"/>
      <c r="WIL85" s="298"/>
      <c r="WIM85" s="298"/>
      <c r="WIN85" s="298"/>
      <c r="WIO85" s="298"/>
      <c r="WIP85" s="298"/>
      <c r="WIQ85" s="298"/>
      <c r="WIR85" s="298"/>
      <c r="WIS85" s="298"/>
      <c r="WIT85" s="298"/>
      <c r="WIU85" s="298"/>
      <c r="WIV85" s="298"/>
      <c r="WIW85" s="298"/>
      <c r="WIX85" s="298"/>
      <c r="WIY85" s="298"/>
      <c r="WIZ85" s="298"/>
      <c r="WJA85" s="298"/>
      <c r="WJB85" s="298"/>
      <c r="WJC85" s="298"/>
      <c r="WJD85" s="298"/>
      <c r="WJE85" s="298"/>
      <c r="WJF85" s="298"/>
      <c r="WJG85" s="298"/>
      <c r="WJH85" s="298"/>
      <c r="WJI85" s="298"/>
      <c r="WJJ85" s="298"/>
      <c r="WJK85" s="298"/>
      <c r="WJL85" s="298"/>
      <c r="WJM85" s="298"/>
      <c r="WJN85" s="298"/>
      <c r="WJO85" s="298"/>
      <c r="WJP85" s="298"/>
      <c r="WJQ85" s="298"/>
      <c r="WJR85" s="298"/>
      <c r="WJS85" s="298"/>
      <c r="WJT85" s="298"/>
      <c r="WJU85" s="298"/>
      <c r="WJV85" s="298"/>
      <c r="WJW85" s="298"/>
      <c r="WJX85" s="298"/>
      <c r="WJY85" s="298"/>
      <c r="WJZ85" s="298"/>
      <c r="WKA85" s="298"/>
      <c r="WKB85" s="298"/>
      <c r="WKC85" s="298"/>
      <c r="WKD85" s="298"/>
      <c r="WKE85" s="298"/>
      <c r="WKF85" s="298"/>
      <c r="WKG85" s="298"/>
      <c r="WKH85" s="298"/>
      <c r="WKI85" s="298"/>
      <c r="WKJ85" s="298"/>
      <c r="WKK85" s="298"/>
      <c r="WKL85" s="298"/>
      <c r="WKM85" s="298"/>
      <c r="WKN85" s="298"/>
      <c r="WKO85" s="298"/>
      <c r="WKP85" s="298"/>
      <c r="WKQ85" s="298"/>
      <c r="WKR85" s="298"/>
      <c r="WKS85" s="298"/>
      <c r="WKT85" s="298"/>
      <c r="WKU85" s="298"/>
      <c r="WKV85" s="298"/>
      <c r="WKW85" s="298"/>
      <c r="WKX85" s="298"/>
      <c r="WKY85" s="298"/>
      <c r="WKZ85" s="298"/>
      <c r="WLA85" s="298"/>
      <c r="WLB85" s="298"/>
      <c r="WLC85" s="298"/>
      <c r="WLD85" s="298"/>
      <c r="WLE85" s="298"/>
      <c r="WLF85" s="298"/>
      <c r="WLG85" s="298"/>
      <c r="WLH85" s="298"/>
      <c r="WLI85" s="298"/>
      <c r="WLJ85" s="298"/>
      <c r="WLK85" s="298"/>
      <c r="WLL85" s="298"/>
      <c r="WLM85" s="298"/>
      <c r="WLN85" s="298"/>
      <c r="WLO85" s="298"/>
      <c r="WLP85" s="298"/>
      <c r="WLQ85" s="298"/>
      <c r="WLR85" s="298"/>
      <c r="WLS85" s="298"/>
      <c r="WLT85" s="298"/>
      <c r="WLU85" s="298"/>
      <c r="WLV85" s="298"/>
      <c r="WLW85" s="298"/>
      <c r="WLX85" s="298"/>
      <c r="WLY85" s="298"/>
      <c r="WLZ85" s="298"/>
      <c r="WMA85" s="298"/>
      <c r="WMB85" s="298"/>
      <c r="WMC85" s="298"/>
      <c r="WMD85" s="298"/>
      <c r="WME85" s="298"/>
      <c r="WMF85" s="298"/>
      <c r="WMG85" s="298"/>
      <c r="WMH85" s="298"/>
      <c r="WMI85" s="298"/>
      <c r="WMJ85" s="298"/>
      <c r="WMK85" s="298"/>
      <c r="WML85" s="298"/>
      <c r="WMM85" s="298"/>
      <c r="WMN85" s="298"/>
      <c r="WMO85" s="298"/>
      <c r="WMP85" s="298"/>
      <c r="WMQ85" s="298"/>
      <c r="WMR85" s="298"/>
      <c r="WMS85" s="298"/>
      <c r="WMT85" s="298"/>
      <c r="WMU85" s="298"/>
      <c r="WMV85" s="298"/>
      <c r="WMW85" s="298"/>
      <c r="WMX85" s="298"/>
      <c r="WMY85" s="298"/>
      <c r="WMZ85" s="298"/>
      <c r="WNA85" s="298"/>
      <c r="WNB85" s="298"/>
      <c r="WNC85" s="298"/>
      <c r="WND85" s="298"/>
      <c r="WNE85" s="298"/>
      <c r="WNF85" s="298"/>
      <c r="WNG85" s="298"/>
      <c r="WNH85" s="298"/>
      <c r="WNI85" s="298"/>
      <c r="WNJ85" s="298"/>
      <c r="WNK85" s="298"/>
      <c r="WNL85" s="298"/>
      <c r="WNM85" s="298"/>
      <c r="WNN85" s="298"/>
      <c r="WNO85" s="298"/>
      <c r="WNP85" s="298"/>
      <c r="WNQ85" s="298"/>
      <c r="WNR85" s="298"/>
      <c r="WNS85" s="298"/>
      <c r="WNT85" s="298"/>
      <c r="WNU85" s="298"/>
      <c r="WNV85" s="298"/>
      <c r="WNW85" s="298"/>
      <c r="WNX85" s="298"/>
      <c r="WNY85" s="298"/>
      <c r="WNZ85" s="298"/>
      <c r="WOA85" s="298"/>
      <c r="WOB85" s="298"/>
      <c r="WOC85" s="298"/>
      <c r="WOD85" s="298"/>
      <c r="WOE85" s="298"/>
      <c r="WOF85" s="298"/>
      <c r="WOG85" s="298"/>
      <c r="WOH85" s="298"/>
      <c r="WOI85" s="298"/>
      <c r="WOJ85" s="298"/>
      <c r="WOK85" s="298"/>
      <c r="WOL85" s="298"/>
      <c r="WOM85" s="298"/>
      <c r="WON85" s="298"/>
      <c r="WOO85" s="298"/>
      <c r="WOP85" s="298"/>
      <c r="WOQ85" s="298"/>
      <c r="WOR85" s="298"/>
      <c r="WOS85" s="298"/>
      <c r="WOT85" s="298"/>
      <c r="WOU85" s="298"/>
      <c r="WOV85" s="298"/>
      <c r="WOW85" s="298"/>
      <c r="WOX85" s="298"/>
      <c r="WOY85" s="298"/>
      <c r="WOZ85" s="298"/>
      <c r="WPA85" s="298"/>
      <c r="WPB85" s="298"/>
      <c r="WPC85" s="298"/>
      <c r="WPD85" s="298"/>
      <c r="WPE85" s="298"/>
      <c r="WPF85" s="298"/>
      <c r="WPG85" s="298"/>
      <c r="WPH85" s="298"/>
      <c r="WPI85" s="298"/>
      <c r="WPJ85" s="298"/>
      <c r="WPK85" s="298"/>
      <c r="WPL85" s="298"/>
      <c r="WPM85" s="298"/>
      <c r="WPN85" s="298"/>
      <c r="WPO85" s="298"/>
      <c r="WPP85" s="298"/>
      <c r="WPQ85" s="298"/>
      <c r="WPR85" s="298"/>
      <c r="WPS85" s="298"/>
      <c r="WPT85" s="298"/>
      <c r="WPU85" s="298"/>
      <c r="WPV85" s="298"/>
      <c r="WPW85" s="298"/>
      <c r="WPX85" s="298"/>
      <c r="WPY85" s="298"/>
      <c r="WPZ85" s="298"/>
      <c r="WQA85" s="298"/>
      <c r="WQB85" s="298"/>
      <c r="WQC85" s="298"/>
      <c r="WQD85" s="298"/>
      <c r="WQE85" s="298"/>
      <c r="WQF85" s="298"/>
      <c r="WQG85" s="298"/>
      <c r="WQH85" s="298"/>
      <c r="WQI85" s="298"/>
      <c r="WQJ85" s="298"/>
      <c r="WQK85" s="298"/>
      <c r="WQL85" s="298"/>
      <c r="WQM85" s="298"/>
      <c r="WQN85" s="298"/>
      <c r="WQO85" s="298"/>
      <c r="WQP85" s="298"/>
      <c r="WQQ85" s="298"/>
      <c r="WQR85" s="298"/>
      <c r="WQS85" s="298"/>
      <c r="WQT85" s="298"/>
      <c r="WQU85" s="298"/>
      <c r="WQV85" s="298"/>
      <c r="WQW85" s="298"/>
      <c r="WQX85" s="298"/>
      <c r="WQY85" s="298"/>
      <c r="WQZ85" s="298"/>
      <c r="WRA85" s="298"/>
      <c r="WRB85" s="298"/>
      <c r="WRC85" s="298"/>
      <c r="WRD85" s="298"/>
      <c r="WRE85" s="298"/>
      <c r="WRF85" s="298"/>
      <c r="WRG85" s="298"/>
      <c r="WRH85" s="298"/>
      <c r="WRI85" s="298"/>
      <c r="WRJ85" s="298"/>
      <c r="WRK85" s="298"/>
      <c r="WRL85" s="298"/>
      <c r="WRM85" s="298"/>
      <c r="WRN85" s="298"/>
      <c r="WRO85" s="298"/>
      <c r="WRP85" s="298"/>
      <c r="WRQ85" s="298"/>
      <c r="WRR85" s="298"/>
      <c r="WRS85" s="298"/>
      <c r="WRT85" s="298"/>
      <c r="WRU85" s="298"/>
      <c r="WRV85" s="298"/>
      <c r="WRW85" s="298"/>
      <c r="WRX85" s="298"/>
      <c r="WRY85" s="298"/>
      <c r="WRZ85" s="298"/>
      <c r="WSA85" s="298"/>
      <c r="WSB85" s="298"/>
      <c r="WSC85" s="298"/>
      <c r="WSD85" s="298"/>
      <c r="WSE85" s="298"/>
      <c r="WSF85" s="298"/>
      <c r="WSG85" s="298"/>
      <c r="WSH85" s="298"/>
      <c r="WSI85" s="298"/>
      <c r="WSJ85" s="298"/>
      <c r="WSK85" s="298"/>
      <c r="WSL85" s="298"/>
      <c r="WSM85" s="298"/>
      <c r="WSN85" s="298"/>
      <c r="WSO85" s="298"/>
      <c r="WSP85" s="298"/>
      <c r="WSQ85" s="298"/>
      <c r="WSR85" s="298"/>
      <c r="WSS85" s="298"/>
      <c r="WST85" s="298"/>
      <c r="WSU85" s="298"/>
      <c r="WSV85" s="298"/>
      <c r="WSW85" s="298"/>
      <c r="WSX85" s="298"/>
      <c r="WSY85" s="298"/>
      <c r="WSZ85" s="298"/>
      <c r="WTA85" s="298"/>
      <c r="WTB85" s="298"/>
      <c r="WTC85" s="298"/>
      <c r="WTD85" s="298"/>
      <c r="WTE85" s="298"/>
      <c r="WTF85" s="298"/>
      <c r="WTG85" s="298"/>
      <c r="WTH85" s="298"/>
      <c r="WTI85" s="298"/>
      <c r="WTJ85" s="298"/>
      <c r="WTK85" s="298"/>
      <c r="WTL85" s="298"/>
      <c r="WTM85" s="298"/>
      <c r="WTN85" s="298"/>
      <c r="WTO85" s="298"/>
      <c r="WTP85" s="298"/>
      <c r="WTQ85" s="298"/>
      <c r="WTR85" s="298"/>
      <c r="WTS85" s="298"/>
      <c r="WTT85" s="298"/>
      <c r="WTU85" s="298"/>
      <c r="WTV85" s="298"/>
      <c r="WTW85" s="298"/>
      <c r="WTX85" s="298"/>
      <c r="WTY85" s="298"/>
      <c r="WTZ85" s="298"/>
      <c r="WUA85" s="298"/>
      <c r="WUB85" s="298"/>
      <c r="WUC85" s="298"/>
      <c r="WUD85" s="298"/>
      <c r="WUE85" s="298"/>
      <c r="WUF85" s="298"/>
      <c r="WUG85" s="298"/>
      <c r="WUH85" s="298"/>
      <c r="WUI85" s="298"/>
      <c r="WUJ85" s="298"/>
      <c r="WUK85" s="298"/>
      <c r="WUL85" s="298"/>
      <c r="WUM85" s="298"/>
      <c r="WUN85" s="298"/>
      <c r="WUO85" s="298"/>
      <c r="WUP85" s="298"/>
      <c r="WUQ85" s="298"/>
      <c r="WUR85" s="298"/>
      <c r="WUS85" s="298"/>
      <c r="WUT85" s="298"/>
      <c r="WUU85" s="298"/>
      <c r="WUV85" s="298"/>
      <c r="WUW85" s="298"/>
      <c r="WUX85" s="298"/>
      <c r="WUY85" s="298"/>
      <c r="WUZ85" s="298"/>
      <c r="WVA85" s="298"/>
      <c r="WVB85" s="298"/>
      <c r="WVC85" s="298"/>
      <c r="WVD85" s="298"/>
      <c r="WVE85" s="298"/>
      <c r="WVF85" s="298"/>
      <c r="WVG85" s="298"/>
      <c r="WVH85" s="298"/>
      <c r="WVI85" s="298"/>
      <c r="WVJ85" s="298"/>
      <c r="WVK85" s="298"/>
      <c r="WVL85" s="298"/>
      <c r="WVM85" s="298"/>
      <c r="WVN85" s="298"/>
      <c r="WVO85" s="298"/>
      <c r="WVP85" s="298"/>
      <c r="WVQ85" s="298"/>
      <c r="WVR85" s="298"/>
      <c r="WVS85" s="298"/>
      <c r="WVT85" s="298"/>
      <c r="WVU85" s="298"/>
      <c r="WVV85" s="298"/>
      <c r="WVW85" s="298"/>
      <c r="WVX85" s="298"/>
      <c r="WVY85" s="298"/>
      <c r="WVZ85" s="298"/>
      <c r="WWA85" s="298"/>
      <c r="WWB85" s="298"/>
      <c r="WWC85" s="298"/>
      <c r="WWD85" s="298"/>
      <c r="WWE85" s="298"/>
      <c r="WWF85" s="298"/>
      <c r="WWG85" s="298"/>
      <c r="WWH85" s="298"/>
      <c r="WWI85" s="298"/>
      <c r="WWJ85" s="298"/>
      <c r="WWK85" s="298"/>
      <c r="WWL85" s="298"/>
      <c r="WWM85" s="298"/>
      <c r="WWN85" s="298"/>
      <c r="WWO85" s="298"/>
      <c r="WWP85" s="298"/>
      <c r="WWQ85" s="298"/>
      <c r="WWR85" s="298"/>
      <c r="WWS85" s="298"/>
      <c r="WWT85" s="298"/>
      <c r="WWU85" s="298"/>
      <c r="WWV85" s="298"/>
      <c r="WWW85" s="298"/>
      <c r="WWX85" s="298"/>
      <c r="WWY85" s="298"/>
      <c r="WWZ85" s="298"/>
      <c r="WXA85" s="298"/>
      <c r="WXB85" s="298"/>
      <c r="WXC85" s="298"/>
      <c r="WXD85" s="298"/>
      <c r="WXE85" s="298"/>
      <c r="WXF85" s="298"/>
      <c r="WXG85" s="298"/>
      <c r="WXH85" s="298"/>
      <c r="WXI85" s="298"/>
      <c r="WXJ85" s="298"/>
      <c r="WXK85" s="298"/>
      <c r="WXL85" s="298"/>
      <c r="WXM85" s="298"/>
      <c r="WXN85" s="298"/>
      <c r="WXO85" s="298"/>
      <c r="WXP85" s="298"/>
      <c r="WXQ85" s="298"/>
      <c r="WXR85" s="298"/>
      <c r="WXS85" s="298"/>
      <c r="WXT85" s="298"/>
      <c r="WXU85" s="298"/>
      <c r="WXV85" s="298"/>
      <c r="WXW85" s="298"/>
      <c r="WXX85" s="298"/>
      <c r="WXY85" s="298"/>
      <c r="WXZ85" s="298"/>
      <c r="WYA85" s="298"/>
      <c r="WYB85" s="298"/>
      <c r="WYC85" s="298"/>
      <c r="WYD85" s="298"/>
      <c r="WYE85" s="298"/>
      <c r="WYF85" s="298"/>
      <c r="WYG85" s="298"/>
      <c r="WYH85" s="298"/>
      <c r="WYI85" s="298"/>
      <c r="WYJ85" s="298"/>
      <c r="WYK85" s="298"/>
      <c r="WYL85" s="298"/>
      <c r="WYM85" s="298"/>
      <c r="WYN85" s="298"/>
      <c r="WYO85" s="298"/>
      <c r="WYP85" s="298"/>
      <c r="WYQ85" s="298"/>
      <c r="WYR85" s="298"/>
      <c r="WYS85" s="298"/>
      <c r="WYT85" s="298"/>
      <c r="WYU85" s="298"/>
      <c r="WYV85" s="298"/>
      <c r="WYW85" s="298"/>
      <c r="WYX85" s="298"/>
      <c r="WYY85" s="298"/>
      <c r="WYZ85" s="298"/>
      <c r="WZA85" s="298"/>
      <c r="WZB85" s="298"/>
      <c r="WZC85" s="298"/>
      <c r="WZD85" s="298"/>
      <c r="WZE85" s="298"/>
      <c r="WZF85" s="298"/>
      <c r="WZG85" s="298"/>
      <c r="WZH85" s="298"/>
      <c r="WZI85" s="298"/>
      <c r="WZJ85" s="298"/>
      <c r="WZK85" s="298"/>
      <c r="WZL85" s="298"/>
      <c r="WZM85" s="298"/>
      <c r="WZN85" s="298"/>
      <c r="WZO85" s="298"/>
      <c r="WZP85" s="298"/>
      <c r="WZQ85" s="298"/>
      <c r="WZR85" s="298"/>
      <c r="WZS85" s="298"/>
      <c r="WZT85" s="298"/>
      <c r="WZU85" s="298"/>
      <c r="WZV85" s="298"/>
      <c r="WZW85" s="298"/>
      <c r="WZX85" s="298"/>
      <c r="WZY85" s="298"/>
      <c r="WZZ85" s="298"/>
      <c r="XAA85" s="298"/>
      <c r="XAB85" s="298"/>
      <c r="XAC85" s="298"/>
      <c r="XAD85" s="298"/>
      <c r="XAE85" s="298"/>
      <c r="XAF85" s="298"/>
      <c r="XAG85" s="298"/>
      <c r="XAH85" s="298"/>
      <c r="XAI85" s="298"/>
      <c r="XAJ85" s="298"/>
      <c r="XAK85" s="298"/>
      <c r="XAL85" s="298"/>
      <c r="XAM85" s="298"/>
      <c r="XAN85" s="298"/>
      <c r="XAO85" s="298"/>
      <c r="XAP85" s="298"/>
      <c r="XAQ85" s="298"/>
      <c r="XAR85" s="298"/>
      <c r="XAS85" s="298"/>
      <c r="XAT85" s="298"/>
      <c r="XAU85" s="298"/>
      <c r="XAV85" s="298"/>
      <c r="XAW85" s="298"/>
      <c r="XAX85" s="298"/>
    </row>
    <row r="86" spans="1:16274">
      <c r="A86" s="286"/>
      <c r="B86" s="3">
        <v>1</v>
      </c>
      <c r="C86" s="4">
        <v>9</v>
      </c>
      <c r="D86" s="5"/>
      <c r="E86" s="5"/>
      <c r="F86" s="302">
        <f>SUM(C$86:E86)</f>
        <v>9</v>
      </c>
      <c r="G86" s="285"/>
      <c r="H86" s="302">
        <f>SUM(I$86:K86)</f>
        <v>8</v>
      </c>
      <c r="I86" s="4">
        <v>8</v>
      </c>
      <c r="J86" s="5"/>
      <c r="K86" s="5"/>
      <c r="M86" s="3">
        <v>1</v>
      </c>
      <c r="N86" s="4">
        <v>12</v>
      </c>
      <c r="O86" s="5"/>
      <c r="P86" s="5"/>
      <c r="Q86" s="302">
        <f>SUM(N$86:P86)</f>
        <v>12</v>
      </c>
      <c r="R86" s="285"/>
      <c r="S86" s="302">
        <f>SUM(T$86:V86)</f>
        <v>8</v>
      </c>
      <c r="T86" s="4">
        <v>8</v>
      </c>
      <c r="U86" s="5"/>
      <c r="V86" s="5"/>
      <c r="X86" s="3">
        <v>1</v>
      </c>
      <c r="Y86" s="4">
        <v>7</v>
      </c>
      <c r="Z86" s="5"/>
      <c r="AA86" s="5"/>
      <c r="AB86" s="302">
        <f>SUM(Y$86:AA86)</f>
        <v>7</v>
      </c>
      <c r="AC86" s="285"/>
      <c r="AD86" s="302">
        <f>SUM(AE$86:AG86)</f>
        <v>0</v>
      </c>
      <c r="AE86" s="4" t="s">
        <v>1</v>
      </c>
      <c r="AF86" s="5"/>
      <c r="AG86" s="5"/>
      <c r="AI86" s="200"/>
      <c r="AJ86" s="202"/>
      <c r="AK86" s="201"/>
      <c r="AL86" s="201"/>
      <c r="AM86" s="301"/>
      <c r="AN86" s="283"/>
      <c r="AO86" s="301"/>
      <c r="AP86" s="202"/>
      <c r="AQ86" s="201"/>
      <c r="AR86" s="201"/>
      <c r="AT86" s="3">
        <v>1</v>
      </c>
      <c r="AU86" s="4">
        <v>12</v>
      </c>
      <c r="AV86" s="5"/>
      <c r="AW86" s="5"/>
      <c r="AX86" s="302">
        <f>SUM(AU$86:AW86)</f>
        <v>12</v>
      </c>
      <c r="AZ86" s="302">
        <f>SUM(BA$86:BC86)</f>
        <v>3</v>
      </c>
      <c r="BA86" s="4">
        <v>3</v>
      </c>
      <c r="BB86" s="5"/>
      <c r="BC86" s="5"/>
      <c r="BE86" s="3">
        <v>1</v>
      </c>
      <c r="BF86" s="4">
        <v>7</v>
      </c>
      <c r="BG86" s="5"/>
      <c r="BH86" s="5"/>
      <c r="BI86" s="302">
        <f>SUM($BF$86:BH86)</f>
        <v>7</v>
      </c>
      <c r="BK86" s="302">
        <f>SUM($BL$86:BN86)</f>
        <v>8</v>
      </c>
      <c r="BL86" s="4">
        <v>8</v>
      </c>
      <c r="BM86" s="5"/>
      <c r="BN86" s="5"/>
      <c r="BP86" s="3">
        <v>1</v>
      </c>
      <c r="BQ86" s="4">
        <v>12</v>
      </c>
      <c r="BR86" s="5"/>
      <c r="BS86" s="5"/>
      <c r="BT86" s="302">
        <f>SUM($BQ$86:BS86)</f>
        <v>12</v>
      </c>
      <c r="BV86" s="302">
        <f>SUM($BW$86:BY86)</f>
        <v>3</v>
      </c>
      <c r="BW86" s="4">
        <v>3</v>
      </c>
      <c r="BX86" s="5"/>
      <c r="BY86" s="5"/>
      <c r="CA86" s="3">
        <v>1</v>
      </c>
      <c r="CB86" s="4">
        <v>11</v>
      </c>
      <c r="CC86" s="5"/>
      <c r="CD86" s="5"/>
      <c r="CE86" s="302">
        <f>SUM(CB$86:CD86)</f>
        <v>11</v>
      </c>
      <c r="CG86" s="302">
        <f>SUM(CH$86:CJ86)</f>
        <v>8</v>
      </c>
      <c r="CH86" s="4">
        <v>8</v>
      </c>
      <c r="CI86" s="5"/>
      <c r="CJ86" s="5"/>
      <c r="CL86" s="3">
        <v>1</v>
      </c>
      <c r="CM86" s="4">
        <v>7</v>
      </c>
      <c r="CN86" s="5"/>
      <c r="CO86" s="5"/>
      <c r="CP86" s="302">
        <f>SUM(CM$86:CO86)</f>
        <v>7</v>
      </c>
      <c r="CR86" s="302">
        <f>SUM(CS$86:CU86)</f>
        <v>4</v>
      </c>
      <c r="CS86" s="4">
        <v>4</v>
      </c>
      <c r="CT86" s="5"/>
      <c r="CU86" s="5"/>
      <c r="CW86" s="3">
        <v>1</v>
      </c>
      <c r="CX86" s="4">
        <v>8</v>
      </c>
      <c r="CY86" s="5"/>
      <c r="CZ86" s="5"/>
      <c r="DA86" s="302">
        <f>SUM(CX$86:CZ86)</f>
        <v>8</v>
      </c>
      <c r="DC86" s="302">
        <f>SUM(DD$86:DF86)</f>
        <v>8</v>
      </c>
      <c r="DD86" s="4">
        <v>8</v>
      </c>
      <c r="DE86" s="5"/>
      <c r="DF86" s="5"/>
    </row>
    <row r="87" spans="1:16274">
      <c r="A87" s="286"/>
      <c r="B87" s="7">
        <v>2</v>
      </c>
      <c r="C87" s="5"/>
      <c r="D87" s="4">
        <v>8</v>
      </c>
      <c r="E87" s="5"/>
      <c r="F87" s="302">
        <f>SUM(C$86:E87)</f>
        <v>17</v>
      </c>
      <c r="G87" s="285"/>
      <c r="H87" s="302">
        <f>SUM(I$86:K87)</f>
        <v>16</v>
      </c>
      <c r="I87" s="5"/>
      <c r="J87" s="4">
        <v>8</v>
      </c>
      <c r="K87" s="5"/>
      <c r="M87" s="7">
        <v>2</v>
      </c>
      <c r="N87" s="5"/>
      <c r="O87" s="4" t="s">
        <v>1</v>
      </c>
      <c r="P87" s="5"/>
      <c r="Q87" s="302">
        <f>SUM(N$86:P87)</f>
        <v>12</v>
      </c>
      <c r="R87" s="285"/>
      <c r="S87" s="302">
        <f>SUM(T$86:V87)</f>
        <v>11</v>
      </c>
      <c r="T87" s="5"/>
      <c r="U87" s="4">
        <v>3</v>
      </c>
      <c r="V87" s="5"/>
      <c r="X87" s="7">
        <v>2</v>
      </c>
      <c r="Y87" s="5"/>
      <c r="Z87" s="4">
        <v>2</v>
      </c>
      <c r="AA87" s="5"/>
      <c r="AB87" s="302">
        <f>SUM(Y$86:AA87)</f>
        <v>9</v>
      </c>
      <c r="AC87" s="285"/>
      <c r="AD87" s="302">
        <f>SUM(AE$86:AG87)</f>
        <v>8</v>
      </c>
      <c r="AE87" s="5"/>
      <c r="AF87" s="4">
        <v>8</v>
      </c>
      <c r="AG87" s="5"/>
      <c r="AI87" s="200"/>
      <c r="AJ87" s="201"/>
      <c r="AK87" s="202"/>
      <c r="AL87" s="201"/>
      <c r="AM87" s="301"/>
      <c r="AN87" s="283"/>
      <c r="AO87" s="301"/>
      <c r="AP87" s="201"/>
      <c r="AQ87" s="202"/>
      <c r="AR87" s="201"/>
      <c r="AT87" s="7">
        <v>2</v>
      </c>
      <c r="AU87" s="5"/>
      <c r="AV87" s="4" t="s">
        <v>1</v>
      </c>
      <c r="AW87" s="5"/>
      <c r="AX87" s="302">
        <f>SUM(AU$86:AW87)</f>
        <v>12</v>
      </c>
      <c r="AZ87" s="302">
        <f>SUM(BA$86:BC87)</f>
        <v>12</v>
      </c>
      <c r="BA87" s="5"/>
      <c r="BB87" s="4">
        <v>9</v>
      </c>
      <c r="BC87" s="5"/>
      <c r="BE87" s="7">
        <v>2</v>
      </c>
      <c r="BF87" s="5"/>
      <c r="BG87" s="4">
        <v>7</v>
      </c>
      <c r="BH87" s="5"/>
      <c r="BI87" s="302">
        <f>SUM($BF$86:BH87)</f>
        <v>14</v>
      </c>
      <c r="BK87" s="302">
        <f>SUM($BL$86:BN87)</f>
        <v>15</v>
      </c>
      <c r="BL87" s="5"/>
      <c r="BM87" s="4">
        <v>7</v>
      </c>
      <c r="BN87" s="5"/>
      <c r="BP87" s="7">
        <v>2</v>
      </c>
      <c r="BQ87" s="5"/>
      <c r="BR87" s="4">
        <v>8</v>
      </c>
      <c r="BS87" s="5"/>
      <c r="BT87" s="302">
        <f>SUM($BQ$86:BS87)</f>
        <v>20</v>
      </c>
      <c r="BV87" s="302">
        <f>SUM($BW$86:BY87)</f>
        <v>12</v>
      </c>
      <c r="BW87" s="5"/>
      <c r="BX87" s="4">
        <v>9</v>
      </c>
      <c r="BY87" s="5"/>
      <c r="CA87" s="7">
        <v>2</v>
      </c>
      <c r="CB87" s="5"/>
      <c r="CC87" s="4">
        <v>12</v>
      </c>
      <c r="CD87" s="5"/>
      <c r="CE87" s="302">
        <f>SUM(CB$86:CD87)</f>
        <v>23</v>
      </c>
      <c r="CG87" s="302">
        <f>SUM(CH$86:CJ87)</f>
        <v>8</v>
      </c>
      <c r="CH87" s="5"/>
      <c r="CI87" s="4" t="s">
        <v>1</v>
      </c>
      <c r="CJ87" s="5"/>
      <c r="CL87" s="7">
        <v>2</v>
      </c>
      <c r="CM87" s="5"/>
      <c r="CN87" s="4">
        <v>9</v>
      </c>
      <c r="CO87" s="5"/>
      <c r="CP87" s="302">
        <f>SUM(CM$86:CO87)</f>
        <v>16</v>
      </c>
      <c r="CR87" s="302">
        <f>SUM(CS$86:CU87)</f>
        <v>13</v>
      </c>
      <c r="CS87" s="5"/>
      <c r="CT87" s="4">
        <v>9</v>
      </c>
      <c r="CU87" s="5"/>
      <c r="CW87" s="7">
        <v>2</v>
      </c>
      <c r="CX87" s="5"/>
      <c r="CY87" s="4">
        <v>2</v>
      </c>
      <c r="CZ87" s="5"/>
      <c r="DA87" s="302">
        <f>SUM(CX$86:CZ87)</f>
        <v>10</v>
      </c>
      <c r="DC87" s="302">
        <f>SUM(DD$86:DF87)</f>
        <v>17</v>
      </c>
      <c r="DD87" s="5"/>
      <c r="DE87" s="4">
        <v>9</v>
      </c>
      <c r="DF87" s="5"/>
    </row>
    <row r="88" spans="1:16274">
      <c r="A88" s="286"/>
      <c r="B88" s="7">
        <v>3</v>
      </c>
      <c r="C88" s="4"/>
      <c r="D88" s="5"/>
      <c r="E88" s="5" t="s">
        <v>1</v>
      </c>
      <c r="F88" s="302">
        <f>SUM(C$86:E88)</f>
        <v>17</v>
      </c>
      <c r="G88" s="285"/>
      <c r="H88" s="302">
        <f>SUM(I$86:K88)</f>
        <v>21</v>
      </c>
      <c r="I88" s="4"/>
      <c r="J88" s="5"/>
      <c r="K88" s="5">
        <v>5</v>
      </c>
      <c r="M88" s="7">
        <v>3</v>
      </c>
      <c r="N88" s="4"/>
      <c r="O88" s="5"/>
      <c r="P88" s="5">
        <v>8</v>
      </c>
      <c r="Q88" s="302">
        <f>SUM(N$86:P88)</f>
        <v>20</v>
      </c>
      <c r="R88" s="285"/>
      <c r="S88" s="302">
        <f>SUM(T$86:V88)</f>
        <v>16</v>
      </c>
      <c r="T88" s="4"/>
      <c r="U88" s="5"/>
      <c r="V88" s="5">
        <v>5</v>
      </c>
      <c r="X88" s="7">
        <v>3</v>
      </c>
      <c r="Y88" s="4"/>
      <c r="Z88" s="5"/>
      <c r="AA88" s="5" t="s">
        <v>1</v>
      </c>
      <c r="AB88" s="302">
        <f>SUM(Y$86:AA88)</f>
        <v>9</v>
      </c>
      <c r="AC88" s="285"/>
      <c r="AD88" s="302">
        <f>SUM(AE$86:AG88)</f>
        <v>16</v>
      </c>
      <c r="AE88" s="4"/>
      <c r="AF88" s="5"/>
      <c r="AG88" s="5">
        <v>8</v>
      </c>
      <c r="AI88" s="200"/>
      <c r="AJ88" s="202"/>
      <c r="AK88" s="201"/>
      <c r="AL88" s="201"/>
      <c r="AM88" s="301"/>
      <c r="AN88" s="283"/>
      <c r="AO88" s="301"/>
      <c r="AP88" s="202"/>
      <c r="AQ88" s="201"/>
      <c r="AR88" s="201"/>
      <c r="AT88" s="7">
        <v>3</v>
      </c>
      <c r="AU88" s="4"/>
      <c r="AV88" s="5"/>
      <c r="AW88" s="5">
        <v>12</v>
      </c>
      <c r="AX88" s="302">
        <f>SUM(AU$86:AW88)</f>
        <v>24</v>
      </c>
      <c r="AZ88" s="302">
        <f>SUM(BA$86:BC88)</f>
        <v>20</v>
      </c>
      <c r="BA88" s="4"/>
      <c r="BB88" s="5"/>
      <c r="BC88" s="5">
        <v>8</v>
      </c>
      <c r="BE88" s="7">
        <v>3</v>
      </c>
      <c r="BF88" s="4"/>
      <c r="BG88" s="5"/>
      <c r="BH88" s="5">
        <v>6</v>
      </c>
      <c r="BI88" s="302">
        <f>SUM($BF$86:BH88)</f>
        <v>20</v>
      </c>
      <c r="BK88" s="302">
        <f>SUM($BL$86:BN88)</f>
        <v>19</v>
      </c>
      <c r="BL88" s="4"/>
      <c r="BM88" s="5"/>
      <c r="BN88" s="5">
        <v>4</v>
      </c>
      <c r="BP88" s="7">
        <v>3</v>
      </c>
      <c r="BQ88" s="4"/>
      <c r="BR88" s="5"/>
      <c r="BS88" s="5">
        <v>8</v>
      </c>
      <c r="BT88" s="302">
        <f>SUM($BQ$86:BS88)</f>
        <v>28</v>
      </c>
      <c r="BV88" s="302">
        <f>SUM($BW$86:BY88)</f>
        <v>18</v>
      </c>
      <c r="BW88" s="4"/>
      <c r="BX88" s="5"/>
      <c r="BY88" s="5">
        <v>6</v>
      </c>
      <c r="CA88" s="7">
        <v>3</v>
      </c>
      <c r="CB88" s="4"/>
      <c r="CC88" s="5"/>
      <c r="CD88" s="5">
        <v>12</v>
      </c>
      <c r="CE88" s="302">
        <f>SUM(CB$86:CD88)</f>
        <v>35</v>
      </c>
      <c r="CG88" s="302">
        <f>SUM(CH$86:CJ88)</f>
        <v>20</v>
      </c>
      <c r="CH88" s="4"/>
      <c r="CI88" s="5"/>
      <c r="CJ88" s="5">
        <v>12</v>
      </c>
      <c r="CL88" s="7">
        <v>3</v>
      </c>
      <c r="CM88" s="4"/>
      <c r="CN88" s="5"/>
      <c r="CO88" s="5">
        <v>8</v>
      </c>
      <c r="CP88" s="302">
        <f>SUM(CM$86:CO88)</f>
        <v>24</v>
      </c>
      <c r="CR88" s="302">
        <f>SUM(CS$86:CU88)</f>
        <v>17</v>
      </c>
      <c r="CS88" s="4"/>
      <c r="CT88" s="5"/>
      <c r="CU88" s="5">
        <v>4</v>
      </c>
      <c r="CW88" s="7">
        <v>3</v>
      </c>
      <c r="CX88" s="4"/>
      <c r="CY88" s="5"/>
      <c r="CZ88" s="5" t="s">
        <v>1</v>
      </c>
      <c r="DA88" s="302">
        <f>SUM(CX$86:CZ88)</f>
        <v>10</v>
      </c>
      <c r="DC88" s="302">
        <f>SUM(DD$86:DF88)</f>
        <v>17</v>
      </c>
      <c r="DD88" s="4"/>
      <c r="DE88" s="5"/>
      <c r="DF88" s="5" t="s">
        <v>1</v>
      </c>
      <c r="DI88" s="276" t="s">
        <v>57</v>
      </c>
      <c r="DJ88" s="277"/>
      <c r="DK88" s="277"/>
      <c r="DL88" s="277"/>
      <c r="DM88" s="303"/>
      <c r="DN88" s="304"/>
      <c r="DO88" s="305"/>
      <c r="DP88" s="303">
        <v>9</v>
      </c>
      <c r="DR88" s="76" t="s">
        <v>75</v>
      </c>
      <c r="DS88" s="77"/>
      <c r="DT88" s="77"/>
      <c r="DU88" s="306"/>
      <c r="DV88" s="306">
        <f>DP95/DP98</f>
        <v>62</v>
      </c>
    </row>
    <row r="89" spans="1:16274">
      <c r="A89" s="286"/>
      <c r="B89" s="3">
        <v>4</v>
      </c>
      <c r="C89" s="5" t="s">
        <v>1</v>
      </c>
      <c r="D89" s="4"/>
      <c r="E89" s="5"/>
      <c r="F89" s="302">
        <f>SUM(C$86:E89)</f>
        <v>17</v>
      </c>
      <c r="G89" s="285"/>
      <c r="H89" s="302">
        <f>SUM(I$86:K89)</f>
        <v>28</v>
      </c>
      <c r="I89" s="5">
        <v>7</v>
      </c>
      <c r="J89" s="4"/>
      <c r="K89" s="5"/>
      <c r="M89" s="7">
        <v>4</v>
      </c>
      <c r="N89" s="5" t="s">
        <v>1</v>
      </c>
      <c r="O89" s="4"/>
      <c r="P89" s="5"/>
      <c r="Q89" s="302">
        <f>SUM(N$86:P89)</f>
        <v>20</v>
      </c>
      <c r="R89" s="285"/>
      <c r="S89" s="302">
        <f>SUM(T$86:V89)</f>
        <v>21</v>
      </c>
      <c r="T89" s="5">
        <v>5</v>
      </c>
      <c r="U89" s="4"/>
      <c r="V89" s="5"/>
      <c r="X89" s="3">
        <v>4</v>
      </c>
      <c r="Y89" s="5">
        <v>7</v>
      </c>
      <c r="Z89" s="4"/>
      <c r="AA89" s="5"/>
      <c r="AB89" s="302">
        <f>SUM(Y$86:AA89)</f>
        <v>16</v>
      </c>
      <c r="AC89" s="285"/>
      <c r="AD89" s="302">
        <f>SUM(AE$86:AG89)</f>
        <v>23</v>
      </c>
      <c r="AE89" s="5">
        <v>7</v>
      </c>
      <c r="AF89" s="4"/>
      <c r="AG89" s="5"/>
      <c r="AI89" s="200"/>
      <c r="AJ89" s="201"/>
      <c r="AK89" s="202"/>
      <c r="AL89" s="201"/>
      <c r="AM89" s="301"/>
      <c r="AN89" s="283"/>
      <c r="AO89" s="301"/>
      <c r="AP89" s="201"/>
      <c r="AQ89" s="202"/>
      <c r="AR89" s="201"/>
      <c r="AT89" s="7">
        <v>4</v>
      </c>
      <c r="AU89" s="5">
        <v>12</v>
      </c>
      <c r="AV89" s="4"/>
      <c r="AW89" s="5"/>
      <c r="AX89" s="302">
        <f>SUM(AU$86:AW89)</f>
        <v>36</v>
      </c>
      <c r="AZ89" s="302">
        <f>SUM(BA$86:BC89)</f>
        <v>29</v>
      </c>
      <c r="BA89" s="5">
        <v>9</v>
      </c>
      <c r="BB89" s="4"/>
      <c r="BC89" s="5"/>
      <c r="BE89" s="7">
        <v>4</v>
      </c>
      <c r="BF89" s="5">
        <v>9</v>
      </c>
      <c r="BG89" s="4"/>
      <c r="BH89" s="5"/>
      <c r="BI89" s="302">
        <f>SUM($BF$86:BH89)</f>
        <v>29</v>
      </c>
      <c r="BK89" s="302">
        <f>SUM($BL$86:BN89)</f>
        <v>21</v>
      </c>
      <c r="BL89" s="5">
        <v>2</v>
      </c>
      <c r="BM89" s="4"/>
      <c r="BN89" s="5"/>
      <c r="BP89" s="7">
        <v>4</v>
      </c>
      <c r="BQ89" s="5">
        <v>2</v>
      </c>
      <c r="BR89" s="4"/>
      <c r="BS89" s="5"/>
      <c r="BT89" s="302">
        <f>SUM($BQ$86:BS89)</f>
        <v>30</v>
      </c>
      <c r="BV89" s="302">
        <f>SUM($BW$86:BY89)</f>
        <v>20</v>
      </c>
      <c r="BW89" s="5">
        <v>2</v>
      </c>
      <c r="BX89" s="4"/>
      <c r="BY89" s="5"/>
      <c r="CA89" s="3">
        <v>4</v>
      </c>
      <c r="CB89" s="5">
        <v>5</v>
      </c>
      <c r="CC89" s="4"/>
      <c r="CD89" s="5"/>
      <c r="CE89" s="302">
        <f>SUM(CB$86:CD89)</f>
        <v>40</v>
      </c>
      <c r="CG89" s="302">
        <f>SUM(CH$86:CJ89)</f>
        <v>20</v>
      </c>
      <c r="CH89" s="5" t="s">
        <v>1</v>
      </c>
      <c r="CI89" s="4"/>
      <c r="CJ89" s="5"/>
      <c r="CL89" s="3">
        <v>4</v>
      </c>
      <c r="CM89" s="5">
        <v>9</v>
      </c>
      <c r="CN89" s="4"/>
      <c r="CO89" s="5"/>
      <c r="CP89" s="302">
        <f>SUM(CM$86:CO89)</f>
        <v>33</v>
      </c>
      <c r="CR89" s="302">
        <f>SUM(CS$86:CU89)</f>
        <v>25</v>
      </c>
      <c r="CS89" s="5">
        <v>8</v>
      </c>
      <c r="CT89" s="4"/>
      <c r="CU89" s="5"/>
      <c r="CW89" s="7">
        <v>4</v>
      </c>
      <c r="CX89" s="5" t="s">
        <v>1</v>
      </c>
      <c r="CY89" s="4"/>
      <c r="CZ89" s="5"/>
      <c r="DA89" s="302">
        <f>SUM(CX$86:CZ89)</f>
        <v>10</v>
      </c>
      <c r="DC89" s="302">
        <f>SUM(DD$86:DF89)</f>
        <v>29</v>
      </c>
      <c r="DD89" s="5">
        <v>12</v>
      </c>
      <c r="DE89" s="4"/>
      <c r="DF89" s="5"/>
      <c r="DI89" s="274" t="s">
        <v>58</v>
      </c>
      <c r="DJ89" s="275"/>
      <c r="DK89" s="275"/>
      <c r="DL89" s="275"/>
      <c r="DM89" s="307"/>
      <c r="DN89" s="308"/>
      <c r="DP89" s="307">
        <f>COUNTIFS(F102,"&gt;"&amp;H102)+COUNTIFS(Q102,"&gt;"&amp;S102)+COUNTIFS(AB102,"&gt;"&amp;AD102)+COUNTIFS(AM102,"&gt;"&amp;AO102)+COUNTIFS(AX102,"&gt;"&amp;AZ102)+COUNTIFS(BI102,"&gt;"&amp;BK102)+COUNTIFS(BT102,"&gt;"&amp;BV102)+COUNTIFS(CE102,"&gt;"&amp;CG102)+COUNTIFS(CP102,"&gt;"&amp;CR102)+COUNTIFS(DA102,"&gt;"&amp;DC102)</f>
        <v>5</v>
      </c>
      <c r="DR89" s="76" t="s">
        <v>76</v>
      </c>
      <c r="DS89" s="77"/>
      <c r="DT89" s="77"/>
      <c r="DU89" s="306"/>
      <c r="DV89" s="306">
        <f>(DP95/DP97)-DV88</f>
        <v>13</v>
      </c>
    </row>
    <row r="90" spans="1:16274">
      <c r="A90" s="286"/>
      <c r="B90" s="7">
        <v>5</v>
      </c>
      <c r="C90" s="4"/>
      <c r="D90" s="5">
        <v>2</v>
      </c>
      <c r="E90" s="5"/>
      <c r="F90" s="302">
        <f>SUM(C$86:E90)</f>
        <v>19</v>
      </c>
      <c r="G90" s="285"/>
      <c r="H90" s="302">
        <f>SUM(I$86:K90)</f>
        <v>34</v>
      </c>
      <c r="I90" s="4"/>
      <c r="J90" s="5">
        <v>6</v>
      </c>
      <c r="K90" s="5"/>
      <c r="M90" s="7">
        <v>5</v>
      </c>
      <c r="N90" s="4"/>
      <c r="O90" s="5">
        <v>2</v>
      </c>
      <c r="P90" s="5"/>
      <c r="Q90" s="302">
        <f>SUM(N$86:P90)</f>
        <v>22</v>
      </c>
      <c r="R90" s="285"/>
      <c r="S90" s="302">
        <f>SUM(T$86:V90)</f>
        <v>26</v>
      </c>
      <c r="T90" s="4"/>
      <c r="U90" s="5">
        <v>5</v>
      </c>
      <c r="V90" s="5"/>
      <c r="X90" s="7">
        <v>5</v>
      </c>
      <c r="Y90" s="4"/>
      <c r="Z90" s="5">
        <v>3</v>
      </c>
      <c r="AA90" s="5"/>
      <c r="AB90" s="302">
        <f>SUM(Y$86:AA90)</f>
        <v>19</v>
      </c>
      <c r="AC90" s="285"/>
      <c r="AD90" s="302">
        <f>SUM(AE$86:AG90)</f>
        <v>31</v>
      </c>
      <c r="AE90" s="4"/>
      <c r="AF90" s="5">
        <v>8</v>
      </c>
      <c r="AG90" s="5"/>
      <c r="AI90" s="200"/>
      <c r="AJ90" s="202"/>
      <c r="AK90" s="201"/>
      <c r="AL90" s="201"/>
      <c r="AM90" s="301"/>
      <c r="AN90" s="283"/>
      <c r="AO90" s="301"/>
      <c r="AP90" s="202"/>
      <c r="AQ90" s="201"/>
      <c r="AR90" s="201"/>
      <c r="AT90" s="7">
        <v>5</v>
      </c>
      <c r="AU90" s="4"/>
      <c r="AV90" s="5">
        <v>8</v>
      </c>
      <c r="AW90" s="5"/>
      <c r="AX90" s="302">
        <f>SUM(AU$86:AW90)</f>
        <v>44</v>
      </c>
      <c r="AZ90" s="302">
        <f>SUM(BA$86:BC90)</f>
        <v>31</v>
      </c>
      <c r="BA90" s="4"/>
      <c r="BB90" s="5">
        <v>2</v>
      </c>
      <c r="BC90" s="5"/>
      <c r="BE90" s="7">
        <v>5</v>
      </c>
      <c r="BF90" s="4"/>
      <c r="BG90" s="5">
        <v>7</v>
      </c>
      <c r="BH90" s="5"/>
      <c r="BI90" s="302">
        <f>SUM($BF$86:BH90)</f>
        <v>36</v>
      </c>
      <c r="BK90" s="302">
        <f>SUM($BL$86:BN90)</f>
        <v>31</v>
      </c>
      <c r="BL90" s="4"/>
      <c r="BM90" s="5">
        <v>10</v>
      </c>
      <c r="BN90" s="5"/>
      <c r="BP90" s="7">
        <v>5</v>
      </c>
      <c r="BQ90" s="4"/>
      <c r="BR90" s="5">
        <v>10</v>
      </c>
      <c r="BS90" s="5"/>
      <c r="BT90" s="302">
        <f>SUM($BQ$86:BS90)</f>
        <v>40</v>
      </c>
      <c r="BV90" s="302">
        <f>SUM($BW$86:BY90)</f>
        <v>29</v>
      </c>
      <c r="BW90" s="4"/>
      <c r="BX90" s="5">
        <v>9</v>
      </c>
      <c r="BY90" s="5"/>
      <c r="CA90" s="7">
        <v>5</v>
      </c>
      <c r="CB90" s="4"/>
      <c r="CC90" s="5">
        <v>6</v>
      </c>
      <c r="CD90" s="5"/>
      <c r="CE90" s="302">
        <f>SUM(CB$86:CD90)</f>
        <v>46</v>
      </c>
      <c r="CG90" s="302">
        <f>SUM(CH$86:CJ90)</f>
        <v>20</v>
      </c>
      <c r="CH90" s="4"/>
      <c r="CI90" s="5" t="s">
        <v>1</v>
      </c>
      <c r="CJ90" s="5"/>
      <c r="CL90" s="7">
        <v>5</v>
      </c>
      <c r="CM90" s="4"/>
      <c r="CN90" s="5">
        <v>8</v>
      </c>
      <c r="CO90" s="5"/>
      <c r="CP90" s="302">
        <f>SUM(CM$86:CO90)</f>
        <v>41</v>
      </c>
      <c r="CR90" s="302">
        <f>SUM(CS$86:CU90)</f>
        <v>34</v>
      </c>
      <c r="CS90" s="4"/>
      <c r="CT90" s="5">
        <v>9</v>
      </c>
      <c r="CU90" s="5"/>
      <c r="CW90" s="7">
        <v>5</v>
      </c>
      <c r="CX90" s="4"/>
      <c r="CY90" s="5">
        <v>4</v>
      </c>
      <c r="CZ90" s="5"/>
      <c r="DA90" s="302">
        <f>SUM(CX$86:CZ90)</f>
        <v>14</v>
      </c>
      <c r="DC90" s="302">
        <f>SUM(DD$86:DF90)</f>
        <v>38</v>
      </c>
      <c r="DD90" s="4"/>
      <c r="DE90" s="5">
        <v>9</v>
      </c>
      <c r="DF90" s="5"/>
      <c r="DI90" s="274" t="s">
        <v>59</v>
      </c>
      <c r="DJ90" s="275"/>
      <c r="DK90" s="275"/>
      <c r="DL90" s="275"/>
      <c r="DM90" s="307"/>
      <c r="DN90" s="308"/>
      <c r="DP90" s="309">
        <f>DP89/DP88</f>
        <v>0.55555555555555558</v>
      </c>
      <c r="DR90" s="274" t="s">
        <v>77</v>
      </c>
      <c r="DS90" s="275"/>
      <c r="DT90" s="275"/>
      <c r="DU90" s="307"/>
      <c r="DV90" s="309">
        <f>DV89/DV103</f>
        <v>0.17333333333333334</v>
      </c>
    </row>
    <row r="91" spans="1:16274">
      <c r="A91" s="286"/>
      <c r="B91" s="7">
        <v>6</v>
      </c>
      <c r="C91" s="5"/>
      <c r="D91" s="4"/>
      <c r="E91" s="5">
        <v>2</v>
      </c>
      <c r="F91" s="302">
        <f>SUM(C$86:E91)</f>
        <v>21</v>
      </c>
      <c r="G91" s="285"/>
      <c r="H91" s="302">
        <f>SUM(I$86:K91)</f>
        <v>38</v>
      </c>
      <c r="I91" s="5"/>
      <c r="J91" s="4"/>
      <c r="K91" s="5">
        <v>4</v>
      </c>
      <c r="M91" s="7">
        <v>6</v>
      </c>
      <c r="N91" s="5"/>
      <c r="O91" s="4"/>
      <c r="P91" s="5">
        <v>5</v>
      </c>
      <c r="Q91" s="302">
        <f>SUM(N$86:P91)</f>
        <v>27</v>
      </c>
      <c r="R91" s="285"/>
      <c r="S91" s="302">
        <f>SUM(T$86:V91)</f>
        <v>31</v>
      </c>
      <c r="T91" s="5"/>
      <c r="U91" s="4"/>
      <c r="V91" s="5">
        <v>5</v>
      </c>
      <c r="X91" s="7">
        <v>6</v>
      </c>
      <c r="Y91" s="5"/>
      <c r="Z91" s="4"/>
      <c r="AA91" s="5" t="s">
        <v>1</v>
      </c>
      <c r="AB91" s="302">
        <f>SUM(Y$86:AA91)</f>
        <v>19</v>
      </c>
      <c r="AC91" s="285"/>
      <c r="AD91" s="302">
        <f>SUM(AE$86:AG91)</f>
        <v>31</v>
      </c>
      <c r="AE91" s="5"/>
      <c r="AF91" s="4"/>
      <c r="AG91" s="5" t="s">
        <v>1</v>
      </c>
      <c r="AI91" s="200"/>
      <c r="AJ91" s="201"/>
      <c r="AK91" s="202"/>
      <c r="AL91" s="201"/>
      <c r="AM91" s="301"/>
      <c r="AN91" s="283"/>
      <c r="AO91" s="301"/>
      <c r="AP91" s="201"/>
      <c r="AQ91" s="202"/>
      <c r="AR91" s="201"/>
      <c r="AT91" s="7">
        <v>6</v>
      </c>
      <c r="AU91" s="5"/>
      <c r="AV91" s="4"/>
      <c r="AW91" s="5">
        <v>6</v>
      </c>
      <c r="AX91" s="302">
        <f>SUM(AU$86:AW91)</f>
        <v>50</v>
      </c>
      <c r="AZ91" s="302"/>
      <c r="BA91" s="5"/>
      <c r="BB91" s="4"/>
      <c r="BC91" s="5"/>
      <c r="BE91" s="7">
        <v>6</v>
      </c>
      <c r="BF91" s="5"/>
      <c r="BG91" s="4"/>
      <c r="BH91" s="5" t="s">
        <v>1</v>
      </c>
      <c r="BI91" s="302">
        <f>SUM($BF$86:BH91)</f>
        <v>36</v>
      </c>
      <c r="BK91" s="302">
        <f>SUM($BL$86:BN91)</f>
        <v>37</v>
      </c>
      <c r="BL91" s="5"/>
      <c r="BM91" s="4"/>
      <c r="BN91" s="5">
        <v>6</v>
      </c>
      <c r="BP91" s="7">
        <v>6</v>
      </c>
      <c r="BQ91" s="5"/>
      <c r="BR91" s="4"/>
      <c r="BS91" s="5">
        <v>2</v>
      </c>
      <c r="BT91" s="302">
        <f>SUM($BQ$86:BS91)</f>
        <v>42</v>
      </c>
      <c r="BV91" s="302">
        <f>SUM($BW$86:BY91)</f>
        <v>39</v>
      </c>
      <c r="BW91" s="5"/>
      <c r="BX91" s="4"/>
      <c r="BY91" s="5">
        <v>10</v>
      </c>
      <c r="CA91" s="7">
        <v>6</v>
      </c>
      <c r="CB91" s="5"/>
      <c r="CC91" s="4"/>
      <c r="CD91" s="5">
        <v>4</v>
      </c>
      <c r="CE91" s="302">
        <f>SUM(CB$86:CD91)</f>
        <v>50</v>
      </c>
      <c r="CG91" s="302"/>
      <c r="CH91" s="5"/>
      <c r="CI91" s="4"/>
      <c r="CJ91" s="5"/>
      <c r="CL91" s="7">
        <v>6</v>
      </c>
      <c r="CM91" s="5"/>
      <c r="CN91" s="4"/>
      <c r="CO91" s="5">
        <v>8</v>
      </c>
      <c r="CP91" s="302">
        <f>SUM(CM$86:CO91)</f>
        <v>49</v>
      </c>
      <c r="CR91" s="302">
        <f>SUM(CS$86:CU91)</f>
        <v>34</v>
      </c>
      <c r="CS91" s="5"/>
      <c r="CT91" s="4"/>
      <c r="CU91" s="5" t="s">
        <v>1</v>
      </c>
      <c r="CW91" s="7">
        <v>6</v>
      </c>
      <c r="CX91" s="5"/>
      <c r="CY91" s="4"/>
      <c r="CZ91" s="5">
        <v>5</v>
      </c>
      <c r="DA91" s="302">
        <f>SUM(CX$86:CZ91)</f>
        <v>19</v>
      </c>
      <c r="DC91" s="302">
        <f>SUM(DD$86:DF91)</f>
        <v>50</v>
      </c>
      <c r="DD91" s="5"/>
      <c r="DE91" s="4"/>
      <c r="DF91" s="5">
        <v>12</v>
      </c>
      <c r="DI91" s="76" t="s">
        <v>60</v>
      </c>
      <c r="DJ91" s="77"/>
      <c r="DK91" s="77"/>
      <c r="DL91" s="77"/>
      <c r="DM91" s="306"/>
      <c r="DN91" s="299"/>
      <c r="DP91" s="306">
        <f>MIN(IF(Q102=50,Q103,99),IF(AB102=50,AB103,99),IF(AM102=50,AM103,99),IF(AX102=50,AX103,99),IF(BI102=50,BI103,99),IF(BT102=50,BT103,99),IF(CE102=50,CE103,99),IF(CP102=50,CP103,99),IF(DA102=50,DA103,99),IF(F102=50,F103,99))</f>
        <v>6</v>
      </c>
      <c r="DR91" s="76" t="s">
        <v>78</v>
      </c>
      <c r="DS91" s="77"/>
      <c r="DT91" s="77"/>
      <c r="DU91" s="306"/>
      <c r="DV91" s="310">
        <f>DV89/DP88</f>
        <v>1.4444444444444444</v>
      </c>
    </row>
    <row r="92" spans="1:16274">
      <c r="A92" s="286"/>
      <c r="B92" s="3">
        <v>7</v>
      </c>
      <c r="C92" s="4">
        <v>12</v>
      </c>
      <c r="D92" s="5"/>
      <c r="E92" s="5"/>
      <c r="F92" s="302">
        <f>SUM(C$86:E92)</f>
        <v>33</v>
      </c>
      <c r="G92" s="285"/>
      <c r="H92" s="302">
        <f>SUM(I$86:K92)</f>
        <v>38</v>
      </c>
      <c r="I92" s="4" t="s">
        <v>1</v>
      </c>
      <c r="J92" s="5"/>
      <c r="K92" s="5"/>
      <c r="M92" s="7">
        <v>7</v>
      </c>
      <c r="N92" s="4">
        <v>2</v>
      </c>
      <c r="O92" s="5"/>
      <c r="P92" s="5"/>
      <c r="Q92" s="302">
        <f>SUM(N$86:P92)</f>
        <v>29</v>
      </c>
      <c r="R92" s="285"/>
      <c r="S92" s="302">
        <f>SUM(T$86:V92)</f>
        <v>35</v>
      </c>
      <c r="T92" s="4">
        <v>4</v>
      </c>
      <c r="U92" s="5"/>
      <c r="V92" s="5"/>
      <c r="X92" s="3">
        <v>7</v>
      </c>
      <c r="Y92" s="4" t="s">
        <v>1</v>
      </c>
      <c r="Z92" s="5"/>
      <c r="AA92" s="5"/>
      <c r="AB92" s="302">
        <f>SUM(Y$86:AA92)</f>
        <v>19</v>
      </c>
      <c r="AC92" s="285"/>
      <c r="AD92" s="302">
        <f>SUM(AE$86:AG92)</f>
        <v>31</v>
      </c>
      <c r="AE92" s="4" t="s">
        <v>1</v>
      </c>
      <c r="AF92" s="5"/>
      <c r="AG92" s="5"/>
      <c r="AI92" s="200"/>
      <c r="AJ92" s="202"/>
      <c r="AK92" s="201"/>
      <c r="AL92" s="201"/>
      <c r="AM92" s="301"/>
      <c r="AN92" s="283"/>
      <c r="AO92" s="301"/>
      <c r="AP92" s="202"/>
      <c r="AQ92" s="201"/>
      <c r="AR92" s="201"/>
      <c r="AV92" s="311"/>
      <c r="BA92" s="2"/>
      <c r="BB92" s="311"/>
      <c r="BC92" s="2"/>
      <c r="BE92" s="7">
        <v>7</v>
      </c>
      <c r="BF92" s="4" t="s">
        <v>1</v>
      </c>
      <c r="BG92" s="5"/>
      <c r="BH92" s="5"/>
      <c r="BI92" s="302">
        <f>SUM($BF$86:BH92)</f>
        <v>36</v>
      </c>
      <c r="BK92" s="302">
        <f>SUM($BL$86:BN92)</f>
        <v>41</v>
      </c>
      <c r="BL92" s="4">
        <v>4</v>
      </c>
      <c r="BM92" s="5"/>
      <c r="BN92" s="5"/>
      <c r="BP92" s="7">
        <v>7</v>
      </c>
      <c r="BQ92" s="4">
        <v>8</v>
      </c>
      <c r="BR92" s="5"/>
      <c r="BS92" s="5"/>
      <c r="BT92" s="302">
        <f>SUM($BQ$86:BS92)</f>
        <v>50</v>
      </c>
      <c r="BV92" s="302"/>
      <c r="BW92" s="4"/>
      <c r="BX92" s="5"/>
      <c r="BY92" s="5"/>
      <c r="CA92" s="1"/>
      <c r="CB92" s="2"/>
      <c r="CC92" s="311"/>
      <c r="CD92" s="2"/>
      <c r="CE92" s="311"/>
      <c r="CH92" s="2"/>
      <c r="CI92" s="311"/>
      <c r="CJ92" s="2"/>
      <c r="CL92" s="3">
        <v>7</v>
      </c>
      <c r="CM92" s="24">
        <v>-24</v>
      </c>
      <c r="CN92" s="5"/>
      <c r="CO92" s="5"/>
      <c r="CP92" s="302">
        <f>SUM(CM$86:CO92)</f>
        <v>25</v>
      </c>
      <c r="CR92" s="302">
        <f>SUM(CS$86:CU92)</f>
        <v>36</v>
      </c>
      <c r="CS92" s="4">
        <v>2</v>
      </c>
      <c r="CT92" s="5"/>
      <c r="CU92" s="5"/>
      <c r="CW92" s="1"/>
      <c r="CX92" s="2"/>
      <c r="CY92" s="311"/>
      <c r="CZ92" s="2"/>
      <c r="DA92" s="311"/>
      <c r="DD92" s="2"/>
      <c r="DE92" s="311"/>
      <c r="DF92" s="2"/>
      <c r="DI92" s="76" t="s">
        <v>62</v>
      </c>
      <c r="DJ92" s="77"/>
      <c r="DK92" s="77"/>
      <c r="DL92" s="77"/>
      <c r="DM92" s="306"/>
      <c r="DN92" s="299"/>
      <c r="DP92" s="306">
        <f>MAX(IF(Q102=50,Q103,0),IF(AB102=50,AB103,0),IF(AM102=50,AM103,0),IF(AX102=50,AX103,0),IF(BI102=50,BI103,0),IF(BT102=50,BT103,0),IF(CE102=50,CE103,0),IF(CP102=50,CP103,0),IF(DA102=50,DA103,0),IF(F102=50,F103,0))</f>
        <v>10</v>
      </c>
      <c r="DR92" s="76" t="s">
        <v>79</v>
      </c>
      <c r="DS92" s="77"/>
      <c r="DT92" s="77"/>
      <c r="DU92" s="306"/>
      <c r="DV92" s="306">
        <f>COUNTIFS(DA104,"=0")+COUNTIFS(CP104,"=0")+COUNTIFS(CE104,"=0")+COUNTIFS(BT104,"=0")+COUNTIFS(BI104,"=0")+COUNTIFS(AX104,"=0")+COUNTIFS(AM104,"=0")+COUNTIFS(AB104,"=0")+COUNTIFS(Q104,"=0")+COUNTIFS(F104,"=0")</f>
        <v>2</v>
      </c>
    </row>
    <row r="93" spans="1:16274">
      <c r="A93" s="286"/>
      <c r="B93" s="7">
        <v>8</v>
      </c>
      <c r="C93" s="5"/>
      <c r="D93" s="4">
        <v>9</v>
      </c>
      <c r="E93" s="5"/>
      <c r="F93" s="302">
        <f>SUM(C$86:E93)</f>
        <v>42</v>
      </c>
      <c r="G93" s="285"/>
      <c r="H93" s="302">
        <f>SUM(I$86:K93)</f>
        <v>40</v>
      </c>
      <c r="I93" s="5"/>
      <c r="J93" s="4">
        <v>2</v>
      </c>
      <c r="K93" s="5"/>
      <c r="M93" s="7">
        <v>8</v>
      </c>
      <c r="N93" s="5"/>
      <c r="O93" s="4">
        <v>3</v>
      </c>
      <c r="P93" s="5"/>
      <c r="Q93" s="302">
        <f>SUM(N$86:P93)</f>
        <v>32</v>
      </c>
      <c r="R93" s="285"/>
      <c r="S93" s="302">
        <f>SUM(T$86:V93)</f>
        <v>45</v>
      </c>
      <c r="T93" s="5"/>
      <c r="U93" s="4">
        <v>10</v>
      </c>
      <c r="V93" s="5"/>
      <c r="X93" s="7">
        <v>8</v>
      </c>
      <c r="Y93" s="5"/>
      <c r="Z93" s="4">
        <v>5</v>
      </c>
      <c r="AA93" s="5"/>
      <c r="AB93" s="302">
        <f>SUM(Y$86:AA93)</f>
        <v>24</v>
      </c>
      <c r="AC93" s="285"/>
      <c r="AD93" s="302">
        <f>SUM(AE$86:AG93)</f>
        <v>35</v>
      </c>
      <c r="AE93" s="5"/>
      <c r="AF93" s="4">
        <v>4</v>
      </c>
      <c r="AG93" s="5"/>
      <c r="AI93" s="200"/>
      <c r="AJ93" s="201"/>
      <c r="AK93" s="202"/>
      <c r="AL93" s="201"/>
      <c r="AM93" s="301"/>
      <c r="AN93" s="283"/>
      <c r="AO93" s="301"/>
      <c r="AP93" s="201"/>
      <c r="AQ93" s="202"/>
      <c r="AR93" s="201"/>
      <c r="AV93" s="311"/>
      <c r="BA93" s="2"/>
      <c r="BB93" s="311"/>
      <c r="BC93" s="2"/>
      <c r="BE93" s="7">
        <v>8</v>
      </c>
      <c r="BF93" s="5"/>
      <c r="BG93" s="4">
        <v>2</v>
      </c>
      <c r="BH93" s="5"/>
      <c r="BI93" s="302">
        <f>SUM($BF$86:BH93)</f>
        <v>38</v>
      </c>
      <c r="BK93" s="302">
        <f>SUM($BL$86:BN93)</f>
        <v>41</v>
      </c>
      <c r="BL93" s="5"/>
      <c r="BM93" s="4" t="s">
        <v>1</v>
      </c>
      <c r="BN93" s="5"/>
      <c r="BP93" s="1"/>
      <c r="BQ93" s="2"/>
      <c r="BR93" s="311"/>
      <c r="BS93" s="2"/>
      <c r="BT93" s="311"/>
      <c r="BW93" s="2"/>
      <c r="BX93" s="311"/>
      <c r="BY93" s="2"/>
      <c r="CA93" s="1"/>
      <c r="CB93" s="2"/>
      <c r="CC93" s="311"/>
      <c r="CD93" s="2"/>
      <c r="CE93" s="311"/>
      <c r="CH93" s="2"/>
      <c r="CI93" s="311"/>
      <c r="CJ93" s="2"/>
      <c r="CL93" s="7">
        <v>8</v>
      </c>
      <c r="CM93" s="5"/>
      <c r="CN93" s="4">
        <v>10</v>
      </c>
      <c r="CO93" s="5"/>
      <c r="CP93" s="302">
        <f>SUM(CM$86:CO93)</f>
        <v>35</v>
      </c>
      <c r="CR93" s="302">
        <f>SUM(CS$86:CU93)</f>
        <v>36</v>
      </c>
      <c r="CS93" s="5"/>
      <c r="CT93" s="4" t="s">
        <v>1</v>
      </c>
      <c r="CU93" s="5"/>
      <c r="CW93" s="1"/>
      <c r="CX93" s="2"/>
      <c r="CY93" s="311"/>
      <c r="CZ93" s="2"/>
      <c r="DA93" s="311"/>
      <c r="DD93" s="2"/>
      <c r="DE93" s="311"/>
      <c r="DF93" s="2"/>
      <c r="DI93" s="274" t="s">
        <v>63</v>
      </c>
      <c r="DJ93" s="275"/>
      <c r="DK93" s="275"/>
      <c r="DL93" s="275"/>
      <c r="DM93" s="307"/>
      <c r="DN93" s="308"/>
      <c r="DP93" s="312">
        <f>(IF(Q102=50,Q103,0)+IF(AB102=50,AB103,0)+IF(AM102=50,AM103,0)+IF(AX102=50,AX103,0)+IF(BI102=50,BI103,0)+IF(BT102=50,BT103,0)+IF(CE102=50,CE103,0)+IF(CP102=50,CP103,0)+IF(DA102=50,DA103,0)+IF(F102=50,F103,0))/DP89</f>
        <v>7.6</v>
      </c>
      <c r="DR93" s="76" t="s">
        <v>80</v>
      </c>
      <c r="DS93" s="77"/>
      <c r="DT93" s="77"/>
      <c r="DU93" s="306"/>
      <c r="DV93" s="154">
        <f>DV92/DP88</f>
        <v>0.22222222222222221</v>
      </c>
    </row>
    <row r="94" spans="1:16274">
      <c r="A94" s="286"/>
      <c r="B94" s="7">
        <v>9</v>
      </c>
      <c r="C94" s="5"/>
      <c r="D94" s="4"/>
      <c r="E94" s="5">
        <v>8</v>
      </c>
      <c r="F94" s="302">
        <f>SUM(C$86:E94)</f>
        <v>50</v>
      </c>
      <c r="G94" s="285"/>
      <c r="H94" s="302"/>
      <c r="I94" s="5"/>
      <c r="J94" s="4"/>
      <c r="K94" s="5"/>
      <c r="M94" s="7">
        <v>9</v>
      </c>
      <c r="N94" s="5"/>
      <c r="O94" s="4"/>
      <c r="P94" s="5">
        <v>8</v>
      </c>
      <c r="Q94" s="302">
        <f>SUM(N$86:P94)</f>
        <v>40</v>
      </c>
      <c r="R94" s="285"/>
      <c r="S94" s="302">
        <f>SUM(T$86:V94)</f>
        <v>48</v>
      </c>
      <c r="T94" s="5"/>
      <c r="U94" s="4"/>
      <c r="V94" s="5">
        <v>3</v>
      </c>
      <c r="X94" s="7">
        <v>9</v>
      </c>
      <c r="Y94" s="5"/>
      <c r="Z94" s="4"/>
      <c r="AA94" s="5">
        <v>2</v>
      </c>
      <c r="AB94" s="302">
        <f>SUM(Y$86:AA94)</f>
        <v>26</v>
      </c>
      <c r="AC94" s="285"/>
      <c r="AD94" s="302">
        <f>SUM(AE$86:AG94)</f>
        <v>41</v>
      </c>
      <c r="AE94" s="5"/>
      <c r="AF94" s="4"/>
      <c r="AG94" s="5">
        <v>6</v>
      </c>
      <c r="AI94" s="200"/>
      <c r="AJ94" s="201"/>
      <c r="AK94" s="202"/>
      <c r="AL94" s="201"/>
      <c r="AM94" s="301"/>
      <c r="AN94" s="283"/>
      <c r="AO94" s="301"/>
      <c r="AP94" s="201"/>
      <c r="AQ94" s="202"/>
      <c r="AR94" s="201"/>
      <c r="AV94" s="311"/>
      <c r="BA94" s="2"/>
      <c r="BB94" s="311"/>
      <c r="BC94" s="2"/>
      <c r="BE94" s="7">
        <v>9</v>
      </c>
      <c r="BF94" s="5"/>
      <c r="BG94" s="4"/>
      <c r="BH94" s="5">
        <v>2</v>
      </c>
      <c r="BI94" s="302">
        <f>SUM($BF$86:BH94)</f>
        <v>40</v>
      </c>
      <c r="BK94" s="302">
        <f>SUM($BL$86:BN94)</f>
        <v>47</v>
      </c>
      <c r="BL94" s="5"/>
      <c r="BM94" s="4"/>
      <c r="BN94" s="5">
        <v>6</v>
      </c>
      <c r="BP94" s="1"/>
      <c r="BQ94" s="2"/>
      <c r="BR94" s="311"/>
      <c r="BS94" s="2"/>
      <c r="BT94" s="311"/>
      <c r="BW94" s="2"/>
      <c r="BX94" s="311"/>
      <c r="BY94" s="2"/>
      <c r="CA94" s="1"/>
      <c r="CB94" s="2"/>
      <c r="CC94" s="311"/>
      <c r="CD94" s="2"/>
      <c r="CE94" s="311"/>
      <c r="CH94" s="2"/>
      <c r="CI94" s="311"/>
      <c r="CJ94" s="2"/>
      <c r="CL94" s="7">
        <v>9</v>
      </c>
      <c r="CM94" s="5"/>
      <c r="CN94" s="4"/>
      <c r="CO94" s="5">
        <v>3</v>
      </c>
      <c r="CP94" s="302">
        <f>SUM(CM$86:CO94)</f>
        <v>38</v>
      </c>
      <c r="CR94" s="302">
        <f>SUM(CS$86:CU94)</f>
        <v>40</v>
      </c>
      <c r="CS94" s="5"/>
      <c r="CT94" s="4"/>
      <c r="CU94" s="5">
        <v>4</v>
      </c>
      <c r="CW94" s="1"/>
      <c r="CX94" s="2"/>
      <c r="CY94" s="311"/>
      <c r="CZ94" s="2"/>
      <c r="DA94" s="311"/>
      <c r="DD94" s="2"/>
      <c r="DE94" s="311"/>
      <c r="DF94" s="2"/>
      <c r="DI94" s="76"/>
      <c r="DJ94" s="77"/>
      <c r="DK94" s="77"/>
      <c r="DL94" s="77"/>
      <c r="DM94" s="306"/>
      <c r="DN94" s="299"/>
      <c r="DP94" s="299"/>
      <c r="DR94" s="276" t="s">
        <v>81</v>
      </c>
      <c r="DS94" s="277"/>
      <c r="DT94" s="277"/>
      <c r="DU94" s="303"/>
      <c r="DV94" s="303">
        <v>0</v>
      </c>
    </row>
    <row r="95" spans="1:16274">
      <c r="A95" s="286"/>
      <c r="B95" s="1"/>
      <c r="C95" s="2"/>
      <c r="D95" s="311"/>
      <c r="E95" s="2"/>
      <c r="F95" s="311"/>
      <c r="G95" s="285"/>
      <c r="H95" s="285"/>
      <c r="I95" s="2"/>
      <c r="J95" s="311"/>
      <c r="K95" s="2"/>
      <c r="M95" s="7">
        <v>10</v>
      </c>
      <c r="N95" s="5">
        <v>10</v>
      </c>
      <c r="O95" s="4"/>
      <c r="P95" s="5"/>
      <c r="Q95" s="302">
        <f>SUM(N$86:P95)</f>
        <v>50</v>
      </c>
      <c r="R95" s="285"/>
      <c r="S95" s="302"/>
      <c r="T95" s="5"/>
      <c r="U95" s="4"/>
      <c r="V95" s="5"/>
      <c r="X95" s="3">
        <v>10</v>
      </c>
      <c r="Y95" s="5">
        <v>5</v>
      </c>
      <c r="Z95" s="4"/>
      <c r="AA95" s="5"/>
      <c r="AB95" s="302">
        <f>SUM(Y$86:AA95)</f>
        <v>31</v>
      </c>
      <c r="AC95" s="285"/>
      <c r="AD95" s="302">
        <f>SUM(AE$86:AG95)</f>
        <v>50</v>
      </c>
      <c r="AE95" s="5">
        <v>9</v>
      </c>
      <c r="AF95" s="4"/>
      <c r="AG95" s="5"/>
      <c r="AI95" s="200"/>
      <c r="AJ95" s="201"/>
      <c r="AK95" s="288"/>
      <c r="AL95" s="201"/>
      <c r="AM95" s="288"/>
      <c r="AN95" s="283"/>
      <c r="AO95" s="283"/>
      <c r="AP95" s="201"/>
      <c r="AQ95" s="288"/>
      <c r="AR95" s="201"/>
      <c r="AV95" s="311"/>
      <c r="BA95" s="2"/>
      <c r="BB95" s="311"/>
      <c r="BC95" s="2"/>
      <c r="BE95" s="7">
        <v>10</v>
      </c>
      <c r="BF95" s="5">
        <v>5</v>
      </c>
      <c r="BG95" s="4"/>
      <c r="BH95" s="5"/>
      <c r="BI95" s="302">
        <f>SUM($BF$86:BH95)</f>
        <v>45</v>
      </c>
      <c r="BK95" s="302">
        <f>SUM($BL$86:BN95)</f>
        <v>50</v>
      </c>
      <c r="BL95" s="5">
        <v>3</v>
      </c>
      <c r="BM95" s="4"/>
      <c r="BN95" s="5"/>
      <c r="BP95" s="1"/>
      <c r="BQ95" s="2"/>
      <c r="BR95" s="311"/>
      <c r="BS95" s="2"/>
      <c r="BT95" s="311"/>
      <c r="BW95" s="2"/>
      <c r="BX95" s="311"/>
      <c r="BY95" s="2"/>
      <c r="CA95" s="1"/>
      <c r="CB95" s="2"/>
      <c r="CC95" s="311"/>
      <c r="CD95" s="2"/>
      <c r="CE95" s="311"/>
      <c r="CH95" s="2"/>
      <c r="CI95" s="311"/>
      <c r="CJ95" s="2"/>
      <c r="CL95" s="3">
        <v>10</v>
      </c>
      <c r="CM95" s="5">
        <v>2</v>
      </c>
      <c r="CN95" s="4"/>
      <c r="CO95" s="5"/>
      <c r="CP95" s="302">
        <f>SUM(CM$86:CO95)</f>
        <v>40</v>
      </c>
      <c r="CR95" s="302">
        <f>SUM(CS$86:CU95)</f>
        <v>40</v>
      </c>
      <c r="CS95" s="5" t="s">
        <v>1</v>
      </c>
      <c r="CT95" s="4"/>
      <c r="CU95" s="5"/>
      <c r="CW95" s="1"/>
      <c r="CX95" s="2"/>
      <c r="CY95" s="311"/>
      <c r="CZ95" s="2"/>
      <c r="DA95" s="311"/>
      <c r="DD95" s="2"/>
      <c r="DE95" s="311"/>
      <c r="DF95" s="2"/>
      <c r="DI95" s="76" t="s">
        <v>64</v>
      </c>
      <c r="DJ95" s="77"/>
      <c r="DK95" s="77"/>
      <c r="DL95" s="77"/>
      <c r="DM95" s="306"/>
      <c r="DN95" s="299"/>
      <c r="DP95" s="306">
        <f>Q102+AB102+AM102+AX102+BI102+BT102+CE102+CP102+DA102+F102</f>
        <v>385</v>
      </c>
      <c r="DR95" s="276" t="s">
        <v>82</v>
      </c>
      <c r="DS95" s="277"/>
      <c r="DT95" s="277"/>
      <c r="DU95" s="303"/>
      <c r="DV95" s="303">
        <v>1</v>
      </c>
    </row>
    <row r="96" spans="1:16274">
      <c r="A96" s="286"/>
      <c r="B96" s="1"/>
      <c r="C96" s="2"/>
      <c r="D96" s="311"/>
      <c r="E96" s="2"/>
      <c r="F96" s="311"/>
      <c r="G96" s="285"/>
      <c r="H96" s="285"/>
      <c r="I96" s="2"/>
      <c r="J96" s="311"/>
      <c r="K96" s="2"/>
      <c r="M96" s="1"/>
      <c r="N96" s="2"/>
      <c r="O96" s="311"/>
      <c r="P96" s="2"/>
      <c r="Q96" s="311"/>
      <c r="R96" s="285"/>
      <c r="S96" s="285"/>
      <c r="T96" s="2"/>
      <c r="U96" s="311"/>
      <c r="V96" s="2"/>
      <c r="X96" s="1"/>
      <c r="Y96" s="2"/>
      <c r="Z96" s="311"/>
      <c r="AA96" s="2"/>
      <c r="AB96" s="311"/>
      <c r="AC96" s="285"/>
      <c r="AD96" s="285"/>
      <c r="AE96" s="2"/>
      <c r="AF96" s="311"/>
      <c r="AG96" s="2"/>
      <c r="AI96" s="200"/>
      <c r="AJ96" s="201"/>
      <c r="AK96" s="288"/>
      <c r="AL96" s="201"/>
      <c r="AM96" s="288"/>
      <c r="AN96" s="283"/>
      <c r="AO96" s="283"/>
      <c r="AP96" s="201"/>
      <c r="AQ96" s="288"/>
      <c r="AR96" s="201"/>
      <c r="AV96" s="311"/>
      <c r="BA96" s="2"/>
      <c r="BB96" s="311"/>
      <c r="BC96" s="2"/>
      <c r="BE96" s="76"/>
      <c r="BF96" s="77"/>
      <c r="BG96" s="20"/>
      <c r="BH96" s="77"/>
      <c r="BI96" s="307"/>
      <c r="BK96" s="307"/>
      <c r="BL96" s="77"/>
      <c r="BM96" s="20"/>
      <c r="BN96" s="77"/>
      <c r="BP96" s="1"/>
      <c r="BQ96" s="2"/>
      <c r="BR96" s="311"/>
      <c r="BS96" s="2"/>
      <c r="BT96" s="311"/>
      <c r="BW96" s="2"/>
      <c r="BX96" s="311"/>
      <c r="BY96" s="2"/>
      <c r="CA96" s="1"/>
      <c r="CB96" s="2"/>
      <c r="CC96" s="311"/>
      <c r="CD96" s="2"/>
      <c r="CE96" s="311"/>
      <c r="CH96" s="2"/>
      <c r="CI96" s="311"/>
      <c r="CJ96" s="2"/>
      <c r="CL96" s="7">
        <v>11</v>
      </c>
      <c r="CM96" s="5"/>
      <c r="CN96" s="4" t="s">
        <v>1</v>
      </c>
      <c r="CO96" s="5"/>
      <c r="CP96" s="302">
        <f>SUM(CM$86:CO96)</f>
        <v>40</v>
      </c>
      <c r="CR96" s="302">
        <f>SUM(CS$86:CU96)</f>
        <v>50</v>
      </c>
      <c r="CS96" s="5"/>
      <c r="CT96" s="4">
        <v>10</v>
      </c>
      <c r="CU96" s="5"/>
      <c r="CW96" s="1"/>
      <c r="CX96" s="2"/>
      <c r="CY96" s="311"/>
      <c r="CZ96" s="2"/>
      <c r="DA96" s="311"/>
      <c r="DD96" s="2"/>
      <c r="DE96" s="311"/>
      <c r="DF96" s="2"/>
      <c r="DI96" s="274" t="s">
        <v>65</v>
      </c>
      <c r="DJ96" s="275"/>
      <c r="DK96" s="275"/>
      <c r="DL96" s="275"/>
      <c r="DM96" s="307"/>
      <c r="DN96" s="308"/>
      <c r="DP96" s="312">
        <f>DP95/DP88</f>
        <v>42.777777777777779</v>
      </c>
      <c r="DR96" s="76" t="s">
        <v>83</v>
      </c>
      <c r="DS96" s="77"/>
      <c r="DT96" s="77"/>
      <c r="DU96" s="306"/>
      <c r="DV96" s="306">
        <f>COUNTIFS(CX86:CZ101,"=12")+COUNTIFS(CM86:CO101,"=12")+COUNTIFS(CB86:CD101,"=12")+COUNTIFS(BQ86:BS101,"=12")+COUNTIFS(BF86:BH101,"=12")+COUNTIFS(AU86:AW101,"=12")+COUNTIFS(AJ86:AL101,"=12")+COUNTIFS(Y86:AA101,"=12")+COUNTIFS(N86:P101,"=12")+COUNTIFS(C86:E101,"=12")</f>
        <v>8</v>
      </c>
    </row>
    <row r="97" spans="1:16274">
      <c r="A97" s="286"/>
      <c r="B97" s="1"/>
      <c r="C97" s="2"/>
      <c r="D97" s="311"/>
      <c r="E97" s="2"/>
      <c r="F97" s="311"/>
      <c r="G97" s="285"/>
      <c r="H97" s="285"/>
      <c r="I97" s="2"/>
      <c r="J97" s="311"/>
      <c r="K97" s="2"/>
      <c r="M97" s="1"/>
      <c r="N97" s="2"/>
      <c r="O97" s="311"/>
      <c r="P97" s="2"/>
      <c r="Q97" s="311"/>
      <c r="R97" s="285"/>
      <c r="S97" s="285"/>
      <c r="T97" s="2"/>
      <c r="U97" s="311"/>
      <c r="V97" s="2"/>
      <c r="X97" s="1"/>
      <c r="Y97" s="2"/>
      <c r="Z97" s="311"/>
      <c r="AA97" s="2"/>
      <c r="AB97" s="311"/>
      <c r="AC97" s="285"/>
      <c r="AD97" s="285"/>
      <c r="AE97" s="2"/>
      <c r="AF97" s="311"/>
      <c r="AG97" s="2"/>
      <c r="AI97" s="200"/>
      <c r="AJ97" s="201"/>
      <c r="AK97" s="288"/>
      <c r="AL97" s="201"/>
      <c r="AM97" s="288"/>
      <c r="AN97" s="283"/>
      <c r="AO97" s="283"/>
      <c r="AP97" s="201"/>
      <c r="AQ97" s="288"/>
      <c r="AR97" s="201"/>
      <c r="AV97" s="311"/>
      <c r="BA97" s="2"/>
      <c r="BB97" s="311"/>
      <c r="BC97" s="2"/>
      <c r="BE97" s="76"/>
      <c r="BF97" s="77"/>
      <c r="BG97" s="20"/>
      <c r="BH97" s="77"/>
      <c r="BI97" s="307"/>
      <c r="BK97" s="307"/>
      <c r="BL97" s="77"/>
      <c r="BM97" s="20"/>
      <c r="BN97" s="77"/>
      <c r="BP97" s="1"/>
      <c r="BQ97" s="2"/>
      <c r="BR97" s="311"/>
      <c r="BS97" s="2"/>
      <c r="BT97" s="311"/>
      <c r="BW97" s="2"/>
      <c r="BX97" s="311"/>
      <c r="BY97" s="2"/>
      <c r="CA97" s="1"/>
      <c r="CB97" s="2"/>
      <c r="CC97" s="311"/>
      <c r="CD97" s="2"/>
      <c r="CE97" s="311"/>
      <c r="CH97" s="2"/>
      <c r="CI97" s="311"/>
      <c r="CJ97" s="2"/>
      <c r="CL97" s="1"/>
      <c r="CM97" s="2"/>
      <c r="CN97" s="311"/>
      <c r="CO97" s="2"/>
      <c r="CP97" s="311"/>
      <c r="CS97" s="2"/>
      <c r="CT97" s="311"/>
      <c r="CU97" s="2"/>
      <c r="CW97" s="1"/>
      <c r="CX97" s="2"/>
      <c r="CY97" s="311"/>
      <c r="CZ97" s="2"/>
      <c r="DA97" s="311"/>
      <c r="DD97" s="2"/>
      <c r="DE97" s="311"/>
      <c r="DF97" s="2"/>
      <c r="DI97" s="274" t="s">
        <v>66</v>
      </c>
      <c r="DJ97" s="275"/>
      <c r="DK97" s="275"/>
      <c r="DL97" s="275"/>
      <c r="DM97" s="307"/>
      <c r="DN97" s="308"/>
      <c r="DP97" s="312">
        <f>DP95/(DA103+CP103+CE103+BT103+BI103+AX103+AM103+AB103+Q103+F103)</f>
        <v>5.1333333333333337</v>
      </c>
      <c r="DR97" s="76" t="s">
        <v>84</v>
      </c>
      <c r="DS97" s="77"/>
      <c r="DT97" s="77"/>
      <c r="DU97" s="306"/>
      <c r="DV97" s="154">
        <f>DV96/DV103</f>
        <v>0.10666666666666667</v>
      </c>
    </row>
    <row r="98" spans="1:16274">
      <c r="A98" s="286"/>
      <c r="B98" s="1"/>
      <c r="C98" s="2"/>
      <c r="D98" s="311"/>
      <c r="E98" s="2"/>
      <c r="F98" s="311"/>
      <c r="G98" s="285"/>
      <c r="H98" s="285"/>
      <c r="I98" s="2"/>
      <c r="J98" s="311"/>
      <c r="K98" s="2"/>
      <c r="M98" s="1"/>
      <c r="N98" s="2"/>
      <c r="O98" s="311"/>
      <c r="P98" s="2"/>
      <c r="Q98" s="311"/>
      <c r="R98" s="285"/>
      <c r="S98" s="285"/>
      <c r="T98" s="2"/>
      <c r="U98" s="311"/>
      <c r="V98" s="2"/>
      <c r="X98" s="1"/>
      <c r="Y98" s="2"/>
      <c r="Z98" s="311"/>
      <c r="AA98" s="2"/>
      <c r="AB98" s="311"/>
      <c r="AC98" s="285"/>
      <c r="AD98" s="285"/>
      <c r="AE98" s="2"/>
      <c r="AF98" s="311"/>
      <c r="AG98" s="2"/>
      <c r="AI98" s="200"/>
      <c r="AJ98" s="201"/>
      <c r="AK98" s="288"/>
      <c r="AL98" s="201"/>
      <c r="AM98" s="288"/>
      <c r="AN98" s="283"/>
      <c r="AO98" s="283"/>
      <c r="AP98" s="201"/>
      <c r="AQ98" s="288"/>
      <c r="AR98" s="201"/>
      <c r="AV98" s="311"/>
      <c r="BA98" s="2"/>
      <c r="BB98" s="311"/>
      <c r="BC98" s="2"/>
      <c r="BE98" s="76"/>
      <c r="BF98" s="77"/>
      <c r="BG98" s="20"/>
      <c r="BH98" s="77"/>
      <c r="BI98" s="307"/>
      <c r="BK98" s="307"/>
      <c r="BL98" s="77"/>
      <c r="BM98" s="20"/>
      <c r="BN98" s="77"/>
      <c r="BP98" s="1"/>
      <c r="BQ98" s="2"/>
      <c r="BR98" s="311"/>
      <c r="BS98" s="2"/>
      <c r="BT98" s="311"/>
      <c r="BW98" s="2"/>
      <c r="BX98" s="311"/>
      <c r="BY98" s="2"/>
      <c r="CA98" s="1"/>
      <c r="CB98" s="2"/>
      <c r="CC98" s="311"/>
      <c r="CD98" s="2"/>
      <c r="CE98" s="311"/>
      <c r="CH98" s="2"/>
      <c r="CI98" s="311"/>
      <c r="CJ98" s="2"/>
      <c r="CL98" s="1"/>
      <c r="CM98" s="2"/>
      <c r="CN98" s="311"/>
      <c r="CO98" s="2"/>
      <c r="CP98" s="311"/>
      <c r="CS98" s="2"/>
      <c r="CT98" s="311"/>
      <c r="CU98" s="2"/>
      <c r="CW98" s="1"/>
      <c r="CX98" s="2"/>
      <c r="CY98" s="311"/>
      <c r="CZ98" s="2"/>
      <c r="DA98" s="311"/>
      <c r="DD98" s="2"/>
      <c r="DE98" s="311"/>
      <c r="DF98" s="2"/>
      <c r="DI98" s="76" t="s">
        <v>67</v>
      </c>
      <c r="DJ98" s="77"/>
      <c r="DK98" s="77"/>
      <c r="DL98" s="77"/>
      <c r="DM98" s="306"/>
      <c r="DN98" s="299"/>
      <c r="DP98" s="310">
        <f>DP95/((DA103-DA104)+(CP103-CP104)+(CE103-CE104)+(BT103-BT104)+(BI103-BI104)+(AX103-AX104)+(AM103-AM104)+(AB103-AB104)+(Q103-Q104)+(F103-F104))</f>
        <v>6.209677419354839</v>
      </c>
      <c r="DR98" s="76" t="s">
        <v>85</v>
      </c>
      <c r="DS98" s="77"/>
      <c r="DT98" s="77"/>
      <c r="DU98" s="306"/>
      <c r="DV98" s="306">
        <f>COUNTIFS(CX86:CZ101,"=11")+COUNTIFS(CM86:CO101,"=11")+COUNTIFS(CB86:CD101,"=11")+COUNTIFS(BQ86:BS101,"=11")+COUNTIFS(BF86:BH101,"=11")+COUNTIFS(AU86:AW101,"=11")+COUNTIFS(AJ86:AL101,"=11")+COUNTIFS(Y86:AA101,"=11")+COUNTIFS(N86:P101,"=11")+COUNTIFS(C86:E101,"=11")</f>
        <v>1</v>
      </c>
    </row>
    <row r="99" spans="1:16274">
      <c r="A99" s="286"/>
      <c r="B99" s="1"/>
      <c r="C99" s="2"/>
      <c r="D99" s="311"/>
      <c r="E99" s="2"/>
      <c r="F99" s="311"/>
      <c r="G99" s="285"/>
      <c r="H99" s="285"/>
      <c r="I99" s="2"/>
      <c r="J99" s="311"/>
      <c r="K99" s="2"/>
      <c r="M99" s="1"/>
      <c r="N99" s="2"/>
      <c r="O99" s="311"/>
      <c r="P99" s="2"/>
      <c r="Q99" s="311"/>
      <c r="R99" s="285"/>
      <c r="S99" s="285"/>
      <c r="T99" s="2"/>
      <c r="U99" s="311"/>
      <c r="V99" s="2"/>
      <c r="X99" s="1"/>
      <c r="Y99" s="2"/>
      <c r="Z99" s="311"/>
      <c r="AA99" s="2"/>
      <c r="AB99" s="311"/>
      <c r="AC99" s="285"/>
      <c r="AD99" s="285"/>
      <c r="AE99" s="2"/>
      <c r="AF99" s="311"/>
      <c r="AG99" s="2"/>
      <c r="AI99" s="200"/>
      <c r="AJ99" s="201"/>
      <c r="AK99" s="288"/>
      <c r="AL99" s="201"/>
      <c r="AM99" s="288"/>
      <c r="AN99" s="283"/>
      <c r="AO99" s="283"/>
      <c r="AP99" s="201"/>
      <c r="AQ99" s="288"/>
      <c r="AR99" s="201"/>
      <c r="AV99" s="311"/>
      <c r="BA99" s="2"/>
      <c r="BB99" s="311"/>
      <c r="BC99" s="2"/>
      <c r="BE99" s="76"/>
      <c r="BF99" s="77"/>
      <c r="BG99" s="20"/>
      <c r="BH99" s="77"/>
      <c r="BI99" s="307"/>
      <c r="BK99" s="307"/>
      <c r="BL99" s="77"/>
      <c r="BM99" s="20"/>
      <c r="BN99" s="77"/>
      <c r="BP99" s="1"/>
      <c r="BQ99" s="2"/>
      <c r="BR99" s="311"/>
      <c r="BS99" s="2"/>
      <c r="BT99" s="311"/>
      <c r="BW99" s="2"/>
      <c r="BX99" s="311"/>
      <c r="BY99" s="2"/>
      <c r="CA99" s="1"/>
      <c r="CB99" s="2"/>
      <c r="CC99" s="311"/>
      <c r="CD99" s="2"/>
      <c r="CE99" s="311"/>
      <c r="CH99" s="2"/>
      <c r="CI99" s="311"/>
      <c r="CJ99" s="2"/>
      <c r="CL99" s="1"/>
      <c r="CM99" s="2"/>
      <c r="CN99" s="311"/>
      <c r="CO99" s="2"/>
      <c r="CP99" s="311"/>
      <c r="CS99" s="2"/>
      <c r="CT99" s="311"/>
      <c r="CU99" s="2"/>
      <c r="CW99" s="1"/>
      <c r="CX99" s="2"/>
      <c r="CY99" s="311"/>
      <c r="CZ99" s="2"/>
      <c r="DA99" s="311"/>
      <c r="DD99" s="2"/>
      <c r="DE99" s="311"/>
      <c r="DF99" s="2"/>
      <c r="DI99" s="76"/>
      <c r="DJ99" s="77"/>
      <c r="DK99" s="77"/>
      <c r="DL99" s="77"/>
      <c r="DM99" s="306"/>
      <c r="DN99" s="299"/>
      <c r="DP99" s="299"/>
      <c r="DR99" s="76" t="s">
        <v>86</v>
      </c>
      <c r="DS99" s="77"/>
      <c r="DT99" s="77"/>
      <c r="DU99" s="306"/>
      <c r="DV99" s="154">
        <f>DV98/DV103</f>
        <v>1.3333333333333334E-2</v>
      </c>
    </row>
    <row r="100" spans="1:16274">
      <c r="A100" s="286"/>
      <c r="B100" s="1"/>
      <c r="C100" s="2"/>
      <c r="D100" s="311"/>
      <c r="E100" s="2"/>
      <c r="F100" s="311"/>
      <c r="G100" s="285"/>
      <c r="H100" s="285"/>
      <c r="I100" s="2"/>
      <c r="J100" s="311"/>
      <c r="K100" s="2"/>
      <c r="M100" s="1"/>
      <c r="N100" s="2"/>
      <c r="O100" s="311"/>
      <c r="P100" s="2"/>
      <c r="Q100" s="311"/>
      <c r="R100" s="285"/>
      <c r="S100" s="285"/>
      <c r="T100" s="2"/>
      <c r="U100" s="311"/>
      <c r="V100" s="2"/>
      <c r="X100" s="1"/>
      <c r="Y100" s="2"/>
      <c r="Z100" s="311"/>
      <c r="AA100" s="2"/>
      <c r="AB100" s="311"/>
      <c r="AC100" s="285"/>
      <c r="AD100" s="285"/>
      <c r="AE100" s="2"/>
      <c r="AF100" s="311"/>
      <c r="AG100" s="2"/>
      <c r="AI100" s="200"/>
      <c r="AJ100" s="201"/>
      <c r="AK100" s="288"/>
      <c r="AL100" s="201"/>
      <c r="AM100" s="288"/>
      <c r="AN100" s="283"/>
      <c r="AO100" s="283"/>
      <c r="AP100" s="201"/>
      <c r="AQ100" s="288"/>
      <c r="AR100" s="201"/>
      <c r="AV100" s="311"/>
      <c r="BA100" s="2"/>
      <c r="BB100" s="311"/>
      <c r="BC100" s="2"/>
      <c r="BE100" s="76"/>
      <c r="BF100" s="77"/>
      <c r="BG100" s="20"/>
      <c r="BH100" s="77"/>
      <c r="BI100" s="307"/>
      <c r="BK100" s="307"/>
      <c r="BL100" s="77"/>
      <c r="BM100" s="20"/>
      <c r="BN100" s="77"/>
      <c r="BP100" s="1"/>
      <c r="BQ100" s="2"/>
      <c r="BR100" s="311"/>
      <c r="BS100" s="2"/>
      <c r="BT100" s="311"/>
      <c r="BW100" s="2"/>
      <c r="BX100" s="311"/>
      <c r="BY100" s="2"/>
      <c r="CA100" s="1"/>
      <c r="CB100" s="2"/>
      <c r="CC100" s="311"/>
      <c r="CD100" s="2"/>
      <c r="CE100" s="311"/>
      <c r="CH100" s="2"/>
      <c r="CI100" s="311"/>
      <c r="CJ100" s="2"/>
      <c r="CL100" s="1"/>
      <c r="CM100" s="2"/>
      <c r="CN100" s="311"/>
      <c r="CO100" s="2"/>
      <c r="CP100" s="311"/>
      <c r="CS100" s="2"/>
      <c r="CT100" s="311"/>
      <c r="CU100" s="2"/>
      <c r="CW100" s="1"/>
      <c r="CX100" s="2"/>
      <c r="CY100" s="311"/>
      <c r="CZ100" s="2"/>
      <c r="DA100" s="311"/>
      <c r="DD100" s="2"/>
      <c r="DE100" s="311"/>
      <c r="DF100" s="2"/>
      <c r="DI100" s="76" t="s">
        <v>68</v>
      </c>
      <c r="DJ100" s="77"/>
      <c r="DK100" s="77"/>
      <c r="DL100" s="77"/>
      <c r="DM100" s="306"/>
      <c r="DN100" s="299"/>
      <c r="DP100" s="306">
        <f>COUNTIFS(DA88,"&gt;25")+COUNTIFS(CP88,"&gt;25")+COUNTIFS(CE88,"&gt;25")+COUNTIFS(BT88,"&gt;25")+COUNTIFS(BI88,"&gt;25")+COUNTIFS(AX88,"&gt;25")+COUNTIFS(AM88,"&gt;25")+COUNTIFS(AB88,"&gt;25")+COUNTIFS(Q88,"&gt;25")+COUNTIFS(F88,"&gt;25")</f>
        <v>2</v>
      </c>
      <c r="DR100" s="76" t="s">
        <v>87</v>
      </c>
      <c r="DS100" s="77"/>
      <c r="DT100" s="77"/>
      <c r="DU100" s="306"/>
      <c r="DV100" s="306">
        <f>COUNTIFS(CX86:CZ101,"=10")+COUNTIFS(CM86:CO101,"=10")+COUNTIFS(CB86:CD101,"=10")+COUNTIFS(BQ86:BS101,"=10")+COUNTIFS(BF86:BH101,"=10")+COUNTIFS(AU86:AW101,"=10")+COUNTIFS(AJ86:AL101,"=10")+COUNTIFS(Y86:AA101,"=10")+COUNTIFS(N86:P101,"=10")+COUNTIFS(C86:E101,"=10")</f>
        <v>3</v>
      </c>
    </row>
    <row r="101" spans="1:16274">
      <c r="A101" s="286"/>
      <c r="B101" s="1"/>
      <c r="C101" s="2"/>
      <c r="D101" s="311"/>
      <c r="E101" s="2"/>
      <c r="F101" s="311"/>
      <c r="G101" s="285"/>
      <c r="H101" s="285"/>
      <c r="I101" s="2"/>
      <c r="J101" s="311"/>
      <c r="K101" s="2"/>
      <c r="M101" s="1"/>
      <c r="N101" s="2"/>
      <c r="O101" s="311"/>
      <c r="P101" s="2"/>
      <c r="Q101" s="311"/>
      <c r="R101" s="285"/>
      <c r="S101" s="285"/>
      <c r="T101" s="2"/>
      <c r="U101" s="311"/>
      <c r="V101" s="2"/>
      <c r="X101" s="1"/>
      <c r="Y101" s="2"/>
      <c r="Z101" s="311"/>
      <c r="AA101" s="2"/>
      <c r="AB101" s="311"/>
      <c r="AC101" s="285"/>
      <c r="AD101" s="285"/>
      <c r="AE101" s="2"/>
      <c r="AF101" s="311"/>
      <c r="AG101" s="2"/>
      <c r="AI101" s="200"/>
      <c r="AJ101" s="201"/>
      <c r="AK101" s="288"/>
      <c r="AL101" s="201"/>
      <c r="AM101" s="288"/>
      <c r="AN101" s="283"/>
      <c r="AO101" s="283"/>
      <c r="AP101" s="201"/>
      <c r="AQ101" s="288"/>
      <c r="AR101" s="201"/>
      <c r="AV101" s="311"/>
      <c r="BA101" s="2"/>
      <c r="BB101" s="311"/>
      <c r="BC101" s="2"/>
      <c r="BG101" s="311"/>
      <c r="BI101" s="311"/>
      <c r="BL101" s="2"/>
      <c r="BM101" s="311"/>
      <c r="BN101" s="2"/>
      <c r="BP101" s="1"/>
      <c r="BQ101" s="2"/>
      <c r="BR101" s="311"/>
      <c r="BS101" s="2"/>
      <c r="BT101" s="311"/>
      <c r="BW101" s="2"/>
      <c r="BX101" s="311"/>
      <c r="BY101" s="2"/>
      <c r="CA101" s="1"/>
      <c r="CB101" s="2"/>
      <c r="CC101" s="311"/>
      <c r="CD101" s="2"/>
      <c r="CE101" s="311"/>
      <c r="CH101" s="2"/>
      <c r="CI101" s="311"/>
      <c r="CJ101" s="2"/>
      <c r="CL101" s="1"/>
      <c r="CM101" s="2"/>
      <c r="CN101" s="311"/>
      <c r="CO101" s="2"/>
      <c r="CP101" s="311"/>
      <c r="CS101" s="2"/>
      <c r="CT101" s="311"/>
      <c r="CU101" s="2"/>
      <c r="CW101" s="1"/>
      <c r="CX101" s="2"/>
      <c r="CY101" s="311"/>
      <c r="CZ101" s="2"/>
      <c r="DA101" s="311"/>
      <c r="DD101" s="2"/>
      <c r="DE101" s="311"/>
      <c r="DF101" s="2"/>
      <c r="DI101" s="76" t="s">
        <v>69</v>
      </c>
      <c r="DJ101" s="77"/>
      <c r="DK101" s="77"/>
      <c r="DL101" s="77"/>
      <c r="DM101" s="306"/>
      <c r="DN101" s="299"/>
      <c r="DP101" s="154">
        <f>DP100/DP88</f>
        <v>0.22222222222222221</v>
      </c>
      <c r="DR101" s="76" t="s">
        <v>88</v>
      </c>
      <c r="DS101" s="77"/>
      <c r="DT101" s="77"/>
      <c r="DU101" s="306"/>
      <c r="DV101" s="154">
        <f>DV100/DV103</f>
        <v>0.04</v>
      </c>
    </row>
    <row r="102" spans="1:16274">
      <c r="A102" s="286"/>
      <c r="B102" s="14" t="s">
        <v>2</v>
      </c>
      <c r="C102" s="4">
        <f>SUM(C86:C101)</f>
        <v>21</v>
      </c>
      <c r="D102" s="4">
        <f t="shared" ref="D102:E102" si="364">SUM(D86:D101)</f>
        <v>19</v>
      </c>
      <c r="E102" s="4">
        <f t="shared" si="364"/>
        <v>10</v>
      </c>
      <c r="F102" s="8">
        <f>SUM(C102:E102)</f>
        <v>50</v>
      </c>
      <c r="G102" s="285"/>
      <c r="H102" s="8">
        <f>SUM(I102:K102)</f>
        <v>40</v>
      </c>
      <c r="I102" s="4">
        <f>SUM(I86:I101)</f>
        <v>15</v>
      </c>
      <c r="J102" s="4">
        <f t="shared" ref="J102:K102" si="365">SUM(J86:J101)</f>
        <v>16</v>
      </c>
      <c r="K102" s="6">
        <f t="shared" si="365"/>
        <v>9</v>
      </c>
      <c r="M102" s="14" t="s">
        <v>2</v>
      </c>
      <c r="N102" s="4">
        <f>SUM(N86:N101)</f>
        <v>24</v>
      </c>
      <c r="O102" s="6">
        <f t="shared" ref="O102:P102" si="366">SUM(O86:O101)</f>
        <v>5</v>
      </c>
      <c r="P102" s="4">
        <f t="shared" si="366"/>
        <v>21</v>
      </c>
      <c r="Q102" s="8">
        <f>SUM(N102:P102)</f>
        <v>50</v>
      </c>
      <c r="R102" s="285"/>
      <c r="S102" s="8">
        <f>SUM(T102:V102)</f>
        <v>48</v>
      </c>
      <c r="T102" s="4">
        <f>SUM(T86:T101)</f>
        <v>17</v>
      </c>
      <c r="U102" s="4">
        <f t="shared" ref="U102:V102" si="367">SUM(U86:U101)</f>
        <v>18</v>
      </c>
      <c r="V102" s="4">
        <f t="shared" si="367"/>
        <v>13</v>
      </c>
      <c r="X102" s="14" t="s">
        <v>2</v>
      </c>
      <c r="Y102" s="4">
        <f>SUM(Y86:Y101)</f>
        <v>19</v>
      </c>
      <c r="Z102" s="4">
        <f t="shared" ref="Z102:AA102" si="368">SUM(Z86:Z101)</f>
        <v>10</v>
      </c>
      <c r="AA102" s="4">
        <f t="shared" si="368"/>
        <v>2</v>
      </c>
      <c r="AB102" s="8">
        <f>SUM(Y102:AA102)</f>
        <v>31</v>
      </c>
      <c r="AC102" s="285"/>
      <c r="AD102" s="8">
        <f>SUM(AE102:AG102)</f>
        <v>50</v>
      </c>
      <c r="AE102" s="4">
        <f>SUM(AE86:AE101)</f>
        <v>16</v>
      </c>
      <c r="AF102" s="4">
        <f t="shared" ref="AF102:AG102" si="369">SUM(AF86:AF101)</f>
        <v>20</v>
      </c>
      <c r="AG102" s="6">
        <f t="shared" si="369"/>
        <v>14</v>
      </c>
      <c r="AI102" s="209"/>
      <c r="AJ102" s="202"/>
      <c r="AK102" s="211"/>
      <c r="AL102" s="202"/>
      <c r="AM102" s="210"/>
      <c r="AN102" s="283"/>
      <c r="AO102" s="210"/>
      <c r="AP102" s="202"/>
      <c r="AQ102" s="202"/>
      <c r="AR102" s="202"/>
      <c r="AT102" s="14" t="s">
        <v>2</v>
      </c>
      <c r="AU102" s="4">
        <f>SUM(AU86:AU101)</f>
        <v>24</v>
      </c>
      <c r="AV102" s="6">
        <f t="shared" ref="AV102:AW102" si="370">SUM(AV86:AV101)</f>
        <v>8</v>
      </c>
      <c r="AW102" s="4">
        <f t="shared" si="370"/>
        <v>18</v>
      </c>
      <c r="AX102" s="8">
        <f>SUM(AU102:AW102)</f>
        <v>50</v>
      </c>
      <c r="AZ102" s="8">
        <f>SUM(BA102:BC102)</f>
        <v>31</v>
      </c>
      <c r="BA102" s="4">
        <f>SUM(BA86:BA101)</f>
        <v>12</v>
      </c>
      <c r="BB102" s="4">
        <f t="shared" ref="BB102:BC102" si="371">SUM(BB86:BB101)</f>
        <v>11</v>
      </c>
      <c r="BC102" s="4">
        <f t="shared" si="371"/>
        <v>8</v>
      </c>
      <c r="BE102" s="14" t="s">
        <v>2</v>
      </c>
      <c r="BF102" s="4">
        <f>SUM(BF86:BF101)</f>
        <v>21</v>
      </c>
      <c r="BG102" s="6">
        <f>SUM(BG86:BG101)</f>
        <v>16</v>
      </c>
      <c r="BH102" s="4">
        <f>SUM(BH86:BH101)</f>
        <v>8</v>
      </c>
      <c r="BI102" s="8">
        <f>SUM(BF102:BH102)</f>
        <v>45</v>
      </c>
      <c r="BK102" s="8">
        <f>SUM(BL102:BN102)</f>
        <v>50</v>
      </c>
      <c r="BL102" s="4">
        <f>SUM(BL86:BL101)</f>
        <v>17</v>
      </c>
      <c r="BM102" s="4">
        <f>SUM(BM86:BM101)</f>
        <v>17</v>
      </c>
      <c r="BN102" s="4">
        <f>SUM(BN86:BN101)</f>
        <v>16</v>
      </c>
      <c r="BP102" s="14" t="s">
        <v>2</v>
      </c>
      <c r="BQ102" s="4">
        <f>SUM(BQ86:BQ101)</f>
        <v>22</v>
      </c>
      <c r="BR102" s="6">
        <f t="shared" ref="BR102:BS102" si="372">SUM(BR86:BR101)</f>
        <v>18</v>
      </c>
      <c r="BS102" s="4">
        <f t="shared" si="372"/>
        <v>10</v>
      </c>
      <c r="BT102" s="8">
        <f>SUM(BQ102:BS102)</f>
        <v>50</v>
      </c>
      <c r="BV102" s="8">
        <f>SUM(BW102:BY102)</f>
        <v>39</v>
      </c>
      <c r="BW102" s="4">
        <f>SUM(BW86:BW101)</f>
        <v>5</v>
      </c>
      <c r="BX102" s="4">
        <f t="shared" ref="BX102:BY102" si="373">SUM(BX86:BX101)</f>
        <v>18</v>
      </c>
      <c r="BY102" s="4">
        <f t="shared" si="373"/>
        <v>16</v>
      </c>
      <c r="CA102" s="14" t="s">
        <v>2</v>
      </c>
      <c r="CB102" s="4">
        <f>SUM(CB86:CB101)</f>
        <v>16</v>
      </c>
      <c r="CC102" s="4">
        <f t="shared" ref="CC102:CD102" si="374">SUM(CC86:CC101)</f>
        <v>18</v>
      </c>
      <c r="CD102" s="4">
        <f t="shared" si="374"/>
        <v>16</v>
      </c>
      <c r="CE102" s="8">
        <f>SUM(CB102:CD102)</f>
        <v>50</v>
      </c>
      <c r="CG102" s="8">
        <f>SUM(CH102:CJ102)</f>
        <v>20</v>
      </c>
      <c r="CH102" s="4">
        <f>SUM(CH86:CH101)</f>
        <v>8</v>
      </c>
      <c r="CI102" s="4">
        <f t="shared" ref="CI102:CJ102" si="375">SUM(CI86:CI101)</f>
        <v>0</v>
      </c>
      <c r="CJ102" s="6">
        <f t="shared" si="375"/>
        <v>12</v>
      </c>
      <c r="CL102" s="14" t="s">
        <v>2</v>
      </c>
      <c r="CM102" s="4">
        <f>SUM(CM86:CM101)</f>
        <v>-6</v>
      </c>
      <c r="CN102" s="4">
        <f t="shared" ref="CN102:CO102" si="376">SUM(CN86:CN101)</f>
        <v>27</v>
      </c>
      <c r="CO102" s="4">
        <f t="shared" si="376"/>
        <v>19</v>
      </c>
      <c r="CP102" s="8">
        <f>SUM(CM102:CO102)</f>
        <v>40</v>
      </c>
      <c r="CR102" s="8">
        <f>SUM(CS102:CU102)</f>
        <v>50</v>
      </c>
      <c r="CS102" s="4">
        <f>SUM(CS86:CS101)</f>
        <v>14</v>
      </c>
      <c r="CT102" s="4">
        <f t="shared" ref="CT102:CU102" si="377">SUM(CT86:CT101)</f>
        <v>28</v>
      </c>
      <c r="CU102" s="6">
        <f t="shared" si="377"/>
        <v>8</v>
      </c>
      <c r="CW102" s="14" t="s">
        <v>2</v>
      </c>
      <c r="CX102" s="4">
        <f>SUM(CX86:CX101)</f>
        <v>8</v>
      </c>
      <c r="CY102" s="6">
        <f t="shared" ref="CY102:CZ102" si="378">SUM(CY86:CY101)</f>
        <v>6</v>
      </c>
      <c r="CZ102" s="4">
        <f t="shared" si="378"/>
        <v>5</v>
      </c>
      <c r="DA102" s="8">
        <f>SUM(CX102:CZ102)</f>
        <v>19</v>
      </c>
      <c r="DC102" s="8">
        <f>SUM(DD102:DF102)</f>
        <v>50</v>
      </c>
      <c r="DD102" s="4">
        <f>SUM(DD86:DD101)</f>
        <v>20</v>
      </c>
      <c r="DE102" s="4">
        <f t="shared" ref="DE102:DF102" si="379">SUM(DE86:DE101)</f>
        <v>18</v>
      </c>
      <c r="DF102" s="4">
        <f t="shared" si="379"/>
        <v>12</v>
      </c>
      <c r="DI102" s="76" t="s">
        <v>70</v>
      </c>
      <c r="DJ102" s="77"/>
      <c r="DK102" s="77"/>
      <c r="DL102" s="77"/>
      <c r="DM102" s="306"/>
      <c r="DN102" s="299"/>
      <c r="DP102" s="306">
        <f>DA84+CP84+CE84+BT84+BI84+AX84+AM84+AB84+Q84+F84</f>
        <v>13</v>
      </c>
      <c r="DR102" s="76" t="s">
        <v>89</v>
      </c>
      <c r="DS102" s="77"/>
      <c r="DT102" s="77"/>
      <c r="DU102" s="306"/>
      <c r="DV102" s="313">
        <f>DV97+DV99+DV101</f>
        <v>0.16</v>
      </c>
    </row>
    <row r="103" spans="1:16274">
      <c r="A103" s="286"/>
      <c r="B103" s="13" t="s">
        <v>3</v>
      </c>
      <c r="C103" s="5">
        <f>COUNTA(C86:C101)</f>
        <v>3</v>
      </c>
      <c r="D103" s="5">
        <f t="shared" ref="D103:E103" si="380">COUNTA(D86:D101)</f>
        <v>3</v>
      </c>
      <c r="E103" s="5">
        <f t="shared" si="380"/>
        <v>3</v>
      </c>
      <c r="F103" s="8">
        <f>SUM(C103:E103)</f>
        <v>9</v>
      </c>
      <c r="G103" s="285"/>
      <c r="H103" s="8">
        <f>SUM(I103:K103)</f>
        <v>8</v>
      </c>
      <c r="I103" s="5">
        <f>COUNTA(I86:I101)</f>
        <v>3</v>
      </c>
      <c r="J103" s="5">
        <f t="shared" ref="J103:K103" si="381">COUNTA(J86:J101)</f>
        <v>3</v>
      </c>
      <c r="K103" s="5">
        <f t="shared" si="381"/>
        <v>2</v>
      </c>
      <c r="M103" s="13" t="s">
        <v>3</v>
      </c>
      <c r="N103" s="5">
        <f>COUNTA(N86:N101)</f>
        <v>4</v>
      </c>
      <c r="O103" s="5">
        <f t="shared" ref="O103:P103" si="382">COUNTA(O86:O101)</f>
        <v>3</v>
      </c>
      <c r="P103" s="5">
        <f t="shared" si="382"/>
        <v>3</v>
      </c>
      <c r="Q103" s="8">
        <f>SUM(N103:P103)</f>
        <v>10</v>
      </c>
      <c r="R103" s="285"/>
      <c r="S103" s="8">
        <f>SUM(T103:V103)</f>
        <v>9</v>
      </c>
      <c r="T103" s="5">
        <f>COUNTA(T86:T101)</f>
        <v>3</v>
      </c>
      <c r="U103" s="5">
        <f t="shared" ref="U103:V103" si="383">COUNTA(U86:U101)</f>
        <v>3</v>
      </c>
      <c r="V103" s="5">
        <f t="shared" si="383"/>
        <v>3</v>
      </c>
      <c r="X103" s="13" t="s">
        <v>3</v>
      </c>
      <c r="Y103" s="5">
        <f>COUNTA(Y86:Y101)</f>
        <v>4</v>
      </c>
      <c r="Z103" s="5">
        <f t="shared" ref="Z103:AA103" si="384">COUNTA(Z86:Z101)</f>
        <v>3</v>
      </c>
      <c r="AA103" s="5">
        <f t="shared" si="384"/>
        <v>3</v>
      </c>
      <c r="AB103" s="8">
        <f>SUM(Y103:AA103)</f>
        <v>10</v>
      </c>
      <c r="AC103" s="285"/>
      <c r="AD103" s="8">
        <f>SUM(AE103:AG103)</f>
        <v>10</v>
      </c>
      <c r="AE103" s="5">
        <f>COUNTA(AE86:AE101)</f>
        <v>4</v>
      </c>
      <c r="AF103" s="5">
        <f t="shared" ref="AF103:AG103" si="385">COUNTA(AF86:AF101)</f>
        <v>3</v>
      </c>
      <c r="AG103" s="5">
        <f t="shared" si="385"/>
        <v>3</v>
      </c>
      <c r="AI103" s="209"/>
      <c r="AJ103" s="201"/>
      <c r="AK103" s="201"/>
      <c r="AL103" s="201"/>
      <c r="AM103" s="210"/>
      <c r="AN103" s="283"/>
      <c r="AO103" s="210"/>
      <c r="AP103" s="201"/>
      <c r="AQ103" s="201"/>
      <c r="AR103" s="201"/>
      <c r="AT103" s="13" t="s">
        <v>3</v>
      </c>
      <c r="AU103" s="5">
        <f>COUNTA(AU86:AU101)</f>
        <v>2</v>
      </c>
      <c r="AV103" s="5">
        <f t="shared" ref="AV103:AW103" si="386">COUNTA(AV86:AV101)</f>
        <v>2</v>
      </c>
      <c r="AW103" s="5">
        <f t="shared" si="386"/>
        <v>2</v>
      </c>
      <c r="AX103" s="8">
        <f>SUM(AU103:AW103)</f>
        <v>6</v>
      </c>
      <c r="AZ103" s="8">
        <f>SUM(BA103:BC103)</f>
        <v>5</v>
      </c>
      <c r="BA103" s="5">
        <f>COUNTA(BA86:BA101)</f>
        <v>2</v>
      </c>
      <c r="BB103" s="5">
        <f t="shared" ref="BB103:BC103" si="387">COUNTA(BB86:BB101)</f>
        <v>2</v>
      </c>
      <c r="BC103" s="5">
        <f t="shared" si="387"/>
        <v>1</v>
      </c>
      <c r="BE103" s="13" t="s">
        <v>3</v>
      </c>
      <c r="BF103" s="5">
        <f>COUNTA(BF86:BF101)</f>
        <v>4</v>
      </c>
      <c r="BG103" s="5">
        <f>COUNTA(BG86:BG101)</f>
        <v>3</v>
      </c>
      <c r="BH103" s="5">
        <f>COUNTA(BH86:BH101)</f>
        <v>3</v>
      </c>
      <c r="BI103" s="8">
        <f>SUM(BF103:BH103)</f>
        <v>10</v>
      </c>
      <c r="BK103" s="8">
        <f>SUM(BL103:BN103)</f>
        <v>10</v>
      </c>
      <c r="BL103" s="5">
        <f>COUNTA(BL86:BL101)</f>
        <v>4</v>
      </c>
      <c r="BM103" s="5">
        <f>COUNTA(BM86:BM101)</f>
        <v>3</v>
      </c>
      <c r="BN103" s="5">
        <f>COUNTA(BN86:BN101)</f>
        <v>3</v>
      </c>
      <c r="BP103" s="13" t="s">
        <v>3</v>
      </c>
      <c r="BQ103" s="5">
        <f>COUNTA(BQ86:BQ101)</f>
        <v>3</v>
      </c>
      <c r="BR103" s="5">
        <f t="shared" ref="BR103:BS103" si="388">COUNTA(BR86:BR101)</f>
        <v>2</v>
      </c>
      <c r="BS103" s="5">
        <f t="shared" si="388"/>
        <v>2</v>
      </c>
      <c r="BT103" s="8">
        <f>SUM(BQ103:BS103)</f>
        <v>7</v>
      </c>
      <c r="BV103" s="8">
        <f>SUM(BW103:BY103)</f>
        <v>6</v>
      </c>
      <c r="BW103" s="5">
        <f>COUNTA(BW86:BW101)</f>
        <v>2</v>
      </c>
      <c r="BX103" s="5">
        <f t="shared" ref="BX103:BY103" si="389">COUNTA(BX86:BX101)</f>
        <v>2</v>
      </c>
      <c r="BY103" s="5">
        <f t="shared" si="389"/>
        <v>2</v>
      </c>
      <c r="CA103" s="13" t="s">
        <v>3</v>
      </c>
      <c r="CB103" s="5">
        <f>COUNTA(CB86:CB101)</f>
        <v>2</v>
      </c>
      <c r="CC103" s="5">
        <f t="shared" ref="CC103:CD103" si="390">COUNTA(CC86:CC101)</f>
        <v>2</v>
      </c>
      <c r="CD103" s="5">
        <f t="shared" si="390"/>
        <v>2</v>
      </c>
      <c r="CE103" s="8">
        <f>SUM(CB103:CD103)</f>
        <v>6</v>
      </c>
      <c r="CG103" s="8">
        <f>SUM(CH103:CJ103)</f>
        <v>5</v>
      </c>
      <c r="CH103" s="5">
        <f>COUNTA(CH86:CH101)</f>
        <v>2</v>
      </c>
      <c r="CI103" s="5">
        <f t="shared" ref="CI103:CJ103" si="391">COUNTA(CI86:CI101)</f>
        <v>2</v>
      </c>
      <c r="CJ103" s="5">
        <f t="shared" si="391"/>
        <v>1</v>
      </c>
      <c r="CL103" s="13" t="s">
        <v>3</v>
      </c>
      <c r="CM103" s="5">
        <f>COUNTA(CM86:CM101)</f>
        <v>4</v>
      </c>
      <c r="CN103" s="5">
        <f t="shared" ref="CN103:CO103" si="392">COUNTA(CN86:CN101)</f>
        <v>4</v>
      </c>
      <c r="CO103" s="5">
        <f t="shared" si="392"/>
        <v>3</v>
      </c>
      <c r="CP103" s="8">
        <f>SUM(CM103:CO103)</f>
        <v>11</v>
      </c>
      <c r="CR103" s="8">
        <f>SUM(CS103:CU103)</f>
        <v>11</v>
      </c>
      <c r="CS103" s="5">
        <f>COUNTA(CS86:CS101)</f>
        <v>4</v>
      </c>
      <c r="CT103" s="5">
        <f t="shared" ref="CT103:CU103" si="393">COUNTA(CT86:CT101)</f>
        <v>4</v>
      </c>
      <c r="CU103" s="5">
        <f t="shared" si="393"/>
        <v>3</v>
      </c>
      <c r="CW103" s="13" t="s">
        <v>3</v>
      </c>
      <c r="CX103" s="5">
        <f>COUNTA(CX86:CX101)</f>
        <v>2</v>
      </c>
      <c r="CY103" s="5">
        <f t="shared" ref="CY103:CZ103" si="394">COUNTA(CY86:CY101)</f>
        <v>2</v>
      </c>
      <c r="CZ103" s="5">
        <f t="shared" si="394"/>
        <v>2</v>
      </c>
      <c r="DA103" s="8">
        <f>SUM(CX103:CZ103)</f>
        <v>6</v>
      </c>
      <c r="DC103" s="8">
        <f>SUM(DD103:DF103)</f>
        <v>6</v>
      </c>
      <c r="DD103" s="5">
        <f>COUNTA(DD86:DD101)</f>
        <v>2</v>
      </c>
      <c r="DE103" s="5">
        <f t="shared" ref="DE103:DF103" si="395">COUNTA(DE86:DE101)</f>
        <v>2</v>
      </c>
      <c r="DF103" s="5">
        <f t="shared" si="395"/>
        <v>2</v>
      </c>
      <c r="DI103" s="76" t="s">
        <v>71</v>
      </c>
      <c r="DJ103" s="77"/>
      <c r="DK103" s="77"/>
      <c r="DL103" s="77"/>
      <c r="DM103" s="306"/>
      <c r="DN103" s="299"/>
      <c r="DP103" s="306">
        <f>DP102-DP89</f>
        <v>8</v>
      </c>
      <c r="DR103" s="76" t="s">
        <v>3</v>
      </c>
      <c r="DS103" s="77"/>
      <c r="DT103" s="77"/>
      <c r="DU103" s="306"/>
      <c r="DV103" s="306">
        <f>DP95/DP97</f>
        <v>75</v>
      </c>
    </row>
    <row r="104" spans="1:16274">
      <c r="A104" s="286"/>
      <c r="B104" s="14" t="s">
        <v>5</v>
      </c>
      <c r="C104" s="4">
        <f>C103-COUNT(C86:C101)</f>
        <v>1</v>
      </c>
      <c r="D104" s="4">
        <f t="shared" ref="D104:E104" si="396">D103-COUNT(D86:D101)</f>
        <v>0</v>
      </c>
      <c r="E104" s="4">
        <f t="shared" si="396"/>
        <v>1</v>
      </c>
      <c r="F104" s="8">
        <f>SUM(C104:E104)</f>
        <v>2</v>
      </c>
      <c r="G104" s="285"/>
      <c r="H104" s="8">
        <f>SUM(I104:K104)</f>
        <v>1</v>
      </c>
      <c r="I104" s="4">
        <f>I103-COUNT(I86:I101)</f>
        <v>1</v>
      </c>
      <c r="J104" s="6">
        <f t="shared" ref="J104:K104" si="397">J103-COUNT(J86:J101)</f>
        <v>0</v>
      </c>
      <c r="K104" s="4">
        <f t="shared" si="397"/>
        <v>0</v>
      </c>
      <c r="M104" s="14" t="s">
        <v>5</v>
      </c>
      <c r="N104" s="6">
        <f t="shared" ref="N104:P104" si="398">N103-COUNT(N86:N101)</f>
        <v>1</v>
      </c>
      <c r="O104" s="6">
        <f t="shared" si="398"/>
        <v>1</v>
      </c>
      <c r="P104" s="6">
        <f t="shared" si="398"/>
        <v>0</v>
      </c>
      <c r="Q104" s="8">
        <f>SUM(N104:P104)</f>
        <v>2</v>
      </c>
      <c r="R104" s="285"/>
      <c r="S104" s="8">
        <f>SUM(T104:V104)</f>
        <v>0</v>
      </c>
      <c r="T104" s="4">
        <f>T103-COUNT(T86:T101)</f>
        <v>0</v>
      </c>
      <c r="U104" s="4">
        <f>U103-COUNT(U86:U101)</f>
        <v>0</v>
      </c>
      <c r="V104" s="4">
        <f t="shared" ref="V104" si="399">V103-COUNT(V86:V101)</f>
        <v>0</v>
      </c>
      <c r="X104" s="14" t="s">
        <v>5</v>
      </c>
      <c r="Y104" s="4">
        <f>Y103-COUNT(Y86:Y101)</f>
        <v>1</v>
      </c>
      <c r="Z104" s="4">
        <f t="shared" ref="Z104:AA104" si="400">Z103-COUNT(Z86:Z101)</f>
        <v>0</v>
      </c>
      <c r="AA104" s="4">
        <f t="shared" si="400"/>
        <v>2</v>
      </c>
      <c r="AB104" s="8">
        <f>SUM(Y104:AA104)</f>
        <v>3</v>
      </c>
      <c r="AC104" s="285"/>
      <c r="AD104" s="8">
        <f>SUM(AE104:AG104)</f>
        <v>3</v>
      </c>
      <c r="AE104" s="4">
        <f>AE103-COUNT(AE86:AE101)</f>
        <v>2</v>
      </c>
      <c r="AF104" s="6">
        <f t="shared" ref="AF104:AG104" si="401">AF103-COUNT(AF86:AF101)</f>
        <v>0</v>
      </c>
      <c r="AG104" s="4">
        <f t="shared" si="401"/>
        <v>1</v>
      </c>
      <c r="AI104" s="209"/>
      <c r="AJ104" s="211"/>
      <c r="AK104" s="211"/>
      <c r="AL104" s="211"/>
      <c r="AM104" s="210"/>
      <c r="AN104" s="283"/>
      <c r="AO104" s="210"/>
      <c r="AP104" s="202"/>
      <c r="AQ104" s="202"/>
      <c r="AR104" s="202"/>
      <c r="AT104" s="14" t="s">
        <v>5</v>
      </c>
      <c r="AU104" s="6">
        <f t="shared" ref="AU104:AW104" si="402">AU103-COUNT(AU86:AU101)</f>
        <v>0</v>
      </c>
      <c r="AV104" s="6">
        <f t="shared" si="402"/>
        <v>1</v>
      </c>
      <c r="AW104" s="6">
        <f t="shared" si="402"/>
        <v>0</v>
      </c>
      <c r="AX104" s="8">
        <f>SUM(AU104:AW104)</f>
        <v>1</v>
      </c>
      <c r="AZ104" s="8">
        <f>SUM(BA104:BC104)</f>
        <v>0</v>
      </c>
      <c r="BA104" s="4">
        <f>BA103-COUNT(BA86:BA101)</f>
        <v>0</v>
      </c>
      <c r="BB104" s="4">
        <f>BB103-COUNT(BB86:BB101)</f>
        <v>0</v>
      </c>
      <c r="BC104" s="4">
        <f t="shared" ref="BC104" si="403">BC103-COUNT(BC86:BC101)</f>
        <v>0</v>
      </c>
      <c r="BE104" s="14" t="s">
        <v>5</v>
      </c>
      <c r="BF104" s="4">
        <f>BF103-COUNT(BF86:BF101)</f>
        <v>1</v>
      </c>
      <c r="BG104" s="6">
        <f>BG103-COUNT(BG86:BG101)</f>
        <v>0</v>
      </c>
      <c r="BH104" s="6">
        <f>BH103-COUNT(BH86:BH101)</f>
        <v>1</v>
      </c>
      <c r="BI104" s="8">
        <f>SUM(BF104:BH104)</f>
        <v>2</v>
      </c>
      <c r="BK104" s="8">
        <f>SUM(BL104:BN104)</f>
        <v>1</v>
      </c>
      <c r="BL104" s="4">
        <f>BL103-COUNT(BL86:BL101)</f>
        <v>0</v>
      </c>
      <c r="BM104" s="4">
        <f>BM103-COUNT(BM86:BM101)</f>
        <v>1</v>
      </c>
      <c r="BN104" s="4">
        <f>BN103-COUNT(BN86:BN101)</f>
        <v>0</v>
      </c>
      <c r="BP104" s="14" t="s">
        <v>5</v>
      </c>
      <c r="BQ104" s="6">
        <f t="shared" ref="BQ104:BS104" si="404">BQ103-COUNT(BQ86:BQ101)</f>
        <v>0</v>
      </c>
      <c r="BR104" s="6">
        <f t="shared" si="404"/>
        <v>0</v>
      </c>
      <c r="BS104" s="6">
        <f t="shared" si="404"/>
        <v>0</v>
      </c>
      <c r="BT104" s="8">
        <f>SUM(BQ104:BS104)</f>
        <v>0</v>
      </c>
      <c r="BV104" s="8">
        <f>SUM(BW104:BY104)</f>
        <v>0</v>
      </c>
      <c r="BW104" s="4">
        <f>BW103-COUNT(BW86:BW101)</f>
        <v>0</v>
      </c>
      <c r="BX104" s="4">
        <f>BX103-COUNT(BX86:BX101)</f>
        <v>0</v>
      </c>
      <c r="BY104" s="4">
        <f t="shared" ref="BY104" si="405">BY103-COUNT(BY86:BY101)</f>
        <v>0</v>
      </c>
      <c r="CA104" s="14" t="s">
        <v>5</v>
      </c>
      <c r="CB104" s="4">
        <f>CB103-COUNT(CB86:CB101)</f>
        <v>0</v>
      </c>
      <c r="CC104" s="4">
        <f t="shared" ref="CC104:CD104" si="406">CC103-COUNT(CC86:CC101)</f>
        <v>0</v>
      </c>
      <c r="CD104" s="4">
        <f t="shared" si="406"/>
        <v>0</v>
      </c>
      <c r="CE104" s="8">
        <f>SUM(CB104:CD104)</f>
        <v>0</v>
      </c>
      <c r="CG104" s="8">
        <f>SUM(CH104:CJ104)</f>
        <v>3</v>
      </c>
      <c r="CH104" s="4">
        <f>CH103-COUNT(CH86:CH101)</f>
        <v>1</v>
      </c>
      <c r="CI104" s="6">
        <f t="shared" ref="CI104:CJ104" si="407">CI103-COUNT(CI86:CI101)</f>
        <v>2</v>
      </c>
      <c r="CJ104" s="4">
        <f t="shared" si="407"/>
        <v>0</v>
      </c>
      <c r="CL104" s="14" t="s">
        <v>5</v>
      </c>
      <c r="CM104" s="4">
        <f>CM103-COUNT(CM86:CM101)</f>
        <v>0</v>
      </c>
      <c r="CN104" s="4">
        <f t="shared" ref="CN104:CO104" si="408">CN103-COUNT(CN86:CN101)</f>
        <v>1</v>
      </c>
      <c r="CO104" s="4">
        <f t="shared" si="408"/>
        <v>0</v>
      </c>
      <c r="CP104" s="8">
        <f>SUM(CM104:CO104)</f>
        <v>1</v>
      </c>
      <c r="CR104" s="8">
        <f>SUM(CS104:CU104)</f>
        <v>3</v>
      </c>
      <c r="CS104" s="4">
        <f>CS103-COUNT(CS86:CS101)</f>
        <v>1</v>
      </c>
      <c r="CT104" s="6">
        <f t="shared" ref="CT104:CU104" si="409">CT103-COUNT(CT86:CT101)</f>
        <v>1</v>
      </c>
      <c r="CU104" s="4">
        <f t="shared" si="409"/>
        <v>1</v>
      </c>
      <c r="CW104" s="14" t="s">
        <v>5</v>
      </c>
      <c r="CX104" s="6">
        <f t="shared" ref="CX104:CZ104" si="410">CX103-COUNT(CX86:CX101)</f>
        <v>1</v>
      </c>
      <c r="CY104" s="6">
        <f t="shared" si="410"/>
        <v>0</v>
      </c>
      <c r="CZ104" s="6">
        <f t="shared" si="410"/>
        <v>1</v>
      </c>
      <c r="DA104" s="8">
        <f>SUM(CX104:CZ104)</f>
        <v>2</v>
      </c>
      <c r="DC104" s="8">
        <f>SUM(DD104:DF104)</f>
        <v>1</v>
      </c>
      <c r="DD104" s="4">
        <f>DD103-COUNT(DD86:DD101)</f>
        <v>0</v>
      </c>
      <c r="DE104" s="4">
        <f>DE103-COUNT(DE86:DE101)</f>
        <v>0</v>
      </c>
      <c r="DF104" s="4">
        <f t="shared" ref="DF104" si="411">DF103-COUNT(DF86:DF101)</f>
        <v>1</v>
      </c>
      <c r="DI104" s="274" t="s">
        <v>72</v>
      </c>
      <c r="DJ104" s="275"/>
      <c r="DK104" s="275"/>
      <c r="DL104" s="275"/>
      <c r="DM104" s="307"/>
      <c r="DN104" s="308"/>
      <c r="DP104" s="309">
        <f>1-(DP103/DP102)</f>
        <v>0.38461538461538458</v>
      </c>
      <c r="DR104" s="76"/>
      <c r="DS104" s="77"/>
      <c r="DT104" s="77"/>
      <c r="DU104" s="306"/>
      <c r="DV104" s="299"/>
    </row>
    <row r="105" spans="1:16274">
      <c r="A105" s="286"/>
      <c r="B105" s="14" t="s">
        <v>10</v>
      </c>
      <c r="C105" s="25">
        <f>C104/C103</f>
        <v>0.33333333333333331</v>
      </c>
      <c r="D105" s="27">
        <f t="shared" ref="D105:F105" si="412">D104/D103</f>
        <v>0</v>
      </c>
      <c r="E105" s="27">
        <f t="shared" si="412"/>
        <v>0.33333333333333331</v>
      </c>
      <c r="F105" s="26">
        <f t="shared" si="412"/>
        <v>0.22222222222222221</v>
      </c>
      <c r="G105" s="285"/>
      <c r="H105" s="26">
        <f t="shared" ref="H105:K105" si="413">H104/H103</f>
        <v>0.125</v>
      </c>
      <c r="I105" s="27">
        <f t="shared" si="413"/>
        <v>0.33333333333333331</v>
      </c>
      <c r="J105" s="30">
        <f t="shared" si="413"/>
        <v>0</v>
      </c>
      <c r="K105" s="27">
        <f t="shared" si="413"/>
        <v>0</v>
      </c>
      <c r="M105" s="14" t="s">
        <v>10</v>
      </c>
      <c r="N105" s="27">
        <f t="shared" ref="N105:Q105" si="414">N104/N103</f>
        <v>0.25</v>
      </c>
      <c r="O105" s="30">
        <f t="shared" si="414"/>
        <v>0.33333333333333331</v>
      </c>
      <c r="P105" s="30">
        <f t="shared" si="414"/>
        <v>0</v>
      </c>
      <c r="Q105" s="26">
        <f t="shared" si="414"/>
        <v>0.2</v>
      </c>
      <c r="R105" s="285"/>
      <c r="S105" s="26">
        <f t="shared" ref="S105:V105" si="415">S104/S103</f>
        <v>0</v>
      </c>
      <c r="T105" s="27">
        <f t="shared" si="415"/>
        <v>0</v>
      </c>
      <c r="U105" s="27">
        <f t="shared" si="415"/>
        <v>0</v>
      </c>
      <c r="V105" s="27">
        <f t="shared" si="415"/>
        <v>0</v>
      </c>
      <c r="X105" s="14" t="s">
        <v>10</v>
      </c>
      <c r="Y105" s="25">
        <f>Y104/Y103</f>
        <v>0.25</v>
      </c>
      <c r="Z105" s="27">
        <f t="shared" ref="Z105:AB105" si="416">Z104/Z103</f>
        <v>0</v>
      </c>
      <c r="AA105" s="27">
        <f t="shared" si="416"/>
        <v>0.66666666666666663</v>
      </c>
      <c r="AB105" s="26">
        <f t="shared" si="416"/>
        <v>0.3</v>
      </c>
      <c r="AC105" s="285"/>
      <c r="AD105" s="26">
        <f t="shared" ref="AD105:AG105" si="417">AD104/AD103</f>
        <v>0.3</v>
      </c>
      <c r="AE105" s="27">
        <f t="shared" si="417"/>
        <v>0.5</v>
      </c>
      <c r="AF105" s="30">
        <f t="shared" si="417"/>
        <v>0</v>
      </c>
      <c r="AG105" s="27">
        <f t="shared" si="417"/>
        <v>0.33333333333333331</v>
      </c>
      <c r="AI105" s="209"/>
      <c r="AJ105" s="213"/>
      <c r="AK105" s="215"/>
      <c r="AL105" s="215"/>
      <c r="AM105" s="214"/>
      <c r="AN105" s="283"/>
      <c r="AO105" s="214"/>
      <c r="AP105" s="213"/>
      <c r="AQ105" s="213"/>
      <c r="AR105" s="213"/>
      <c r="AT105" s="14" t="s">
        <v>10</v>
      </c>
      <c r="AU105" s="27">
        <f t="shared" ref="AU105:AX105" si="418">AU104/AU103</f>
        <v>0</v>
      </c>
      <c r="AV105" s="30">
        <f t="shared" si="418"/>
        <v>0.5</v>
      </c>
      <c r="AW105" s="30">
        <f t="shared" si="418"/>
        <v>0</v>
      </c>
      <c r="AX105" s="26">
        <f t="shared" si="418"/>
        <v>0.16666666666666666</v>
      </c>
      <c r="AZ105" s="26">
        <f t="shared" ref="AZ105:BC105" si="419">AZ104/AZ103</f>
        <v>0</v>
      </c>
      <c r="BA105" s="27">
        <f t="shared" si="419"/>
        <v>0</v>
      </c>
      <c r="BB105" s="27">
        <f t="shared" si="419"/>
        <v>0</v>
      </c>
      <c r="BC105" s="27">
        <f t="shared" si="419"/>
        <v>0</v>
      </c>
      <c r="BE105" s="14" t="s">
        <v>10</v>
      </c>
      <c r="BF105" s="27">
        <f t="shared" ref="BF105:BI105" si="420">BF104/BF103</f>
        <v>0.25</v>
      </c>
      <c r="BG105" s="30">
        <f t="shared" si="420"/>
        <v>0</v>
      </c>
      <c r="BH105" s="30">
        <f t="shared" si="420"/>
        <v>0.33333333333333331</v>
      </c>
      <c r="BI105" s="26">
        <f t="shared" si="420"/>
        <v>0.2</v>
      </c>
      <c r="BK105" s="26">
        <f t="shared" ref="BK105:BN105" si="421">BK104/BK103</f>
        <v>0.1</v>
      </c>
      <c r="BL105" s="27">
        <f t="shared" si="421"/>
        <v>0</v>
      </c>
      <c r="BM105" s="27">
        <f t="shared" si="421"/>
        <v>0.33333333333333331</v>
      </c>
      <c r="BN105" s="27">
        <f t="shared" si="421"/>
        <v>0</v>
      </c>
      <c r="BP105" s="14" t="s">
        <v>10</v>
      </c>
      <c r="BQ105" s="27">
        <f t="shared" ref="BQ105:BT105" si="422">BQ104/BQ103</f>
        <v>0</v>
      </c>
      <c r="BR105" s="30">
        <f t="shared" si="422"/>
        <v>0</v>
      </c>
      <c r="BS105" s="30">
        <f t="shared" si="422"/>
        <v>0</v>
      </c>
      <c r="BT105" s="26">
        <f t="shared" si="422"/>
        <v>0</v>
      </c>
      <c r="BV105" s="26">
        <f t="shared" ref="BV105:BY105" si="423">BV104/BV103</f>
        <v>0</v>
      </c>
      <c r="BW105" s="27">
        <f t="shared" si="423"/>
        <v>0</v>
      </c>
      <c r="BX105" s="27">
        <f t="shared" si="423"/>
        <v>0</v>
      </c>
      <c r="BY105" s="27">
        <f t="shared" si="423"/>
        <v>0</v>
      </c>
      <c r="CA105" s="14" t="s">
        <v>10</v>
      </c>
      <c r="CB105" s="25">
        <f>CB104/CB103</f>
        <v>0</v>
      </c>
      <c r="CC105" s="27">
        <f t="shared" ref="CC105:CE105" si="424">CC104/CC103</f>
        <v>0</v>
      </c>
      <c r="CD105" s="27">
        <f t="shared" si="424"/>
        <v>0</v>
      </c>
      <c r="CE105" s="26">
        <f t="shared" si="424"/>
        <v>0</v>
      </c>
      <c r="CG105" s="26">
        <f t="shared" ref="CG105:CJ105" si="425">CG104/CG103</f>
        <v>0.6</v>
      </c>
      <c r="CH105" s="27">
        <f t="shared" si="425"/>
        <v>0.5</v>
      </c>
      <c r="CI105" s="30">
        <f t="shared" si="425"/>
        <v>1</v>
      </c>
      <c r="CJ105" s="27">
        <f t="shared" si="425"/>
        <v>0</v>
      </c>
      <c r="CL105" s="14" t="s">
        <v>10</v>
      </c>
      <c r="CM105" s="25">
        <f>CM104/CM103</f>
        <v>0</v>
      </c>
      <c r="CN105" s="27">
        <f t="shared" ref="CN105:CP105" si="426">CN104/CN103</f>
        <v>0.25</v>
      </c>
      <c r="CO105" s="27">
        <f t="shared" si="426"/>
        <v>0</v>
      </c>
      <c r="CP105" s="26">
        <f t="shared" si="426"/>
        <v>9.0909090909090912E-2</v>
      </c>
      <c r="CR105" s="26">
        <f t="shared" ref="CR105:CU105" si="427">CR104/CR103</f>
        <v>0.27272727272727271</v>
      </c>
      <c r="CS105" s="27">
        <f t="shared" si="427"/>
        <v>0.25</v>
      </c>
      <c r="CT105" s="30">
        <f t="shared" si="427"/>
        <v>0.25</v>
      </c>
      <c r="CU105" s="27">
        <f t="shared" si="427"/>
        <v>0.33333333333333331</v>
      </c>
      <c r="CW105" s="14" t="s">
        <v>10</v>
      </c>
      <c r="CX105" s="27">
        <f t="shared" ref="CX105:DA105" si="428">CX104/CX103</f>
        <v>0.5</v>
      </c>
      <c r="CY105" s="30">
        <f t="shared" si="428"/>
        <v>0</v>
      </c>
      <c r="CZ105" s="30">
        <f t="shared" si="428"/>
        <v>0.5</v>
      </c>
      <c r="DA105" s="26">
        <f t="shared" si="428"/>
        <v>0.33333333333333331</v>
      </c>
      <c r="DC105" s="26">
        <f t="shared" ref="DC105:DF105" si="429">DC104/DC103</f>
        <v>0.16666666666666666</v>
      </c>
      <c r="DD105" s="27">
        <f t="shared" si="429"/>
        <v>0</v>
      </c>
      <c r="DE105" s="27">
        <f t="shared" si="429"/>
        <v>0</v>
      </c>
      <c r="DF105" s="27">
        <f t="shared" si="429"/>
        <v>0.5</v>
      </c>
      <c r="DI105" s="76" t="s">
        <v>73</v>
      </c>
      <c r="DJ105" s="77"/>
      <c r="DK105" s="77"/>
      <c r="DL105" s="77"/>
      <c r="DM105" s="306"/>
      <c r="DN105" s="299"/>
      <c r="DP105" s="306">
        <f>MAX(DA84,CP84,CE84,BT84,BI84,AX84,AM84,AB84,Q84,F84)</f>
        <v>4</v>
      </c>
      <c r="DR105" s="76" t="s">
        <v>90</v>
      </c>
      <c r="DS105" s="77"/>
      <c r="DT105" s="77"/>
      <c r="DU105" s="306"/>
      <c r="DV105" s="306">
        <f>DP88</f>
        <v>9</v>
      </c>
    </row>
    <row r="106" spans="1:16274">
      <c r="A106" s="286"/>
      <c r="B106" s="14" t="s">
        <v>4</v>
      </c>
      <c r="C106" s="9">
        <f>C102/C103</f>
        <v>7</v>
      </c>
      <c r="D106" s="9">
        <f t="shared" ref="D106:F106" si="430">D102/D103</f>
        <v>6.333333333333333</v>
      </c>
      <c r="E106" s="9">
        <f t="shared" si="430"/>
        <v>3.3333333333333335</v>
      </c>
      <c r="F106" s="12">
        <f t="shared" si="430"/>
        <v>5.5555555555555554</v>
      </c>
      <c r="G106" s="285"/>
      <c r="H106" s="12">
        <f t="shared" ref="H106" si="431">H102/H103</f>
        <v>5</v>
      </c>
      <c r="I106" s="9">
        <f>I102/I103</f>
        <v>5</v>
      </c>
      <c r="J106" s="9">
        <f t="shared" ref="J106:K106" si="432">J102/J103</f>
        <v>5.333333333333333</v>
      </c>
      <c r="K106" s="31">
        <f t="shared" si="432"/>
        <v>4.5</v>
      </c>
      <c r="M106" s="14" t="s">
        <v>4</v>
      </c>
      <c r="N106" s="9">
        <f>N102/N103</f>
        <v>6</v>
      </c>
      <c r="O106" s="31">
        <f t="shared" ref="O106:Q106" si="433">O102/O103</f>
        <v>1.6666666666666667</v>
      </c>
      <c r="P106" s="9">
        <f t="shared" si="433"/>
        <v>7</v>
      </c>
      <c r="Q106" s="12">
        <f t="shared" si="433"/>
        <v>5</v>
      </c>
      <c r="R106" s="285"/>
      <c r="S106" s="12">
        <f t="shared" ref="S106" si="434">S102/S103</f>
        <v>5.333333333333333</v>
      </c>
      <c r="T106" s="9">
        <f>T102/T103</f>
        <v>5.666666666666667</v>
      </c>
      <c r="U106" s="9">
        <f t="shared" ref="U106:V106" si="435">U102/U103</f>
        <v>6</v>
      </c>
      <c r="V106" s="9">
        <f t="shared" si="435"/>
        <v>4.333333333333333</v>
      </c>
      <c r="X106" s="14" t="s">
        <v>4</v>
      </c>
      <c r="Y106" s="9">
        <f>Y102/Y103</f>
        <v>4.75</v>
      </c>
      <c r="Z106" s="9">
        <f t="shared" ref="Z106:AB106" si="436">Z102/Z103</f>
        <v>3.3333333333333335</v>
      </c>
      <c r="AA106" s="9">
        <f t="shared" si="436"/>
        <v>0.66666666666666663</v>
      </c>
      <c r="AB106" s="12">
        <f t="shared" si="436"/>
        <v>3.1</v>
      </c>
      <c r="AC106" s="285"/>
      <c r="AD106" s="12">
        <f t="shared" ref="AD106" si="437">AD102/AD103</f>
        <v>5</v>
      </c>
      <c r="AE106" s="9">
        <f>AE102/AE103</f>
        <v>4</v>
      </c>
      <c r="AF106" s="9">
        <f t="shared" ref="AF106:AG106" si="438">AF102/AF103</f>
        <v>6.666666666666667</v>
      </c>
      <c r="AG106" s="31">
        <f t="shared" si="438"/>
        <v>4.666666666666667</v>
      </c>
      <c r="AI106" s="209"/>
      <c r="AJ106" s="216"/>
      <c r="AK106" s="218"/>
      <c r="AL106" s="216"/>
      <c r="AM106" s="217"/>
      <c r="AN106" s="283"/>
      <c r="AO106" s="217"/>
      <c r="AP106" s="216"/>
      <c r="AQ106" s="216"/>
      <c r="AR106" s="216"/>
      <c r="AT106" s="14" t="s">
        <v>4</v>
      </c>
      <c r="AU106" s="9">
        <f>AU102/AU103</f>
        <v>12</v>
      </c>
      <c r="AV106" s="31">
        <f t="shared" ref="AV106:AX106" si="439">AV102/AV103</f>
        <v>4</v>
      </c>
      <c r="AW106" s="9">
        <f t="shared" si="439"/>
        <v>9</v>
      </c>
      <c r="AX106" s="12">
        <f t="shared" si="439"/>
        <v>8.3333333333333339</v>
      </c>
      <c r="AZ106" s="12">
        <f t="shared" ref="AZ106" si="440">AZ102/AZ103</f>
        <v>6.2</v>
      </c>
      <c r="BA106" s="9">
        <f>BA102/BA103</f>
        <v>6</v>
      </c>
      <c r="BB106" s="9">
        <f t="shared" ref="BB106:BC106" si="441">BB102/BB103</f>
        <v>5.5</v>
      </c>
      <c r="BC106" s="9">
        <f t="shared" si="441"/>
        <v>8</v>
      </c>
      <c r="BE106" s="14" t="s">
        <v>4</v>
      </c>
      <c r="BF106" s="9">
        <f>BF102/BF103</f>
        <v>5.25</v>
      </c>
      <c r="BG106" s="31">
        <f t="shared" ref="BG106:BI106" si="442">BG102/BG103</f>
        <v>5.333333333333333</v>
      </c>
      <c r="BH106" s="9">
        <f t="shared" si="442"/>
        <v>2.6666666666666665</v>
      </c>
      <c r="BI106" s="12">
        <f t="shared" si="442"/>
        <v>4.5</v>
      </c>
      <c r="BK106" s="12">
        <f t="shared" ref="BK106" si="443">BK102/BK103</f>
        <v>5</v>
      </c>
      <c r="BL106" s="9">
        <f>BL102/BL103</f>
        <v>4.25</v>
      </c>
      <c r="BM106" s="9">
        <f t="shared" ref="BM106:BN106" si="444">BM102/BM103</f>
        <v>5.666666666666667</v>
      </c>
      <c r="BN106" s="9">
        <f t="shared" si="444"/>
        <v>5.333333333333333</v>
      </c>
      <c r="BP106" s="14" t="s">
        <v>4</v>
      </c>
      <c r="BQ106" s="9">
        <f>BQ102/BQ103</f>
        <v>7.333333333333333</v>
      </c>
      <c r="BR106" s="31">
        <f t="shared" ref="BR106:BT106" si="445">BR102/BR103</f>
        <v>9</v>
      </c>
      <c r="BS106" s="9">
        <f t="shared" si="445"/>
        <v>5</v>
      </c>
      <c r="BT106" s="12">
        <f t="shared" si="445"/>
        <v>7.1428571428571432</v>
      </c>
      <c r="BV106" s="12">
        <f t="shared" ref="BV106" si="446">BV102/BV103</f>
        <v>6.5</v>
      </c>
      <c r="BW106" s="9">
        <f>BW102/BW103</f>
        <v>2.5</v>
      </c>
      <c r="BX106" s="9">
        <f t="shared" ref="BX106:BY106" si="447">BX102/BX103</f>
        <v>9</v>
      </c>
      <c r="BY106" s="9">
        <f t="shared" si="447"/>
        <v>8</v>
      </c>
      <c r="CA106" s="14" t="s">
        <v>4</v>
      </c>
      <c r="CB106" s="9">
        <f>CB102/CB103</f>
        <v>8</v>
      </c>
      <c r="CC106" s="9">
        <f t="shared" ref="CC106:CE106" si="448">CC102/CC103</f>
        <v>9</v>
      </c>
      <c r="CD106" s="9">
        <f t="shared" si="448"/>
        <v>8</v>
      </c>
      <c r="CE106" s="12">
        <f t="shared" si="448"/>
        <v>8.3333333333333339</v>
      </c>
      <c r="CG106" s="12">
        <f t="shared" ref="CG106" si="449">CG102/CG103</f>
        <v>4</v>
      </c>
      <c r="CH106" s="9">
        <f>CH102/CH103</f>
        <v>4</v>
      </c>
      <c r="CI106" s="9">
        <f t="shared" ref="CI106:CJ106" si="450">CI102/CI103</f>
        <v>0</v>
      </c>
      <c r="CJ106" s="31">
        <f t="shared" si="450"/>
        <v>12</v>
      </c>
      <c r="CL106" s="14" t="s">
        <v>4</v>
      </c>
      <c r="CM106" s="9">
        <f>CM102/CM103</f>
        <v>-1.5</v>
      </c>
      <c r="CN106" s="9">
        <f t="shared" ref="CN106:CP106" si="451">CN102/CN103</f>
        <v>6.75</v>
      </c>
      <c r="CO106" s="9">
        <f t="shared" si="451"/>
        <v>6.333333333333333</v>
      </c>
      <c r="CP106" s="12">
        <f t="shared" si="451"/>
        <v>3.6363636363636362</v>
      </c>
      <c r="CR106" s="12">
        <f t="shared" ref="CR106" si="452">CR102/CR103</f>
        <v>4.5454545454545459</v>
      </c>
      <c r="CS106" s="9">
        <f>CS102/CS103</f>
        <v>3.5</v>
      </c>
      <c r="CT106" s="9">
        <f t="shared" ref="CT106:CU106" si="453">CT102/CT103</f>
        <v>7</v>
      </c>
      <c r="CU106" s="31">
        <f t="shared" si="453"/>
        <v>2.6666666666666665</v>
      </c>
      <c r="CW106" s="14" t="s">
        <v>4</v>
      </c>
      <c r="CX106" s="9">
        <f>CX102/CX103</f>
        <v>4</v>
      </c>
      <c r="CY106" s="31">
        <f t="shared" ref="CY106:DA106" si="454">CY102/CY103</f>
        <v>3</v>
      </c>
      <c r="CZ106" s="9">
        <f t="shared" si="454"/>
        <v>2.5</v>
      </c>
      <c r="DA106" s="12">
        <f t="shared" si="454"/>
        <v>3.1666666666666665</v>
      </c>
      <c r="DC106" s="12">
        <f t="shared" ref="DC106" si="455">DC102/DC103</f>
        <v>8.3333333333333339</v>
      </c>
      <c r="DD106" s="9">
        <f>DD102/DD103</f>
        <v>10</v>
      </c>
      <c r="DE106" s="9">
        <f t="shared" ref="DE106:DF106" si="456">DE102/DE103</f>
        <v>9</v>
      </c>
      <c r="DF106" s="9">
        <f t="shared" si="456"/>
        <v>6</v>
      </c>
      <c r="DI106" s="76" t="s">
        <v>74</v>
      </c>
      <c r="DJ106" s="77"/>
      <c r="DK106" s="77"/>
      <c r="DL106" s="77"/>
      <c r="DM106" s="306"/>
      <c r="DN106" s="299"/>
      <c r="DP106" s="310">
        <f>DP102/DP88</f>
        <v>1.4444444444444444</v>
      </c>
      <c r="DR106" s="76" t="s">
        <v>91</v>
      </c>
      <c r="DS106" s="77"/>
      <c r="DT106" s="77"/>
      <c r="DU106" s="306"/>
      <c r="DV106" s="310">
        <f>(IF(CX86="*",0,CX86)+IF(CM86="*",0,CM86)+IF(CB86="*",0,CB86)+IF(BQ86="*",0,BQ86)+IF(BF86="*",0,BF86)+IF(AU86="*",0,AU86)+IF(AJ86="*",0,AJ86)+IF(Y86="*",0,Y86)+IF(N86="*",0,N86)+IF(C86="*",0,C86))/DV105</f>
        <v>9.4444444444444446</v>
      </c>
    </row>
    <row r="107" spans="1:16274">
      <c r="A107" s="286"/>
      <c r="B107" s="14" t="s">
        <v>7</v>
      </c>
      <c r="C107" s="10">
        <f>C102/(C103-C104)</f>
        <v>10.5</v>
      </c>
      <c r="D107" s="10">
        <f t="shared" ref="D107:F107" si="457">D102/(D103-D104)</f>
        <v>6.333333333333333</v>
      </c>
      <c r="E107" s="10">
        <f t="shared" si="457"/>
        <v>5</v>
      </c>
      <c r="F107" s="11">
        <f t="shared" si="457"/>
        <v>7.1428571428571432</v>
      </c>
      <c r="G107" s="285"/>
      <c r="H107" s="11">
        <f t="shared" ref="H107" si="458">H102/(H103-H104)</f>
        <v>5.7142857142857144</v>
      </c>
      <c r="I107" s="10">
        <f>I102/(I103-I104)</f>
        <v>7.5</v>
      </c>
      <c r="J107" s="9">
        <f t="shared" ref="J107:K107" si="459">J102/(J103-J104)</f>
        <v>5.333333333333333</v>
      </c>
      <c r="K107" s="31">
        <f t="shared" si="459"/>
        <v>4.5</v>
      </c>
      <c r="M107" s="14" t="s">
        <v>7</v>
      </c>
      <c r="N107" s="9">
        <f>N102/(N103-N104)</f>
        <v>8</v>
      </c>
      <c r="O107" s="31">
        <f t="shared" ref="O107:Q107" si="460">O102/(O103-O104)</f>
        <v>2.5</v>
      </c>
      <c r="P107" s="10">
        <f t="shared" si="460"/>
        <v>7</v>
      </c>
      <c r="Q107" s="11">
        <f t="shared" si="460"/>
        <v>6.25</v>
      </c>
      <c r="R107" s="285"/>
      <c r="S107" s="11">
        <f t="shared" ref="S107" si="461">S102/(S103-S104)</f>
        <v>5.333333333333333</v>
      </c>
      <c r="T107" s="10">
        <f>T102/(T103-T104)</f>
        <v>5.666666666666667</v>
      </c>
      <c r="U107" s="10">
        <f t="shared" ref="U107:V107" si="462">U102/(U103-U104)</f>
        <v>6</v>
      </c>
      <c r="V107" s="10">
        <f t="shared" si="462"/>
        <v>4.333333333333333</v>
      </c>
      <c r="X107" s="14" t="s">
        <v>7</v>
      </c>
      <c r="Y107" s="10">
        <f>Y102/(Y103-Y104)</f>
        <v>6.333333333333333</v>
      </c>
      <c r="Z107" s="10">
        <f t="shared" ref="Z107:AB107" si="463">Z102/(Z103-Z104)</f>
        <v>3.3333333333333335</v>
      </c>
      <c r="AA107" s="10">
        <f t="shared" si="463"/>
        <v>2</v>
      </c>
      <c r="AB107" s="11">
        <f t="shared" si="463"/>
        <v>4.4285714285714288</v>
      </c>
      <c r="AC107" s="285"/>
      <c r="AD107" s="11">
        <f t="shared" ref="AD107" si="464">AD102/(AD103-AD104)</f>
        <v>7.1428571428571432</v>
      </c>
      <c r="AE107" s="10">
        <f>AE102/(AE103-AE104)</f>
        <v>8</v>
      </c>
      <c r="AF107" s="9">
        <f t="shared" ref="AF107:AG107" si="465">AF102/(AF103-AF104)</f>
        <v>6.666666666666667</v>
      </c>
      <c r="AG107" s="31">
        <f t="shared" si="465"/>
        <v>7</v>
      </c>
      <c r="AI107" s="209"/>
      <c r="AJ107" s="216"/>
      <c r="AK107" s="218"/>
      <c r="AL107" s="219"/>
      <c r="AM107" s="220"/>
      <c r="AN107" s="283"/>
      <c r="AO107" s="220"/>
      <c r="AP107" s="219"/>
      <c r="AQ107" s="219"/>
      <c r="AR107" s="219"/>
      <c r="AT107" s="14" t="s">
        <v>7</v>
      </c>
      <c r="AU107" s="9">
        <f>AU102/(AU103-AU104)</f>
        <v>12</v>
      </c>
      <c r="AV107" s="31">
        <f t="shared" ref="AV107:AX107" si="466">AV102/(AV103-AV104)</f>
        <v>8</v>
      </c>
      <c r="AW107" s="10">
        <f t="shared" si="466"/>
        <v>9</v>
      </c>
      <c r="AX107" s="11">
        <f t="shared" si="466"/>
        <v>10</v>
      </c>
      <c r="AZ107" s="11">
        <f t="shared" ref="AZ107" si="467">AZ102/(AZ103-AZ104)</f>
        <v>6.2</v>
      </c>
      <c r="BA107" s="10">
        <f>BA102/(BA103-BA104)</f>
        <v>6</v>
      </c>
      <c r="BB107" s="10">
        <f t="shared" ref="BB107:BC107" si="468">BB102/(BB103-BB104)</f>
        <v>5.5</v>
      </c>
      <c r="BC107" s="10">
        <f t="shared" si="468"/>
        <v>8</v>
      </c>
      <c r="BE107" s="14" t="s">
        <v>7</v>
      </c>
      <c r="BF107" s="9">
        <f>BF102/(BF103-BF104)</f>
        <v>7</v>
      </c>
      <c r="BG107" s="31">
        <f t="shared" ref="BG107:BI107" si="469">BG102/(BG103-BG104)</f>
        <v>5.333333333333333</v>
      </c>
      <c r="BH107" s="10">
        <f t="shared" si="469"/>
        <v>4</v>
      </c>
      <c r="BI107" s="11">
        <f t="shared" si="469"/>
        <v>5.625</v>
      </c>
      <c r="BK107" s="11">
        <f t="shared" ref="BK107" si="470">BK102/(BK103-BK104)</f>
        <v>5.5555555555555554</v>
      </c>
      <c r="BL107" s="10">
        <f>BL102/(BL103-BL104)</f>
        <v>4.25</v>
      </c>
      <c r="BM107" s="10">
        <f t="shared" ref="BM107:BN107" si="471">BM102/(BM103-BM104)</f>
        <v>8.5</v>
      </c>
      <c r="BN107" s="10">
        <f t="shared" si="471"/>
        <v>5.333333333333333</v>
      </c>
      <c r="BP107" s="14" t="s">
        <v>7</v>
      </c>
      <c r="BQ107" s="9">
        <f>BQ102/(BQ103-BQ104)</f>
        <v>7.333333333333333</v>
      </c>
      <c r="BR107" s="31">
        <f t="shared" ref="BR107:BT107" si="472">BR102/(BR103-BR104)</f>
        <v>9</v>
      </c>
      <c r="BS107" s="10">
        <f t="shared" si="472"/>
        <v>5</v>
      </c>
      <c r="BT107" s="11">
        <f t="shared" si="472"/>
        <v>7.1428571428571432</v>
      </c>
      <c r="BV107" s="11">
        <f t="shared" ref="BV107" si="473">BV102/(BV103-BV104)</f>
        <v>6.5</v>
      </c>
      <c r="BW107" s="10">
        <f>BW102/(BW103-BW104)</f>
        <v>2.5</v>
      </c>
      <c r="BX107" s="10">
        <f t="shared" ref="BX107:BY107" si="474">BX102/(BX103-BX104)</f>
        <v>9</v>
      </c>
      <c r="BY107" s="10">
        <f t="shared" si="474"/>
        <v>8</v>
      </c>
      <c r="CA107" s="14" t="s">
        <v>7</v>
      </c>
      <c r="CB107" s="10">
        <f>CB102/(CB103-CB104)</f>
        <v>8</v>
      </c>
      <c r="CC107" s="10">
        <f t="shared" ref="CC107:CE107" si="475">CC102/(CC103-CC104)</f>
        <v>9</v>
      </c>
      <c r="CD107" s="10">
        <f t="shared" si="475"/>
        <v>8</v>
      </c>
      <c r="CE107" s="11">
        <f t="shared" si="475"/>
        <v>8.3333333333333339</v>
      </c>
      <c r="CG107" s="11">
        <f t="shared" ref="CG107" si="476">CG102/(CG103-CG104)</f>
        <v>10</v>
      </c>
      <c r="CH107" s="10">
        <f>CH102/(CH103-CH104)</f>
        <v>8</v>
      </c>
      <c r="CI107" s="9">
        <v>0</v>
      </c>
      <c r="CJ107" s="31">
        <f t="shared" ref="CJ107" si="477">CJ102/(CJ103-CJ104)</f>
        <v>12</v>
      </c>
      <c r="CL107" s="14" t="s">
        <v>7</v>
      </c>
      <c r="CM107" s="10">
        <f>CM102/(CM103-CM104)</f>
        <v>-1.5</v>
      </c>
      <c r="CN107" s="10">
        <f t="shared" ref="CN107:CP107" si="478">CN102/(CN103-CN104)</f>
        <v>9</v>
      </c>
      <c r="CO107" s="10">
        <f t="shared" si="478"/>
        <v>6.333333333333333</v>
      </c>
      <c r="CP107" s="11">
        <f t="shared" si="478"/>
        <v>4</v>
      </c>
      <c r="CR107" s="11">
        <f t="shared" ref="CR107" si="479">CR102/(CR103-CR104)</f>
        <v>6.25</v>
      </c>
      <c r="CS107" s="10">
        <f>CS102/(CS103-CS104)</f>
        <v>4.666666666666667</v>
      </c>
      <c r="CT107" s="9">
        <f t="shared" ref="CT107:CU107" si="480">CT102/(CT103-CT104)</f>
        <v>9.3333333333333339</v>
      </c>
      <c r="CU107" s="31">
        <f t="shared" si="480"/>
        <v>4</v>
      </c>
      <c r="CW107" s="14" t="s">
        <v>7</v>
      </c>
      <c r="CX107" s="9">
        <f>CX102/(CX103-CX104)</f>
        <v>8</v>
      </c>
      <c r="CY107" s="31">
        <f t="shared" ref="CY107:DA107" si="481">CY102/(CY103-CY104)</f>
        <v>3</v>
      </c>
      <c r="CZ107" s="10">
        <f t="shared" si="481"/>
        <v>5</v>
      </c>
      <c r="DA107" s="11">
        <f t="shared" si="481"/>
        <v>4.75</v>
      </c>
      <c r="DC107" s="11">
        <f t="shared" ref="DC107" si="482">DC102/(DC103-DC104)</f>
        <v>10</v>
      </c>
      <c r="DD107" s="10">
        <f>DD102/(DD103-DD104)</f>
        <v>10</v>
      </c>
      <c r="DE107" s="10">
        <f t="shared" ref="DE107:DF107" si="483">DE102/(DE103-DE104)</f>
        <v>9</v>
      </c>
      <c r="DF107" s="10">
        <f t="shared" si="483"/>
        <v>12</v>
      </c>
    </row>
    <row r="108" spans="1:16274">
      <c r="A108" s="286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X108" s="285"/>
      <c r="Y108" s="285"/>
      <c r="Z108" s="285"/>
      <c r="AA108" s="285"/>
      <c r="AB108" s="285"/>
      <c r="AC108" s="285"/>
      <c r="AD108" s="285"/>
      <c r="AE108" s="285"/>
      <c r="AF108" s="285"/>
      <c r="AG108" s="285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T108" s="285"/>
      <c r="AU108" s="285"/>
      <c r="AV108" s="285"/>
      <c r="AW108" s="285"/>
      <c r="AX108" s="285"/>
      <c r="BE108" s="285"/>
      <c r="BF108" s="285"/>
      <c r="BG108" s="285"/>
      <c r="BH108" s="285"/>
      <c r="BP108" s="1"/>
      <c r="BQ108" s="2"/>
      <c r="BR108" s="311"/>
      <c r="BS108" s="2"/>
    </row>
    <row r="109" spans="1:16274" s="284" customFormat="1">
      <c r="A109" s="314"/>
      <c r="B109" s="200"/>
      <c r="C109" s="201"/>
      <c r="D109" s="201"/>
      <c r="E109" s="201"/>
      <c r="F109" s="288"/>
      <c r="G109" s="283"/>
      <c r="H109" s="283"/>
      <c r="I109" s="283"/>
      <c r="J109" s="283"/>
      <c r="K109" s="283"/>
      <c r="L109" s="283"/>
      <c r="M109" s="200"/>
      <c r="N109" s="201"/>
      <c r="O109" s="201"/>
      <c r="P109" s="201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T109" s="79"/>
      <c r="AU109" s="80"/>
      <c r="AV109" s="80"/>
      <c r="AW109" s="80"/>
      <c r="AX109" s="315"/>
      <c r="BE109" s="79"/>
      <c r="BF109" s="80"/>
      <c r="BG109" s="80"/>
      <c r="BH109" s="80"/>
    </row>
    <row r="110" spans="1:16274">
      <c r="A110" s="286" t="s">
        <v>22</v>
      </c>
      <c r="B110" s="1"/>
      <c r="C110" s="2"/>
      <c r="D110" s="2"/>
      <c r="E110" s="2"/>
      <c r="F110" s="311"/>
      <c r="G110" s="285"/>
      <c r="H110" s="285"/>
      <c r="I110" s="285"/>
      <c r="J110" s="285"/>
      <c r="K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X110" s="285"/>
      <c r="Y110" s="285"/>
      <c r="Z110" s="285"/>
      <c r="AA110" s="285"/>
      <c r="AB110" s="285"/>
      <c r="AC110" s="285"/>
      <c r="AD110" s="285"/>
      <c r="AE110" s="285"/>
      <c r="AF110" s="285"/>
      <c r="AG110" s="285"/>
      <c r="AI110" s="285"/>
      <c r="AJ110" s="285"/>
      <c r="AK110" s="285"/>
      <c r="AL110" s="285"/>
      <c r="AM110" s="285"/>
      <c r="AN110" s="285"/>
      <c r="AO110" s="285"/>
      <c r="AP110" s="285"/>
      <c r="AQ110" s="285"/>
      <c r="AR110" s="285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E110" s="285"/>
      <c r="BF110" s="285"/>
      <c r="BG110" s="285"/>
      <c r="BH110" s="285"/>
    </row>
    <row r="111" spans="1:16274" s="298" customFormat="1">
      <c r="A111" s="286"/>
      <c r="B111" s="1"/>
      <c r="C111" s="291" t="s">
        <v>22</v>
      </c>
      <c r="D111" s="291"/>
      <c r="E111" s="291"/>
      <c r="F111" s="20">
        <f>IF(COUNTIF(F113:F127,"&gt;37")=0,0,COUNTIF(F113:F127,"&gt;37")-1)</f>
        <v>1</v>
      </c>
      <c r="G111" s="285"/>
      <c r="H111" s="20">
        <f>IF(COUNTIF(H113:H127,"&gt;37")=0,0,COUNTIF(H113:H127,"&gt;37")-1)</f>
        <v>0</v>
      </c>
      <c r="I111" s="278" t="s">
        <v>23</v>
      </c>
      <c r="J111" s="278"/>
      <c r="K111" s="278"/>
      <c r="L111" s="283"/>
      <c r="M111" s="1"/>
      <c r="N111" s="291" t="s">
        <v>22</v>
      </c>
      <c r="O111" s="291"/>
      <c r="P111" s="291"/>
      <c r="Q111" s="20">
        <f>IF(COUNTIF(Q113:Q127,"&gt;37")=0,0,COUNTIF(Q113:Q127,"&gt;37")-1)</f>
        <v>1</v>
      </c>
      <c r="R111" s="285"/>
      <c r="S111" s="20">
        <f>IF(COUNTIF(S113:S127,"&gt;37")=0,0,COUNTIF(S113:S127,"&gt;37")-1)</f>
        <v>0</v>
      </c>
      <c r="T111" s="278" t="s">
        <v>11</v>
      </c>
      <c r="U111" s="278"/>
      <c r="V111" s="278"/>
      <c r="W111" s="283"/>
      <c r="X111" s="1"/>
      <c r="Y111" s="278" t="s">
        <v>22</v>
      </c>
      <c r="Z111" s="278"/>
      <c r="AA111" s="278"/>
      <c r="AB111" s="20">
        <f>IF(COUNTIF(AB113:AB127,"&gt;37")=0,0,COUNTIF(AB113:AB127,"&gt;37")-1)</f>
        <v>1</v>
      </c>
      <c r="AC111" s="285"/>
      <c r="AD111" s="20">
        <f>IF(COUNTIF(AD113:AD127,"&gt;37")=0,0,COUNTIF(AD113:AD127,"&gt;37")-1)</f>
        <v>2</v>
      </c>
      <c r="AE111" s="291" t="s">
        <v>18</v>
      </c>
      <c r="AF111" s="291"/>
      <c r="AG111" s="291"/>
      <c r="AH111" s="283"/>
      <c r="AI111" s="1"/>
      <c r="AJ111" s="291" t="s">
        <v>22</v>
      </c>
      <c r="AK111" s="291"/>
      <c r="AL111" s="291"/>
      <c r="AM111" s="20">
        <f>IF(COUNTIF(AM113:AM127,"&gt;37")=0,0,COUNTIF(AM113:AM127,"&gt;37")-1)</f>
        <v>3</v>
      </c>
      <c r="AN111" s="285"/>
      <c r="AO111" s="20">
        <f>IF(COUNTIF(AO113:AO127,"&gt;37")=0,0,COUNTIF(AO113:AO127,"&gt;37")-1)</f>
        <v>0</v>
      </c>
      <c r="AP111" s="278" t="s">
        <v>37</v>
      </c>
      <c r="AQ111" s="278"/>
      <c r="AR111" s="278"/>
      <c r="AS111" s="316"/>
      <c r="AT111" s="316"/>
      <c r="AU111" s="316"/>
      <c r="AV111" s="316"/>
      <c r="AW111" s="316"/>
      <c r="AX111" s="316"/>
      <c r="AY111" s="316"/>
      <c r="AZ111" s="316"/>
      <c r="BA111" s="316"/>
      <c r="BB111" s="316"/>
      <c r="BC111" s="316"/>
      <c r="BD111" s="284"/>
      <c r="BE111" s="1"/>
      <c r="BF111" s="278" t="s">
        <v>22</v>
      </c>
      <c r="BG111" s="278"/>
      <c r="BH111" s="278"/>
      <c r="BI111" s="20">
        <f>IF(COUNTIF(BI113:BI127,"&gt;37")=0,0,COUNTIF(BI113:BI127,"&gt;37")-1)</f>
        <v>4</v>
      </c>
      <c r="BJ111" s="285"/>
      <c r="BK111" s="20">
        <f>IF(COUNTIF(BK113:BK127,"&gt;37")=0,0,COUNTIF(BK113:BK127,"&gt;37")-1)</f>
        <v>3</v>
      </c>
      <c r="BL111" s="291" t="s">
        <v>12</v>
      </c>
      <c r="BM111" s="291"/>
      <c r="BN111" s="291"/>
      <c r="BO111" s="284"/>
      <c r="BP111" s="1"/>
      <c r="BQ111" s="291" t="s">
        <v>22</v>
      </c>
      <c r="BR111" s="291"/>
      <c r="BS111" s="291"/>
      <c r="BT111" s="20">
        <f>IF(COUNTIF(BT113:BT127,"&gt;37")=0,0,COUNTIF(BT113:BT127,"&gt;37")-1)</f>
        <v>1</v>
      </c>
      <c r="BU111" s="285"/>
      <c r="BV111" s="20">
        <f>IF(COUNTIF(BV113:BV127,"&gt;37")=0,0,COUNTIF(BV113:BV127,"&gt;37")-1)</f>
        <v>0</v>
      </c>
      <c r="BW111" s="278" t="s">
        <v>38</v>
      </c>
      <c r="BX111" s="278"/>
      <c r="BY111" s="278"/>
      <c r="BZ111" s="284"/>
      <c r="CA111" s="1"/>
      <c r="CB111" s="291" t="s">
        <v>22</v>
      </c>
      <c r="CC111" s="291"/>
      <c r="CD111" s="291"/>
      <c r="CE111" s="20">
        <f>IF(COUNTIF(CE113:CE127,"&gt;37")=0,0,COUNTIF(CE113:CE127,"&gt;37")-1)</f>
        <v>1</v>
      </c>
      <c r="CF111" s="285"/>
      <c r="CG111" s="20">
        <f>IF(COUNTIF(CG113:CG127,"&gt;37")=0,0,COUNTIF(CG113:CG127,"&gt;37")-1)</f>
        <v>0</v>
      </c>
      <c r="CH111" s="278" t="s">
        <v>25</v>
      </c>
      <c r="CI111" s="278"/>
      <c r="CJ111" s="278"/>
      <c r="CK111" s="284"/>
      <c r="CL111" s="1"/>
      <c r="CM111" s="291" t="s">
        <v>22</v>
      </c>
      <c r="CN111" s="291"/>
      <c r="CO111" s="291"/>
      <c r="CP111" s="20">
        <f>IF(COUNTIF(CP113:CP127,"&gt;37")=0,0,COUNTIF(CP113:CP127,"&gt;37")-1)</f>
        <v>2</v>
      </c>
      <c r="CQ111" s="285"/>
      <c r="CR111" s="20">
        <f>IF(COUNTIF(CR113:CR127,"&gt;37")=0,0,COUNTIF(CR113:CR127,"&gt;37")-1)</f>
        <v>1</v>
      </c>
      <c r="CS111" s="278" t="s">
        <v>31</v>
      </c>
      <c r="CT111" s="278"/>
      <c r="CU111" s="278"/>
      <c r="CV111" s="284"/>
      <c r="CW111" s="1"/>
      <c r="CX111" s="291" t="s">
        <v>22</v>
      </c>
      <c r="CY111" s="291"/>
      <c r="CZ111" s="291"/>
      <c r="DA111" s="20">
        <f>IF(COUNTIF(DA113:DA127,"&gt;37")=0,0,COUNTIF(DA113:DA127,"&gt;37")-1)</f>
        <v>4</v>
      </c>
      <c r="DB111" s="285"/>
      <c r="DC111" s="20">
        <f>IF(COUNTIF(DC113:DC127,"&gt;37")=0,0,COUNTIF(DC113:DC127,"&gt;37")-1)</f>
        <v>0</v>
      </c>
      <c r="DD111" s="278" t="s">
        <v>41</v>
      </c>
      <c r="DE111" s="278"/>
      <c r="DF111" s="278"/>
      <c r="DG111" s="284"/>
      <c r="DH111" s="285"/>
      <c r="DI111" s="285"/>
      <c r="DJ111" s="285"/>
      <c r="DK111" s="285"/>
      <c r="DL111" s="285"/>
      <c r="DM111" s="285"/>
      <c r="DN111" s="285"/>
      <c r="DO111" s="285"/>
      <c r="DP111" s="285"/>
      <c r="DQ111" s="285"/>
      <c r="DR111" s="285"/>
      <c r="DS111" s="285"/>
      <c r="DT111" s="285"/>
      <c r="DU111" s="285"/>
      <c r="DV111" s="285"/>
      <c r="DW111" s="285"/>
      <c r="DX111" s="285"/>
      <c r="DY111" s="285"/>
      <c r="DZ111" s="285"/>
      <c r="EA111" s="285"/>
      <c r="EB111" s="285"/>
      <c r="EC111" s="285"/>
      <c r="ED111" s="285"/>
      <c r="EE111" s="285"/>
      <c r="EF111" s="285"/>
      <c r="EG111" s="285"/>
      <c r="EH111" s="285"/>
      <c r="EI111" s="285"/>
      <c r="EJ111" s="285"/>
      <c r="EK111" s="285"/>
      <c r="EL111" s="285"/>
      <c r="EM111" s="285"/>
      <c r="EN111" s="285"/>
      <c r="EO111" s="285"/>
      <c r="EP111" s="285"/>
      <c r="EQ111" s="285"/>
      <c r="ER111" s="285"/>
      <c r="ES111" s="285"/>
      <c r="ET111" s="285"/>
      <c r="EU111" s="285"/>
      <c r="EV111" s="285"/>
      <c r="EW111" s="285"/>
      <c r="EX111" s="285"/>
      <c r="EY111" s="285"/>
      <c r="EZ111" s="285"/>
      <c r="FA111" s="285"/>
      <c r="FB111" s="285"/>
      <c r="FC111" s="285"/>
      <c r="FD111" s="285"/>
      <c r="FE111" s="285"/>
      <c r="FF111" s="285"/>
      <c r="FG111" s="285"/>
      <c r="FH111" s="285"/>
      <c r="FI111" s="285"/>
      <c r="FJ111" s="285"/>
      <c r="FK111" s="285"/>
      <c r="FL111" s="285"/>
      <c r="FM111" s="285"/>
      <c r="FN111" s="285"/>
      <c r="FO111" s="285"/>
      <c r="FP111" s="285"/>
      <c r="FQ111" s="285"/>
      <c r="FR111" s="285"/>
      <c r="FS111" s="285"/>
      <c r="FT111" s="285"/>
      <c r="FU111" s="285"/>
      <c r="FV111" s="285"/>
      <c r="FW111" s="285"/>
      <c r="FX111" s="285"/>
      <c r="FY111" s="285"/>
      <c r="FZ111" s="285"/>
      <c r="GA111" s="285"/>
      <c r="GB111" s="285"/>
      <c r="GC111" s="285"/>
      <c r="GD111" s="285"/>
      <c r="GE111" s="285"/>
      <c r="GF111" s="285"/>
      <c r="GG111" s="285"/>
      <c r="GH111" s="285"/>
      <c r="GI111" s="285"/>
      <c r="GJ111" s="285"/>
      <c r="GK111" s="285"/>
      <c r="GL111" s="285"/>
      <c r="GM111" s="285"/>
      <c r="GN111" s="285"/>
      <c r="GO111" s="285"/>
      <c r="GP111" s="285"/>
      <c r="GQ111" s="285"/>
      <c r="GR111" s="285"/>
      <c r="GS111" s="285"/>
      <c r="GT111" s="285"/>
      <c r="GU111" s="285"/>
      <c r="GV111" s="285"/>
      <c r="GW111" s="285"/>
      <c r="GX111" s="285"/>
      <c r="GY111" s="285"/>
      <c r="GZ111" s="285"/>
      <c r="HA111" s="285"/>
      <c r="HB111" s="285"/>
      <c r="HC111" s="285"/>
      <c r="HD111" s="285"/>
      <c r="HE111" s="285"/>
      <c r="HF111" s="285"/>
      <c r="HG111" s="285"/>
      <c r="HH111" s="285"/>
      <c r="HI111" s="285"/>
      <c r="HJ111" s="285"/>
      <c r="HK111" s="285"/>
      <c r="HL111" s="285"/>
      <c r="HM111" s="285"/>
      <c r="HN111" s="285"/>
      <c r="HO111" s="285"/>
      <c r="HP111" s="285"/>
      <c r="HQ111" s="285"/>
      <c r="HR111" s="285"/>
      <c r="HS111" s="285"/>
      <c r="HT111" s="285"/>
      <c r="HU111" s="285"/>
      <c r="HV111" s="285"/>
      <c r="HW111" s="285"/>
      <c r="HX111" s="285"/>
      <c r="HY111" s="285"/>
      <c r="HZ111" s="285"/>
      <c r="IA111" s="285"/>
      <c r="IB111" s="285"/>
      <c r="IC111" s="285"/>
      <c r="ID111" s="285"/>
      <c r="IE111" s="285"/>
      <c r="IF111" s="285"/>
      <c r="IG111" s="285"/>
      <c r="IH111" s="285"/>
      <c r="II111" s="285"/>
      <c r="IJ111" s="285"/>
      <c r="IK111" s="285"/>
      <c r="IL111" s="285"/>
      <c r="IM111" s="285"/>
      <c r="IN111" s="285"/>
      <c r="IO111" s="285"/>
      <c r="IP111" s="285"/>
      <c r="IQ111" s="285"/>
      <c r="IR111" s="285"/>
      <c r="IS111" s="285"/>
      <c r="IT111" s="285"/>
      <c r="IU111" s="285"/>
      <c r="IV111" s="285"/>
      <c r="IW111" s="285"/>
      <c r="IX111" s="285"/>
      <c r="IY111" s="285"/>
      <c r="IZ111" s="285"/>
      <c r="JA111" s="285"/>
      <c r="JB111" s="285"/>
      <c r="JC111" s="285"/>
      <c r="JD111" s="285"/>
      <c r="JE111" s="285"/>
      <c r="JF111" s="285"/>
      <c r="JG111" s="285"/>
      <c r="JH111" s="285"/>
      <c r="JI111" s="285"/>
      <c r="JJ111" s="285"/>
      <c r="JK111" s="285"/>
      <c r="JL111" s="285"/>
      <c r="JM111" s="285"/>
      <c r="JN111" s="285"/>
      <c r="JO111" s="285"/>
      <c r="JP111" s="285"/>
      <c r="JQ111" s="285"/>
      <c r="JR111" s="285"/>
      <c r="JS111" s="285"/>
      <c r="JT111" s="285"/>
      <c r="JU111" s="285"/>
      <c r="JV111" s="285"/>
      <c r="JW111" s="285"/>
      <c r="JX111" s="285"/>
      <c r="JY111" s="285"/>
      <c r="JZ111" s="285"/>
      <c r="KA111" s="285"/>
      <c r="KB111" s="285"/>
      <c r="KC111" s="285"/>
      <c r="KD111" s="285"/>
      <c r="KE111" s="285"/>
      <c r="KF111" s="285"/>
      <c r="KG111" s="285"/>
      <c r="KH111" s="285"/>
      <c r="KI111" s="285"/>
      <c r="KJ111" s="285"/>
      <c r="KK111" s="285"/>
      <c r="KL111" s="285"/>
      <c r="KM111" s="285"/>
      <c r="KN111" s="285"/>
      <c r="KO111" s="285"/>
      <c r="KP111" s="285"/>
      <c r="KQ111" s="285"/>
      <c r="KR111" s="285"/>
      <c r="KS111" s="285"/>
      <c r="KT111" s="285"/>
      <c r="KU111" s="285"/>
      <c r="KV111" s="285"/>
      <c r="KW111" s="285"/>
      <c r="KX111" s="285"/>
      <c r="KY111" s="285"/>
      <c r="KZ111" s="285"/>
      <c r="LA111" s="285"/>
      <c r="LB111" s="285"/>
      <c r="LC111" s="285"/>
      <c r="LD111" s="285"/>
      <c r="LE111" s="285"/>
      <c r="LF111" s="285"/>
      <c r="LG111" s="285"/>
      <c r="LH111" s="285"/>
      <c r="LI111" s="285"/>
      <c r="LJ111" s="285"/>
      <c r="LK111" s="285"/>
      <c r="LL111" s="285"/>
      <c r="LM111" s="285"/>
      <c r="LN111" s="285"/>
      <c r="LO111" s="285"/>
      <c r="LP111" s="285"/>
      <c r="LQ111" s="285"/>
      <c r="LR111" s="285"/>
      <c r="LS111" s="285"/>
      <c r="LT111" s="285"/>
      <c r="LU111" s="285"/>
      <c r="LV111" s="285"/>
      <c r="LW111" s="285"/>
      <c r="LX111" s="285"/>
      <c r="LY111" s="285"/>
      <c r="LZ111" s="285"/>
      <c r="MA111" s="285"/>
      <c r="MB111" s="285"/>
      <c r="MC111" s="285"/>
      <c r="MD111" s="285"/>
      <c r="ME111" s="285"/>
      <c r="MF111" s="285"/>
      <c r="MG111" s="285"/>
      <c r="MH111" s="285"/>
      <c r="MI111" s="285"/>
      <c r="MJ111" s="285"/>
      <c r="MK111" s="285"/>
      <c r="ML111" s="285"/>
      <c r="MM111" s="285"/>
      <c r="MN111" s="285"/>
      <c r="MO111" s="285"/>
      <c r="MP111" s="285"/>
      <c r="MQ111" s="285"/>
      <c r="MR111" s="285"/>
      <c r="MS111" s="285"/>
      <c r="MT111" s="285"/>
      <c r="MU111" s="285"/>
      <c r="MV111" s="285"/>
      <c r="MW111" s="285"/>
      <c r="MX111" s="285"/>
      <c r="MY111" s="285"/>
      <c r="MZ111" s="285"/>
      <c r="NA111" s="285"/>
      <c r="NB111" s="285"/>
      <c r="NC111" s="285"/>
      <c r="ND111" s="285"/>
      <c r="NE111" s="285"/>
      <c r="NF111" s="285"/>
      <c r="NG111" s="285"/>
      <c r="NH111" s="285"/>
      <c r="NI111" s="285"/>
      <c r="NJ111" s="285"/>
      <c r="NK111" s="285"/>
      <c r="NL111" s="285"/>
      <c r="NM111" s="285"/>
      <c r="NN111" s="285"/>
      <c r="NO111" s="285"/>
      <c r="NP111" s="285"/>
      <c r="NQ111" s="285"/>
      <c r="NR111" s="285"/>
      <c r="NS111" s="285"/>
      <c r="NT111" s="285"/>
      <c r="NU111" s="285"/>
      <c r="NV111" s="285"/>
      <c r="NW111" s="285"/>
      <c r="NX111" s="285"/>
      <c r="NY111" s="285"/>
      <c r="NZ111" s="285"/>
      <c r="OA111" s="285"/>
      <c r="OB111" s="285"/>
      <c r="OC111" s="285"/>
      <c r="OD111" s="285"/>
      <c r="OE111" s="285"/>
      <c r="OF111" s="285"/>
      <c r="OG111" s="285"/>
      <c r="OH111" s="285"/>
      <c r="OI111" s="285"/>
      <c r="OJ111" s="285"/>
      <c r="OK111" s="285"/>
      <c r="OL111" s="285"/>
      <c r="OM111" s="285"/>
      <c r="ON111" s="285"/>
      <c r="OO111" s="285"/>
      <c r="OP111" s="285"/>
      <c r="OQ111" s="285"/>
      <c r="OR111" s="285"/>
      <c r="OS111" s="285"/>
      <c r="OT111" s="285"/>
      <c r="OU111" s="285"/>
      <c r="OV111" s="285"/>
      <c r="OW111" s="285"/>
      <c r="OX111" s="285"/>
      <c r="OY111" s="285"/>
      <c r="OZ111" s="285"/>
      <c r="PA111" s="285"/>
      <c r="PB111" s="285"/>
      <c r="PC111" s="285"/>
      <c r="PD111" s="285"/>
      <c r="PE111" s="285"/>
      <c r="PF111" s="285"/>
      <c r="PG111" s="285"/>
      <c r="PH111" s="285"/>
      <c r="PI111" s="285"/>
      <c r="PJ111" s="285"/>
      <c r="PK111" s="285"/>
      <c r="PL111" s="285"/>
      <c r="PM111" s="285"/>
      <c r="PN111" s="285"/>
      <c r="PO111" s="285"/>
      <c r="PP111" s="285"/>
      <c r="PQ111" s="285"/>
      <c r="PR111" s="285"/>
      <c r="PS111" s="285"/>
      <c r="PT111" s="285"/>
      <c r="PU111" s="285"/>
      <c r="PV111" s="285"/>
      <c r="PW111" s="285"/>
      <c r="PX111" s="285"/>
      <c r="PY111" s="285"/>
      <c r="PZ111" s="285"/>
      <c r="QA111" s="285"/>
      <c r="QB111" s="285"/>
      <c r="QC111" s="285"/>
      <c r="QD111" s="285"/>
      <c r="QE111" s="285"/>
      <c r="QF111" s="285"/>
      <c r="QG111" s="285"/>
      <c r="QH111" s="285"/>
      <c r="QI111" s="285"/>
      <c r="QJ111" s="285"/>
      <c r="QK111" s="285"/>
      <c r="QL111" s="285"/>
      <c r="QM111" s="285"/>
      <c r="QN111" s="285"/>
      <c r="QO111" s="285"/>
      <c r="QP111" s="285"/>
      <c r="QQ111" s="285"/>
      <c r="QR111" s="285"/>
      <c r="QS111" s="285"/>
      <c r="QT111" s="285"/>
      <c r="QU111" s="285"/>
      <c r="QV111" s="285"/>
      <c r="QW111" s="285"/>
      <c r="QX111" s="285"/>
      <c r="QY111" s="285"/>
      <c r="QZ111" s="285"/>
      <c r="RA111" s="285"/>
      <c r="RB111" s="285"/>
      <c r="RC111" s="285"/>
      <c r="RD111" s="285"/>
      <c r="RE111" s="285"/>
      <c r="RF111" s="285"/>
      <c r="RG111" s="285"/>
      <c r="RH111" s="285"/>
      <c r="RI111" s="285"/>
      <c r="RJ111" s="285"/>
      <c r="RK111" s="285"/>
      <c r="RL111" s="285"/>
      <c r="RM111" s="285"/>
      <c r="RN111" s="285"/>
      <c r="RO111" s="285"/>
      <c r="RP111" s="285"/>
      <c r="RQ111" s="285"/>
      <c r="RR111" s="285"/>
      <c r="RS111" s="285"/>
      <c r="RT111" s="285"/>
      <c r="RU111" s="285"/>
      <c r="RV111" s="285"/>
      <c r="RW111" s="285"/>
      <c r="RX111" s="285"/>
      <c r="RY111" s="285"/>
      <c r="RZ111" s="285"/>
      <c r="SA111" s="285"/>
      <c r="SB111" s="285"/>
      <c r="SC111" s="285"/>
      <c r="SD111" s="285"/>
      <c r="SE111" s="285"/>
      <c r="SF111" s="285"/>
      <c r="SG111" s="285"/>
      <c r="SH111" s="285"/>
      <c r="SI111" s="285"/>
      <c r="SJ111" s="285"/>
      <c r="SK111" s="285"/>
      <c r="SL111" s="285"/>
      <c r="SM111" s="285"/>
      <c r="SN111" s="285"/>
      <c r="SO111" s="285"/>
      <c r="SP111" s="285"/>
      <c r="SQ111" s="285"/>
      <c r="SR111" s="285"/>
      <c r="SS111" s="285"/>
      <c r="ST111" s="285"/>
      <c r="SU111" s="285"/>
      <c r="SV111" s="285"/>
      <c r="SW111" s="285"/>
      <c r="SX111" s="285"/>
      <c r="SY111" s="285"/>
      <c r="SZ111" s="285"/>
      <c r="TA111" s="285"/>
      <c r="TB111" s="285"/>
      <c r="TC111" s="285"/>
      <c r="TD111" s="285"/>
      <c r="TE111" s="285"/>
      <c r="TF111" s="285"/>
      <c r="TG111" s="285"/>
      <c r="TH111" s="285"/>
      <c r="TI111" s="285"/>
      <c r="TJ111" s="285"/>
      <c r="TK111" s="285"/>
      <c r="TL111" s="285"/>
      <c r="TM111" s="285"/>
      <c r="TN111" s="285"/>
      <c r="TO111" s="285"/>
      <c r="TP111" s="285"/>
      <c r="TQ111" s="285"/>
      <c r="TR111" s="285"/>
      <c r="TS111" s="285"/>
      <c r="TT111" s="285"/>
      <c r="TU111" s="285"/>
      <c r="TV111" s="285"/>
      <c r="TW111" s="285"/>
      <c r="TX111" s="285"/>
      <c r="TY111" s="285"/>
      <c r="TZ111" s="285"/>
      <c r="UA111" s="285"/>
      <c r="UB111" s="285"/>
      <c r="UC111" s="285"/>
      <c r="UD111" s="285"/>
      <c r="UE111" s="285"/>
      <c r="UF111" s="285"/>
      <c r="UG111" s="285"/>
      <c r="UH111" s="285"/>
      <c r="UI111" s="285"/>
      <c r="UJ111" s="285"/>
      <c r="UK111" s="285"/>
      <c r="UL111" s="285"/>
      <c r="UM111" s="285"/>
      <c r="UN111" s="285"/>
      <c r="UO111" s="285"/>
      <c r="UP111" s="285"/>
      <c r="UQ111" s="285"/>
      <c r="UR111" s="285"/>
      <c r="US111" s="285"/>
      <c r="UT111" s="285"/>
      <c r="UU111" s="285"/>
      <c r="UV111" s="285"/>
      <c r="UW111" s="285"/>
      <c r="UX111" s="285"/>
      <c r="UY111" s="285"/>
      <c r="UZ111" s="285"/>
      <c r="VA111" s="285"/>
      <c r="VB111" s="285"/>
      <c r="VC111" s="285"/>
      <c r="VD111" s="285"/>
      <c r="VE111" s="285"/>
      <c r="VF111" s="285"/>
      <c r="VG111" s="285"/>
      <c r="VH111" s="285"/>
      <c r="VI111" s="285"/>
      <c r="VJ111" s="285"/>
      <c r="VK111" s="285"/>
      <c r="VL111" s="285"/>
      <c r="VM111" s="285"/>
      <c r="VN111" s="285"/>
      <c r="VO111" s="285"/>
      <c r="VP111" s="285"/>
      <c r="VQ111" s="285"/>
      <c r="VR111" s="285"/>
      <c r="VS111" s="285"/>
      <c r="VT111" s="285"/>
      <c r="VU111" s="285"/>
      <c r="VV111" s="285"/>
      <c r="VW111" s="285"/>
      <c r="VX111" s="285"/>
      <c r="VY111" s="285"/>
      <c r="VZ111" s="285"/>
      <c r="WA111" s="285"/>
      <c r="WB111" s="285"/>
      <c r="WC111" s="285"/>
      <c r="WD111" s="285"/>
      <c r="WE111" s="285"/>
      <c r="WF111" s="285"/>
      <c r="WG111" s="285"/>
      <c r="WH111" s="285"/>
      <c r="WI111" s="285"/>
      <c r="WJ111" s="285"/>
      <c r="WK111" s="285"/>
      <c r="WL111" s="285"/>
      <c r="WM111" s="285"/>
      <c r="WN111" s="285"/>
      <c r="WO111" s="285"/>
      <c r="WP111" s="285"/>
      <c r="WQ111" s="285"/>
      <c r="WR111" s="285"/>
      <c r="WS111" s="285"/>
      <c r="WT111" s="285"/>
      <c r="WU111" s="285"/>
      <c r="WV111" s="285"/>
      <c r="WW111" s="285"/>
      <c r="WX111" s="285"/>
      <c r="WY111" s="285"/>
      <c r="WZ111" s="285"/>
      <c r="XA111" s="285"/>
      <c r="XB111" s="285"/>
      <c r="XC111" s="285"/>
      <c r="XD111" s="285"/>
      <c r="XE111" s="285"/>
      <c r="XF111" s="285"/>
      <c r="XG111" s="285"/>
      <c r="XH111" s="285"/>
      <c r="XI111" s="285"/>
      <c r="XJ111" s="285"/>
      <c r="XK111" s="285"/>
      <c r="XL111" s="285"/>
      <c r="XM111" s="285"/>
      <c r="XN111" s="285"/>
      <c r="XO111" s="285"/>
      <c r="XP111" s="285"/>
      <c r="XQ111" s="285"/>
      <c r="XR111" s="285"/>
      <c r="XS111" s="285"/>
      <c r="XT111" s="285"/>
      <c r="XU111" s="285"/>
      <c r="XV111" s="285"/>
      <c r="XW111" s="285"/>
      <c r="XX111" s="285"/>
      <c r="XY111" s="285"/>
      <c r="XZ111" s="285"/>
      <c r="YA111" s="285"/>
      <c r="YB111" s="285"/>
      <c r="YC111" s="285"/>
      <c r="YD111" s="285"/>
      <c r="YE111" s="285"/>
      <c r="YF111" s="285"/>
      <c r="YG111" s="285"/>
      <c r="YH111" s="285"/>
      <c r="YI111" s="285"/>
      <c r="YJ111" s="285"/>
      <c r="YK111" s="285"/>
      <c r="YL111" s="285"/>
      <c r="YM111" s="285"/>
      <c r="YN111" s="285"/>
      <c r="YO111" s="285"/>
      <c r="YP111" s="285"/>
      <c r="YQ111" s="285"/>
      <c r="YR111" s="285"/>
      <c r="YS111" s="285"/>
      <c r="YT111" s="285"/>
      <c r="YU111" s="285"/>
      <c r="YV111" s="285"/>
      <c r="YW111" s="285"/>
      <c r="YX111" s="285"/>
      <c r="YY111" s="285"/>
      <c r="YZ111" s="285"/>
      <c r="ZA111" s="285"/>
      <c r="ZB111" s="285"/>
      <c r="ZC111" s="285"/>
      <c r="ZD111" s="285"/>
      <c r="ZE111" s="285"/>
      <c r="ZF111" s="285"/>
      <c r="ZG111" s="285"/>
      <c r="ZH111" s="285"/>
      <c r="ZI111" s="285"/>
      <c r="ZJ111" s="285"/>
      <c r="ZK111" s="285"/>
      <c r="ZL111" s="285"/>
      <c r="ZM111" s="285"/>
      <c r="ZN111" s="285"/>
      <c r="ZO111" s="285"/>
      <c r="ZP111" s="285"/>
      <c r="ZQ111" s="285"/>
      <c r="ZR111" s="285"/>
      <c r="ZS111" s="285"/>
      <c r="ZT111" s="285"/>
      <c r="ZU111" s="285"/>
      <c r="ZV111" s="285"/>
      <c r="ZW111" s="285"/>
      <c r="ZX111" s="285"/>
      <c r="ZY111" s="285"/>
      <c r="ZZ111" s="285"/>
      <c r="AAA111" s="285"/>
      <c r="AAB111" s="285"/>
      <c r="AAC111" s="285"/>
      <c r="AAD111" s="285"/>
      <c r="AAE111" s="285"/>
      <c r="AAF111" s="285"/>
      <c r="AAG111" s="285"/>
      <c r="AAH111" s="285"/>
      <c r="AAI111" s="285"/>
      <c r="AAJ111" s="285"/>
      <c r="AAK111" s="285"/>
      <c r="AAL111" s="285"/>
      <c r="AAM111" s="285"/>
      <c r="AAN111" s="285"/>
      <c r="AAO111" s="285"/>
      <c r="AAP111" s="285"/>
      <c r="AAQ111" s="285"/>
      <c r="AAR111" s="285"/>
      <c r="AAS111" s="285"/>
      <c r="AAT111" s="285"/>
      <c r="AAU111" s="285"/>
      <c r="AAV111" s="285"/>
      <c r="AAW111" s="285"/>
      <c r="AAX111" s="285"/>
      <c r="AAY111" s="285"/>
      <c r="AAZ111" s="285"/>
      <c r="ABA111" s="285"/>
      <c r="ABB111" s="285"/>
      <c r="ABC111" s="285"/>
      <c r="ABD111" s="285"/>
      <c r="ABE111" s="285"/>
      <c r="ABF111" s="285"/>
      <c r="ABG111" s="285"/>
      <c r="ABH111" s="285"/>
      <c r="ABI111" s="285"/>
      <c r="ABJ111" s="285"/>
      <c r="ABK111" s="285"/>
      <c r="ABL111" s="285"/>
      <c r="ABM111" s="285"/>
      <c r="ABN111" s="285"/>
      <c r="ABO111" s="285"/>
      <c r="ABP111" s="285"/>
      <c r="ABQ111" s="285"/>
      <c r="ABR111" s="285"/>
      <c r="ABS111" s="285"/>
      <c r="ABT111" s="285"/>
      <c r="ABU111" s="285"/>
      <c r="ABV111" s="285"/>
      <c r="ABW111" s="285"/>
      <c r="ABX111" s="285"/>
      <c r="ABY111" s="285"/>
      <c r="ABZ111" s="285"/>
      <c r="ACA111" s="285"/>
      <c r="ACB111" s="285"/>
      <c r="ACC111" s="285"/>
      <c r="ACD111" s="285"/>
      <c r="ACE111" s="285"/>
      <c r="ACF111" s="285"/>
      <c r="ACG111" s="285"/>
      <c r="ACH111" s="285"/>
      <c r="ACI111" s="285"/>
      <c r="ACJ111" s="285"/>
      <c r="ACK111" s="285"/>
      <c r="ACL111" s="285"/>
      <c r="ACM111" s="285"/>
      <c r="ACN111" s="285"/>
      <c r="ACO111" s="285"/>
      <c r="ACP111" s="285"/>
      <c r="ACQ111" s="285"/>
      <c r="ACR111" s="285"/>
      <c r="ACS111" s="285"/>
      <c r="ACT111" s="285"/>
      <c r="ACU111" s="285"/>
      <c r="ACV111" s="285"/>
      <c r="ACW111" s="285"/>
      <c r="ACX111" s="285"/>
      <c r="ACY111" s="285"/>
      <c r="ACZ111" s="285"/>
      <c r="ADA111" s="285"/>
      <c r="ADB111" s="285"/>
      <c r="ADC111" s="285"/>
      <c r="ADD111" s="285"/>
      <c r="ADE111" s="285"/>
      <c r="ADF111" s="285"/>
      <c r="ADG111" s="285"/>
      <c r="ADH111" s="285"/>
      <c r="ADI111" s="285"/>
      <c r="ADJ111" s="285"/>
      <c r="ADK111" s="285"/>
      <c r="ADL111" s="285"/>
      <c r="ADM111" s="285"/>
      <c r="ADN111" s="285"/>
      <c r="ADO111" s="285"/>
      <c r="ADP111" s="285"/>
      <c r="ADQ111" s="285"/>
      <c r="ADR111" s="285"/>
      <c r="ADS111" s="285"/>
      <c r="ADT111" s="285"/>
      <c r="ADU111" s="285"/>
      <c r="ADV111" s="285"/>
      <c r="ADW111" s="285"/>
      <c r="ADX111" s="285"/>
      <c r="ADY111" s="285"/>
      <c r="ADZ111" s="285"/>
      <c r="AEA111" s="285"/>
      <c r="AEB111" s="285"/>
      <c r="AEC111" s="285"/>
      <c r="AED111" s="285"/>
      <c r="AEE111" s="285"/>
      <c r="AEF111" s="285"/>
      <c r="AEG111" s="285"/>
      <c r="AEH111" s="285"/>
      <c r="AEI111" s="285"/>
      <c r="AEJ111" s="285"/>
      <c r="AEK111" s="285"/>
      <c r="AEL111" s="285"/>
      <c r="AEM111" s="285"/>
      <c r="AEN111" s="285"/>
      <c r="AEO111" s="285"/>
      <c r="AEP111" s="285"/>
      <c r="AEQ111" s="285"/>
      <c r="AER111" s="285"/>
      <c r="AES111" s="285"/>
      <c r="AET111" s="285"/>
      <c r="AEU111" s="285"/>
      <c r="AEV111" s="285"/>
      <c r="AEW111" s="285"/>
      <c r="AEX111" s="285"/>
      <c r="AEY111" s="285"/>
      <c r="AEZ111" s="285"/>
      <c r="AFA111" s="285"/>
      <c r="AFB111" s="285"/>
      <c r="AFC111" s="285"/>
      <c r="AFD111" s="285"/>
      <c r="AFE111" s="285"/>
      <c r="AFF111" s="285"/>
      <c r="AFG111" s="285"/>
      <c r="AFH111" s="285"/>
      <c r="AFI111" s="285"/>
      <c r="AFJ111" s="285"/>
      <c r="AFK111" s="285"/>
      <c r="AFL111" s="285"/>
      <c r="AFM111" s="285"/>
      <c r="AFN111" s="285"/>
      <c r="AFO111" s="285"/>
      <c r="AFP111" s="285"/>
      <c r="AFQ111" s="285"/>
      <c r="AFR111" s="285"/>
      <c r="AFS111" s="285"/>
      <c r="AFT111" s="285"/>
      <c r="AFU111" s="285"/>
      <c r="AFV111" s="285"/>
      <c r="AFW111" s="285"/>
      <c r="AFX111" s="285"/>
      <c r="AFY111" s="285"/>
      <c r="AFZ111" s="285"/>
      <c r="AGA111" s="285"/>
      <c r="AGB111" s="285"/>
      <c r="AGC111" s="285"/>
      <c r="AGD111" s="285"/>
      <c r="AGE111" s="285"/>
      <c r="AGF111" s="285"/>
      <c r="AGG111" s="285"/>
      <c r="AGH111" s="285"/>
      <c r="AGI111" s="285"/>
      <c r="AGJ111" s="285"/>
      <c r="AGK111" s="285"/>
      <c r="AGL111" s="285"/>
      <c r="AGM111" s="285"/>
      <c r="AGN111" s="285"/>
      <c r="AGO111" s="285"/>
      <c r="AGP111" s="285"/>
      <c r="AGQ111" s="285"/>
      <c r="AGR111" s="285"/>
      <c r="AGS111" s="285"/>
      <c r="AGT111" s="285"/>
      <c r="AGU111" s="285"/>
      <c r="AGV111" s="285"/>
      <c r="AGW111" s="285"/>
      <c r="AGX111" s="285"/>
      <c r="AGY111" s="285"/>
      <c r="AGZ111" s="285"/>
      <c r="AHA111" s="285"/>
      <c r="AHB111" s="285"/>
      <c r="AHC111" s="285"/>
      <c r="AHD111" s="285"/>
      <c r="AHE111" s="285"/>
      <c r="AHF111" s="285"/>
      <c r="AHG111" s="285"/>
      <c r="AHH111" s="285"/>
      <c r="AHI111" s="285"/>
      <c r="AHJ111" s="285"/>
      <c r="AHK111" s="285"/>
      <c r="AHL111" s="285"/>
      <c r="AHM111" s="285"/>
      <c r="AHN111" s="285"/>
      <c r="AHO111" s="285"/>
      <c r="AHP111" s="285"/>
      <c r="AHQ111" s="285"/>
      <c r="AHR111" s="285"/>
      <c r="AHS111" s="285"/>
      <c r="AHT111" s="285"/>
      <c r="AHU111" s="285"/>
      <c r="AHV111" s="285"/>
      <c r="AHW111" s="285"/>
      <c r="AHX111" s="285"/>
      <c r="AHY111" s="285"/>
      <c r="AHZ111" s="285"/>
      <c r="AIA111" s="285"/>
      <c r="AIB111" s="285"/>
      <c r="AIC111" s="285"/>
      <c r="AID111" s="285"/>
      <c r="AIE111" s="285"/>
      <c r="AIF111" s="285"/>
      <c r="AIG111" s="285"/>
      <c r="AIH111" s="285"/>
      <c r="AII111" s="285"/>
      <c r="AIJ111" s="285"/>
      <c r="AIK111" s="285"/>
      <c r="AIL111" s="285"/>
      <c r="AIM111" s="285"/>
      <c r="AIN111" s="285"/>
      <c r="AIO111" s="285"/>
      <c r="AIP111" s="285"/>
      <c r="AIQ111" s="285"/>
      <c r="AIR111" s="285"/>
      <c r="AIS111" s="285"/>
      <c r="AIT111" s="285"/>
      <c r="AIU111" s="285"/>
      <c r="AIV111" s="285"/>
      <c r="AIW111" s="285"/>
      <c r="AIX111" s="285"/>
      <c r="AIY111" s="285"/>
      <c r="AIZ111" s="285"/>
      <c r="AJA111" s="285"/>
      <c r="AJB111" s="285"/>
      <c r="AJC111" s="285"/>
      <c r="AJD111" s="285"/>
      <c r="AJE111" s="285"/>
      <c r="AJF111" s="285"/>
      <c r="AJG111" s="285"/>
      <c r="AJH111" s="285"/>
      <c r="AJI111" s="285"/>
      <c r="AJJ111" s="285"/>
      <c r="AJK111" s="285"/>
      <c r="AJL111" s="285"/>
      <c r="AJM111" s="285"/>
      <c r="AJN111" s="285"/>
      <c r="AJO111" s="285"/>
      <c r="AJP111" s="285"/>
      <c r="AJQ111" s="285"/>
      <c r="AJR111" s="285"/>
      <c r="AJS111" s="285"/>
      <c r="AJT111" s="285"/>
      <c r="AJU111" s="285"/>
      <c r="AJV111" s="285"/>
      <c r="AJW111" s="285"/>
      <c r="AJX111" s="285"/>
      <c r="AJY111" s="285"/>
      <c r="AJZ111" s="285"/>
      <c r="AKA111" s="285"/>
      <c r="AKB111" s="285"/>
      <c r="AKC111" s="285"/>
      <c r="AKD111" s="285"/>
      <c r="AKE111" s="285"/>
      <c r="AKF111" s="285"/>
      <c r="AKG111" s="285"/>
      <c r="AKH111" s="285"/>
      <c r="AKI111" s="285"/>
      <c r="AKJ111" s="285"/>
      <c r="AKK111" s="285"/>
      <c r="AKL111" s="285"/>
      <c r="AKM111" s="285"/>
      <c r="AKN111" s="285"/>
      <c r="AKO111" s="285"/>
      <c r="AKP111" s="285"/>
      <c r="AKQ111" s="285"/>
      <c r="AKR111" s="285"/>
      <c r="AKS111" s="285"/>
      <c r="AKT111" s="285"/>
      <c r="AKU111" s="285"/>
      <c r="AKV111" s="285"/>
      <c r="AKW111" s="285"/>
      <c r="AKX111" s="285"/>
      <c r="AKY111" s="285"/>
      <c r="AKZ111" s="285"/>
      <c r="ALA111" s="285"/>
      <c r="ALB111" s="285"/>
      <c r="ALC111" s="285"/>
      <c r="ALD111" s="285"/>
      <c r="ALE111" s="285"/>
      <c r="ALF111" s="285"/>
      <c r="ALG111" s="285"/>
      <c r="ALH111" s="285"/>
      <c r="ALI111" s="285"/>
      <c r="ALJ111" s="285"/>
      <c r="ALK111" s="285"/>
      <c r="ALL111" s="285"/>
      <c r="ALM111" s="285"/>
      <c r="ALN111" s="285"/>
      <c r="ALO111" s="285"/>
      <c r="ALP111" s="285"/>
      <c r="ALQ111" s="285"/>
      <c r="ALR111" s="285"/>
      <c r="ALS111" s="285"/>
      <c r="ALT111" s="285"/>
      <c r="ALU111" s="285"/>
      <c r="ALV111" s="285"/>
      <c r="ALW111" s="285"/>
      <c r="ALX111" s="285"/>
      <c r="ALY111" s="285"/>
      <c r="ALZ111" s="285"/>
      <c r="AMA111" s="285"/>
      <c r="AMB111" s="285"/>
      <c r="AMC111" s="285"/>
      <c r="AMD111" s="285"/>
      <c r="AME111" s="285"/>
      <c r="AMF111" s="285"/>
      <c r="AMG111" s="285"/>
      <c r="AMH111" s="285"/>
      <c r="AMI111" s="285"/>
      <c r="AMJ111" s="285"/>
      <c r="AMK111" s="285"/>
      <c r="AML111" s="285"/>
      <c r="AMM111" s="285"/>
      <c r="AMN111" s="285"/>
      <c r="AMO111" s="285"/>
      <c r="AMP111" s="285"/>
      <c r="AMQ111" s="285"/>
      <c r="AMR111" s="285"/>
      <c r="AMS111" s="285"/>
      <c r="AMT111" s="285"/>
      <c r="AMU111" s="285"/>
      <c r="AMV111" s="285"/>
      <c r="AMW111" s="285"/>
      <c r="AMX111" s="285"/>
      <c r="AMY111" s="285"/>
      <c r="AMZ111" s="285"/>
      <c r="ANA111" s="285"/>
      <c r="ANB111" s="285"/>
      <c r="ANC111" s="285"/>
      <c r="AND111" s="285"/>
      <c r="ANE111" s="285"/>
      <c r="ANF111" s="285"/>
      <c r="ANG111" s="285"/>
      <c r="ANH111" s="285"/>
      <c r="ANI111" s="285"/>
      <c r="ANJ111" s="285"/>
      <c r="ANK111" s="285"/>
      <c r="ANL111" s="285"/>
      <c r="ANM111" s="285"/>
      <c r="ANN111" s="285"/>
      <c r="ANO111" s="285"/>
      <c r="ANP111" s="285"/>
      <c r="ANQ111" s="285"/>
      <c r="ANR111" s="285"/>
      <c r="ANS111" s="285"/>
      <c r="ANT111" s="285"/>
      <c r="ANU111" s="285"/>
      <c r="ANV111" s="285"/>
      <c r="ANW111" s="285"/>
      <c r="ANX111" s="285"/>
      <c r="ANY111" s="285"/>
      <c r="ANZ111" s="285"/>
      <c r="AOA111" s="285"/>
      <c r="AOB111" s="285"/>
      <c r="AOC111" s="285"/>
      <c r="AOD111" s="285"/>
      <c r="AOE111" s="285"/>
      <c r="AOF111" s="285"/>
      <c r="AOG111" s="285"/>
      <c r="AOH111" s="285"/>
      <c r="AOI111" s="285"/>
      <c r="AOJ111" s="285"/>
      <c r="AOK111" s="285"/>
      <c r="AOL111" s="285"/>
      <c r="AOM111" s="285"/>
      <c r="AON111" s="285"/>
      <c r="AOO111" s="285"/>
      <c r="AOP111" s="285"/>
      <c r="AOQ111" s="285"/>
      <c r="AOR111" s="285"/>
      <c r="AOS111" s="285"/>
      <c r="AOT111" s="285"/>
      <c r="AOU111" s="285"/>
      <c r="AOV111" s="285"/>
      <c r="AOW111" s="285"/>
      <c r="AOX111" s="285"/>
      <c r="AOY111" s="285"/>
      <c r="AOZ111" s="285"/>
      <c r="APA111" s="285"/>
      <c r="APB111" s="285"/>
      <c r="APC111" s="285"/>
      <c r="APD111" s="285"/>
      <c r="APE111" s="285"/>
      <c r="APF111" s="285"/>
      <c r="APG111" s="285"/>
      <c r="APH111" s="285"/>
      <c r="API111" s="285"/>
      <c r="APJ111" s="285"/>
      <c r="APK111" s="285"/>
      <c r="APL111" s="285"/>
      <c r="APM111" s="285"/>
      <c r="APN111" s="285"/>
      <c r="APO111" s="285"/>
      <c r="APP111" s="285"/>
      <c r="APQ111" s="285"/>
      <c r="APR111" s="285"/>
      <c r="APS111" s="285"/>
      <c r="APT111" s="285"/>
      <c r="APU111" s="285"/>
      <c r="APV111" s="285"/>
      <c r="APW111" s="285"/>
      <c r="APX111" s="285"/>
      <c r="APY111" s="285"/>
      <c r="APZ111" s="285"/>
      <c r="AQA111" s="285"/>
      <c r="AQB111" s="285"/>
      <c r="AQC111" s="285"/>
      <c r="AQD111" s="285"/>
      <c r="AQE111" s="285"/>
      <c r="AQF111" s="285"/>
      <c r="AQG111" s="285"/>
      <c r="AQH111" s="285"/>
      <c r="AQI111" s="285"/>
      <c r="AQJ111" s="285"/>
      <c r="AQK111" s="285"/>
      <c r="AQL111" s="285"/>
      <c r="AQM111" s="285"/>
      <c r="AQN111" s="285"/>
      <c r="AQO111" s="285"/>
      <c r="AQP111" s="285"/>
      <c r="AQQ111" s="285"/>
      <c r="AQR111" s="285"/>
      <c r="AQS111" s="285"/>
      <c r="AQT111" s="285"/>
      <c r="AQU111" s="285"/>
      <c r="AQV111" s="285"/>
      <c r="AQW111" s="285"/>
      <c r="AQX111" s="285"/>
      <c r="AQY111" s="285"/>
      <c r="AQZ111" s="285"/>
      <c r="ARA111" s="285"/>
      <c r="ARB111" s="285"/>
      <c r="ARC111" s="285"/>
      <c r="ARD111" s="285"/>
      <c r="ARE111" s="285"/>
      <c r="ARF111" s="285"/>
      <c r="ARG111" s="285"/>
      <c r="ARH111" s="285"/>
      <c r="ARI111" s="285"/>
      <c r="ARJ111" s="285"/>
      <c r="ARK111" s="285"/>
      <c r="ARL111" s="285"/>
      <c r="ARM111" s="285"/>
      <c r="ARN111" s="285"/>
      <c r="ARO111" s="285"/>
      <c r="ARP111" s="285"/>
      <c r="ARQ111" s="285"/>
      <c r="ARR111" s="285"/>
      <c r="ARS111" s="285"/>
      <c r="ART111" s="285"/>
      <c r="ARU111" s="285"/>
      <c r="ARV111" s="285"/>
      <c r="ARW111" s="285"/>
      <c r="ARX111" s="285"/>
      <c r="ARY111" s="285"/>
      <c r="ARZ111" s="285"/>
      <c r="ASA111" s="285"/>
      <c r="ASB111" s="285"/>
      <c r="ASC111" s="285"/>
      <c r="ASD111" s="285"/>
      <c r="ASE111" s="285"/>
      <c r="ASF111" s="285"/>
      <c r="ASG111" s="285"/>
      <c r="ASH111" s="285"/>
      <c r="ASI111" s="285"/>
      <c r="ASJ111" s="285"/>
      <c r="ASK111" s="285"/>
      <c r="ASL111" s="285"/>
      <c r="ASM111" s="285"/>
      <c r="ASN111" s="285"/>
      <c r="ASO111" s="285"/>
      <c r="ASP111" s="285"/>
      <c r="ASQ111" s="285"/>
      <c r="ASR111" s="285"/>
      <c r="ASS111" s="285"/>
      <c r="AST111" s="285"/>
      <c r="ASU111" s="285"/>
      <c r="ASV111" s="285"/>
      <c r="ASW111" s="285"/>
      <c r="ASX111" s="285"/>
      <c r="ASY111" s="285"/>
      <c r="ASZ111" s="285"/>
      <c r="ATA111" s="285"/>
      <c r="ATB111" s="285"/>
      <c r="ATC111" s="285"/>
      <c r="ATD111" s="285"/>
      <c r="ATE111" s="285"/>
      <c r="ATF111" s="285"/>
      <c r="ATG111" s="285"/>
      <c r="ATH111" s="285"/>
      <c r="ATI111" s="285"/>
      <c r="ATJ111" s="285"/>
      <c r="ATK111" s="285"/>
      <c r="ATL111" s="285"/>
      <c r="ATM111" s="285"/>
      <c r="ATN111" s="285"/>
      <c r="ATO111" s="285"/>
      <c r="ATP111" s="285"/>
      <c r="ATQ111" s="285"/>
      <c r="ATR111" s="285"/>
      <c r="ATS111" s="285"/>
      <c r="ATT111" s="285"/>
      <c r="ATU111" s="285"/>
      <c r="ATV111" s="285"/>
      <c r="ATW111" s="285"/>
      <c r="ATX111" s="285"/>
      <c r="ATY111" s="285"/>
      <c r="ATZ111" s="285"/>
      <c r="AUA111" s="285"/>
      <c r="AUB111" s="285"/>
      <c r="AUC111" s="285"/>
      <c r="AUD111" s="285"/>
      <c r="AUE111" s="285"/>
      <c r="AUF111" s="285"/>
      <c r="AUG111" s="285"/>
      <c r="AUH111" s="285"/>
      <c r="AUI111" s="285"/>
      <c r="AUJ111" s="285"/>
      <c r="AUK111" s="285"/>
      <c r="AUL111" s="285"/>
      <c r="AUM111" s="285"/>
      <c r="AUN111" s="285"/>
      <c r="AUO111" s="285"/>
      <c r="AUP111" s="285"/>
      <c r="AUQ111" s="285"/>
      <c r="AUR111" s="285"/>
      <c r="AUS111" s="285"/>
      <c r="AUT111" s="285"/>
      <c r="AUU111" s="285"/>
      <c r="AUV111" s="285"/>
      <c r="AUW111" s="285"/>
      <c r="AUX111" s="285"/>
      <c r="AUY111" s="285"/>
      <c r="AUZ111" s="285"/>
      <c r="AVA111" s="285"/>
      <c r="AVB111" s="285"/>
      <c r="AVC111" s="285"/>
      <c r="AVD111" s="285"/>
      <c r="AVE111" s="285"/>
      <c r="AVF111" s="285"/>
      <c r="AVG111" s="285"/>
      <c r="AVH111" s="285"/>
      <c r="AVI111" s="285"/>
      <c r="AVJ111" s="285"/>
      <c r="AVK111" s="285"/>
      <c r="AVL111" s="285"/>
      <c r="AVM111" s="285"/>
      <c r="AVN111" s="285"/>
      <c r="AVO111" s="285"/>
      <c r="AVP111" s="285"/>
      <c r="AVQ111" s="285"/>
      <c r="AVR111" s="285"/>
      <c r="AVS111" s="285"/>
      <c r="AVT111" s="285"/>
      <c r="AVU111" s="285"/>
      <c r="AVV111" s="285"/>
      <c r="AVW111" s="285"/>
      <c r="AVX111" s="285"/>
      <c r="AVY111" s="285"/>
      <c r="AVZ111" s="285"/>
      <c r="AWA111" s="285"/>
      <c r="AWB111" s="285"/>
      <c r="AWC111" s="285"/>
      <c r="AWD111" s="285"/>
      <c r="AWE111" s="285"/>
      <c r="AWF111" s="285"/>
      <c r="AWG111" s="285"/>
      <c r="AWH111" s="285"/>
      <c r="AWI111" s="285"/>
      <c r="AWJ111" s="285"/>
      <c r="AWK111" s="285"/>
      <c r="AWL111" s="285"/>
      <c r="AWM111" s="285"/>
      <c r="AWN111" s="285"/>
      <c r="AWO111" s="285"/>
      <c r="AWP111" s="285"/>
      <c r="AWQ111" s="285"/>
      <c r="AWR111" s="285"/>
      <c r="AWS111" s="285"/>
      <c r="AWT111" s="285"/>
      <c r="AWU111" s="285"/>
      <c r="AWV111" s="285"/>
      <c r="AWW111" s="285"/>
      <c r="AWX111" s="285"/>
      <c r="AWY111" s="285"/>
      <c r="AWZ111" s="285"/>
      <c r="AXA111" s="285"/>
      <c r="AXB111" s="285"/>
      <c r="AXC111" s="285"/>
      <c r="AXD111" s="285"/>
      <c r="AXE111" s="285"/>
      <c r="AXF111" s="285"/>
      <c r="AXG111" s="285"/>
      <c r="AXH111" s="285"/>
      <c r="AXI111" s="285"/>
      <c r="AXJ111" s="285"/>
      <c r="AXK111" s="285"/>
      <c r="AXL111" s="285"/>
      <c r="AXM111" s="285"/>
      <c r="AXN111" s="285"/>
      <c r="AXO111" s="285"/>
      <c r="AXP111" s="285"/>
      <c r="AXQ111" s="285"/>
      <c r="AXR111" s="285"/>
      <c r="AXS111" s="285"/>
      <c r="AXT111" s="285"/>
      <c r="AXU111" s="285"/>
      <c r="AXV111" s="285"/>
      <c r="AXW111" s="285"/>
      <c r="AXX111" s="285"/>
      <c r="AXY111" s="285"/>
      <c r="AXZ111" s="285"/>
      <c r="AYA111" s="285"/>
      <c r="AYB111" s="285"/>
      <c r="AYC111" s="285"/>
      <c r="AYD111" s="285"/>
      <c r="AYE111" s="285"/>
      <c r="AYF111" s="285"/>
      <c r="AYG111" s="285"/>
      <c r="AYH111" s="285"/>
      <c r="AYI111" s="285"/>
      <c r="AYJ111" s="285"/>
      <c r="AYK111" s="285"/>
      <c r="AYL111" s="285"/>
      <c r="AYM111" s="285"/>
      <c r="AYN111" s="285"/>
      <c r="AYO111" s="285"/>
      <c r="AYP111" s="285"/>
      <c r="AYQ111" s="285"/>
      <c r="AYR111" s="285"/>
      <c r="AYS111" s="285"/>
      <c r="AYT111" s="285"/>
      <c r="AYU111" s="285"/>
      <c r="AYV111" s="285"/>
      <c r="AYW111" s="285"/>
      <c r="AYX111" s="285"/>
      <c r="AYY111" s="285"/>
      <c r="AYZ111" s="285"/>
      <c r="AZA111" s="285"/>
      <c r="AZB111" s="285"/>
      <c r="AZC111" s="285"/>
      <c r="AZD111" s="285"/>
      <c r="AZE111" s="285"/>
      <c r="AZF111" s="285"/>
      <c r="AZG111" s="285"/>
      <c r="AZH111" s="285"/>
      <c r="AZI111" s="285"/>
      <c r="AZJ111" s="285"/>
      <c r="AZK111" s="285"/>
      <c r="AZL111" s="285"/>
      <c r="AZM111" s="285"/>
      <c r="AZN111" s="285"/>
      <c r="AZO111" s="285"/>
      <c r="AZP111" s="285"/>
      <c r="AZQ111" s="285"/>
      <c r="AZR111" s="285"/>
      <c r="AZS111" s="285"/>
      <c r="AZT111" s="285"/>
      <c r="AZU111" s="285"/>
      <c r="AZV111" s="285"/>
      <c r="AZW111" s="285"/>
      <c r="AZX111" s="285"/>
      <c r="AZY111" s="285"/>
      <c r="AZZ111" s="285"/>
      <c r="BAA111" s="285"/>
      <c r="BAB111" s="285"/>
      <c r="BAC111" s="285"/>
      <c r="BAD111" s="285"/>
      <c r="BAE111" s="285"/>
      <c r="BAF111" s="285"/>
      <c r="BAG111" s="285"/>
      <c r="BAH111" s="285"/>
      <c r="BAI111" s="285"/>
      <c r="BAJ111" s="285"/>
      <c r="BAK111" s="285"/>
      <c r="BAL111" s="285"/>
      <c r="BAM111" s="285"/>
      <c r="BAN111" s="285"/>
      <c r="BAO111" s="285"/>
      <c r="BAP111" s="285"/>
      <c r="BAQ111" s="285"/>
      <c r="BAR111" s="285"/>
      <c r="BAS111" s="285"/>
      <c r="BAT111" s="285"/>
      <c r="BAU111" s="285"/>
      <c r="BAV111" s="285"/>
      <c r="BAW111" s="285"/>
      <c r="BAX111" s="285"/>
      <c r="BAY111" s="285"/>
      <c r="BAZ111" s="285"/>
      <c r="BBA111" s="285"/>
      <c r="BBB111" s="285"/>
      <c r="BBC111" s="285"/>
      <c r="BBD111" s="285"/>
      <c r="BBE111" s="285"/>
      <c r="BBF111" s="285"/>
      <c r="BBG111" s="285"/>
      <c r="BBH111" s="285"/>
      <c r="BBI111" s="285"/>
      <c r="BBJ111" s="285"/>
      <c r="BBK111" s="285"/>
      <c r="BBL111" s="285"/>
      <c r="BBM111" s="285"/>
      <c r="BBN111" s="285"/>
      <c r="BBO111" s="285"/>
      <c r="BBP111" s="285"/>
      <c r="BBQ111" s="285"/>
      <c r="BBR111" s="285"/>
      <c r="BBS111" s="285"/>
      <c r="BBT111" s="285"/>
      <c r="BBU111" s="285"/>
      <c r="BBV111" s="285"/>
      <c r="BBW111" s="285"/>
      <c r="BBX111" s="285"/>
      <c r="BBY111" s="285"/>
      <c r="BBZ111" s="285"/>
      <c r="BCA111" s="285"/>
      <c r="BCB111" s="285"/>
      <c r="BCC111" s="285"/>
      <c r="BCD111" s="285"/>
      <c r="BCE111" s="285"/>
      <c r="BCF111" s="285"/>
      <c r="BCG111" s="285"/>
      <c r="BCH111" s="285"/>
      <c r="BCI111" s="285"/>
      <c r="BCJ111" s="285"/>
      <c r="BCK111" s="285"/>
      <c r="BCL111" s="285"/>
      <c r="BCM111" s="285"/>
      <c r="BCN111" s="285"/>
      <c r="BCO111" s="285"/>
      <c r="BCP111" s="285"/>
      <c r="BCQ111" s="285"/>
      <c r="BCR111" s="285"/>
      <c r="BCS111" s="285"/>
      <c r="BCT111" s="285"/>
      <c r="BCU111" s="285"/>
      <c r="BCV111" s="285"/>
      <c r="BCW111" s="285"/>
      <c r="BCX111" s="285"/>
      <c r="BCY111" s="285"/>
      <c r="BCZ111" s="285"/>
      <c r="BDA111" s="285"/>
      <c r="BDB111" s="285"/>
      <c r="BDC111" s="285"/>
      <c r="BDD111" s="285"/>
      <c r="BDE111" s="285"/>
      <c r="BDF111" s="285"/>
      <c r="BDG111" s="285"/>
      <c r="BDH111" s="285"/>
      <c r="BDI111" s="285"/>
      <c r="BDJ111" s="285"/>
      <c r="BDK111" s="285"/>
      <c r="BDL111" s="285"/>
      <c r="BDM111" s="285"/>
      <c r="BDN111" s="285"/>
      <c r="BDO111" s="285"/>
      <c r="BDP111" s="285"/>
      <c r="BDQ111" s="285"/>
      <c r="BDR111" s="285"/>
      <c r="BDS111" s="285"/>
      <c r="BDT111" s="285"/>
      <c r="BDU111" s="285"/>
      <c r="BDV111" s="285"/>
      <c r="BDW111" s="285"/>
      <c r="BDX111" s="285"/>
      <c r="BDY111" s="285"/>
      <c r="BDZ111" s="285"/>
      <c r="BEA111" s="285"/>
      <c r="BEB111" s="285"/>
      <c r="BEC111" s="285"/>
      <c r="BED111" s="285"/>
      <c r="BEE111" s="285"/>
      <c r="BEF111" s="285"/>
      <c r="BEG111" s="285"/>
      <c r="BEH111" s="285"/>
      <c r="BEI111" s="285"/>
      <c r="BEJ111" s="285"/>
      <c r="BEK111" s="285"/>
      <c r="BEL111" s="285"/>
      <c r="BEM111" s="285"/>
      <c r="BEN111" s="285"/>
      <c r="BEO111" s="285"/>
      <c r="BEP111" s="285"/>
      <c r="BEQ111" s="285"/>
      <c r="BER111" s="285"/>
      <c r="BES111" s="285"/>
      <c r="BET111" s="285"/>
      <c r="BEU111" s="285"/>
      <c r="BEV111" s="285"/>
      <c r="BEW111" s="285"/>
      <c r="BEX111" s="285"/>
      <c r="BEY111" s="285"/>
      <c r="BEZ111" s="285"/>
      <c r="BFA111" s="285"/>
      <c r="BFB111" s="285"/>
      <c r="BFC111" s="285"/>
      <c r="BFD111" s="285"/>
      <c r="BFE111" s="285"/>
      <c r="BFF111" s="285"/>
      <c r="BFG111" s="285"/>
      <c r="BFH111" s="285"/>
      <c r="BFI111" s="285"/>
      <c r="BFJ111" s="285"/>
      <c r="BFK111" s="285"/>
      <c r="BFL111" s="285"/>
      <c r="BFM111" s="285"/>
      <c r="BFN111" s="285"/>
      <c r="BFO111" s="285"/>
      <c r="BFP111" s="285"/>
      <c r="BFQ111" s="285"/>
      <c r="BFR111" s="285"/>
      <c r="BFS111" s="285"/>
      <c r="BFT111" s="285"/>
      <c r="BFU111" s="285"/>
      <c r="BFV111" s="285"/>
      <c r="BFW111" s="285"/>
      <c r="BFX111" s="285"/>
      <c r="BFY111" s="285"/>
      <c r="BFZ111" s="285"/>
      <c r="BGA111" s="285"/>
      <c r="BGB111" s="285"/>
      <c r="BGC111" s="285"/>
      <c r="BGD111" s="285"/>
      <c r="BGE111" s="285"/>
      <c r="BGF111" s="285"/>
      <c r="BGG111" s="285"/>
      <c r="BGH111" s="285"/>
      <c r="BGI111" s="285"/>
      <c r="BGJ111" s="285"/>
      <c r="BGK111" s="285"/>
      <c r="BGL111" s="285"/>
      <c r="BGM111" s="285"/>
      <c r="BGN111" s="285"/>
      <c r="BGO111" s="285"/>
      <c r="BGP111" s="285"/>
      <c r="BGQ111" s="285"/>
      <c r="BGR111" s="285"/>
      <c r="BGS111" s="285"/>
      <c r="BGT111" s="285"/>
      <c r="BGU111" s="285"/>
      <c r="BGV111" s="285"/>
      <c r="BGW111" s="285"/>
      <c r="BGX111" s="285"/>
      <c r="BGY111" s="285"/>
      <c r="BGZ111" s="285"/>
      <c r="BHA111" s="285"/>
      <c r="BHB111" s="285"/>
      <c r="BHC111" s="285"/>
      <c r="BHD111" s="285"/>
      <c r="BHE111" s="285"/>
      <c r="BHF111" s="285"/>
      <c r="BHG111" s="285"/>
      <c r="BHH111" s="285"/>
      <c r="BHI111" s="285"/>
      <c r="BHJ111" s="285"/>
      <c r="BHK111" s="285"/>
      <c r="BHL111" s="285"/>
      <c r="BHM111" s="285"/>
      <c r="BHN111" s="285"/>
      <c r="BHO111" s="285"/>
      <c r="BHP111" s="285"/>
      <c r="BHQ111" s="285"/>
      <c r="BHR111" s="285"/>
      <c r="BHS111" s="285"/>
      <c r="BHT111" s="285"/>
      <c r="BHU111" s="285"/>
      <c r="BHV111" s="285"/>
      <c r="BHW111" s="285"/>
      <c r="BHX111" s="285"/>
      <c r="BHY111" s="285"/>
      <c r="BHZ111" s="285"/>
      <c r="BIA111" s="285"/>
      <c r="BIB111" s="285"/>
      <c r="BIC111" s="285"/>
      <c r="BID111" s="285"/>
      <c r="BIE111" s="285"/>
      <c r="BIF111" s="285"/>
      <c r="BIG111" s="285"/>
      <c r="BIH111" s="285"/>
      <c r="BII111" s="285"/>
      <c r="BIJ111" s="285"/>
      <c r="BIK111" s="285"/>
      <c r="BIL111" s="285"/>
      <c r="BIM111" s="285"/>
      <c r="BIN111" s="285"/>
      <c r="BIO111" s="285"/>
      <c r="BIP111" s="285"/>
      <c r="BIQ111" s="285"/>
      <c r="BIR111" s="285"/>
      <c r="BIS111" s="285"/>
      <c r="BIT111" s="285"/>
      <c r="BIU111" s="285"/>
      <c r="BIV111" s="285"/>
      <c r="BIW111" s="285"/>
      <c r="BIX111" s="285"/>
      <c r="BIY111" s="285"/>
      <c r="BIZ111" s="285"/>
      <c r="BJA111" s="285"/>
      <c r="BJB111" s="285"/>
      <c r="BJC111" s="285"/>
      <c r="BJD111" s="285"/>
      <c r="BJE111" s="285"/>
      <c r="BJF111" s="285"/>
      <c r="BJG111" s="285"/>
      <c r="BJH111" s="285"/>
      <c r="BJI111" s="285"/>
      <c r="BJJ111" s="285"/>
      <c r="BJK111" s="285"/>
      <c r="BJL111" s="285"/>
      <c r="BJM111" s="285"/>
      <c r="BJN111" s="285"/>
      <c r="BJO111" s="285"/>
      <c r="BJP111" s="285"/>
      <c r="BJQ111" s="285"/>
      <c r="BJR111" s="285"/>
      <c r="BJS111" s="285"/>
      <c r="BJT111" s="285"/>
      <c r="BJU111" s="285"/>
      <c r="BJV111" s="285"/>
      <c r="BJW111" s="285"/>
      <c r="BJX111" s="285"/>
      <c r="BJY111" s="285"/>
      <c r="BJZ111" s="285"/>
      <c r="BKA111" s="285"/>
      <c r="BKB111" s="285"/>
      <c r="BKC111" s="285"/>
      <c r="BKD111" s="285"/>
      <c r="BKE111" s="285"/>
      <c r="BKF111" s="285"/>
      <c r="BKG111" s="285"/>
      <c r="BKH111" s="285"/>
      <c r="BKI111" s="285"/>
      <c r="BKJ111" s="285"/>
      <c r="BKK111" s="285"/>
      <c r="BKL111" s="285"/>
      <c r="BKM111" s="285"/>
      <c r="BKN111" s="285"/>
      <c r="BKO111" s="285"/>
      <c r="BKP111" s="285"/>
      <c r="BKQ111" s="285"/>
      <c r="BKR111" s="285"/>
      <c r="BKS111" s="285"/>
      <c r="BKT111" s="285"/>
      <c r="BKU111" s="285"/>
      <c r="BKV111" s="285"/>
      <c r="BKW111" s="285"/>
      <c r="BKX111" s="285"/>
      <c r="BKY111" s="285"/>
      <c r="BKZ111" s="285"/>
      <c r="BLA111" s="285"/>
      <c r="BLB111" s="285"/>
      <c r="BLC111" s="285"/>
      <c r="BLD111" s="285"/>
      <c r="BLE111" s="285"/>
      <c r="BLF111" s="285"/>
      <c r="BLG111" s="285"/>
      <c r="BLH111" s="285"/>
      <c r="BLI111" s="285"/>
      <c r="BLJ111" s="285"/>
      <c r="BLK111" s="285"/>
      <c r="BLL111" s="285"/>
      <c r="BLM111" s="285"/>
      <c r="BLN111" s="285"/>
      <c r="BLO111" s="285"/>
      <c r="BLP111" s="285"/>
      <c r="BLQ111" s="285"/>
      <c r="BLR111" s="285"/>
      <c r="BLS111" s="285"/>
      <c r="BLT111" s="285"/>
      <c r="BLU111" s="285"/>
      <c r="BLV111" s="285"/>
      <c r="BLW111" s="285"/>
      <c r="BLX111" s="285"/>
      <c r="BLY111" s="285"/>
      <c r="BLZ111" s="285"/>
      <c r="BMA111" s="285"/>
      <c r="BMB111" s="285"/>
      <c r="BMC111" s="285"/>
      <c r="BMD111" s="285"/>
      <c r="BME111" s="285"/>
      <c r="BMF111" s="285"/>
      <c r="BMG111" s="285"/>
      <c r="BMH111" s="285"/>
      <c r="BMI111" s="285"/>
      <c r="BMJ111" s="285"/>
      <c r="BMK111" s="285"/>
      <c r="BML111" s="285"/>
      <c r="BMM111" s="285"/>
      <c r="BMN111" s="285"/>
      <c r="BMO111" s="285"/>
      <c r="BMP111" s="285"/>
      <c r="BMQ111" s="285"/>
      <c r="BMR111" s="285"/>
      <c r="BMS111" s="285"/>
      <c r="BMT111" s="285"/>
      <c r="BMU111" s="285"/>
      <c r="BMV111" s="285"/>
      <c r="BMW111" s="285"/>
      <c r="BMX111" s="285"/>
      <c r="BMY111" s="285"/>
      <c r="BMZ111" s="285"/>
      <c r="BNA111" s="285"/>
      <c r="BNB111" s="285"/>
      <c r="BNC111" s="285"/>
      <c r="BND111" s="285"/>
      <c r="BNE111" s="285"/>
      <c r="BNF111" s="285"/>
      <c r="BNG111" s="285"/>
      <c r="BNH111" s="285"/>
      <c r="BNI111" s="285"/>
      <c r="BNJ111" s="285"/>
      <c r="BNK111" s="285"/>
      <c r="BNL111" s="285"/>
      <c r="BNM111" s="285"/>
      <c r="BNN111" s="285"/>
      <c r="BNO111" s="285"/>
      <c r="BNP111" s="285"/>
      <c r="BNQ111" s="285"/>
      <c r="BNR111" s="285"/>
      <c r="BNS111" s="285"/>
      <c r="BNT111" s="285"/>
      <c r="BNU111" s="285"/>
      <c r="BNV111" s="285"/>
      <c r="BNW111" s="285"/>
      <c r="BNX111" s="285"/>
      <c r="BNY111" s="285"/>
      <c r="BNZ111" s="285"/>
      <c r="BOA111" s="285"/>
      <c r="BOB111" s="285"/>
      <c r="BOC111" s="285"/>
      <c r="BOD111" s="285"/>
      <c r="BOE111" s="285"/>
      <c r="BOF111" s="285"/>
      <c r="BOG111" s="285"/>
      <c r="BOH111" s="285"/>
      <c r="BOI111" s="285"/>
      <c r="BOJ111" s="285"/>
      <c r="BOK111" s="285"/>
      <c r="BOL111" s="285"/>
      <c r="BOM111" s="285"/>
      <c r="BON111" s="285"/>
      <c r="BOO111" s="285"/>
      <c r="BOP111" s="285"/>
      <c r="BOQ111" s="285"/>
      <c r="BOR111" s="285"/>
      <c r="BOS111" s="285"/>
      <c r="BOT111" s="285"/>
      <c r="BOU111" s="285"/>
      <c r="BOV111" s="285"/>
      <c r="BOW111" s="285"/>
      <c r="BOX111" s="285"/>
      <c r="BOY111" s="285"/>
      <c r="BOZ111" s="285"/>
      <c r="BPA111" s="285"/>
      <c r="BPB111" s="285"/>
      <c r="BPC111" s="285"/>
      <c r="BPD111" s="285"/>
      <c r="BPE111" s="285"/>
      <c r="BPF111" s="285"/>
      <c r="BPG111" s="285"/>
      <c r="BPH111" s="285"/>
      <c r="BPI111" s="285"/>
      <c r="BPJ111" s="285"/>
      <c r="BPK111" s="285"/>
      <c r="BPL111" s="285"/>
      <c r="BPM111" s="285"/>
      <c r="BPN111" s="285"/>
      <c r="BPO111" s="285"/>
      <c r="BPP111" s="285"/>
      <c r="BPQ111" s="285"/>
      <c r="BPR111" s="285"/>
      <c r="BPS111" s="285"/>
      <c r="BPT111" s="285"/>
      <c r="BPU111" s="285"/>
      <c r="BPV111" s="285"/>
      <c r="BPW111" s="285"/>
      <c r="BPX111" s="285"/>
      <c r="BPY111" s="285"/>
      <c r="BPZ111" s="285"/>
      <c r="BQA111" s="285"/>
      <c r="BQB111" s="285"/>
      <c r="BQC111" s="285"/>
      <c r="BQD111" s="285"/>
      <c r="BQE111" s="285"/>
      <c r="BQF111" s="285"/>
      <c r="BQG111" s="285"/>
      <c r="BQH111" s="285"/>
      <c r="BQI111" s="285"/>
      <c r="BQJ111" s="285"/>
      <c r="BQK111" s="285"/>
      <c r="BQL111" s="285"/>
      <c r="BQM111" s="285"/>
      <c r="BQN111" s="285"/>
      <c r="BQO111" s="285"/>
      <c r="BQP111" s="285"/>
      <c r="BQQ111" s="285"/>
      <c r="BQR111" s="285"/>
      <c r="BQS111" s="285"/>
      <c r="BQT111" s="285"/>
      <c r="BQU111" s="285"/>
      <c r="BQV111" s="285"/>
      <c r="BQW111" s="285"/>
      <c r="BQX111" s="285"/>
      <c r="BQY111" s="285"/>
      <c r="BQZ111" s="285"/>
      <c r="BRA111" s="285"/>
      <c r="BRB111" s="285"/>
      <c r="BRC111" s="285"/>
      <c r="BRD111" s="285"/>
      <c r="BRE111" s="285"/>
      <c r="BRF111" s="285"/>
      <c r="BRG111" s="285"/>
      <c r="BRH111" s="285"/>
      <c r="BRI111" s="285"/>
      <c r="BRJ111" s="285"/>
      <c r="BRK111" s="285"/>
      <c r="BRL111" s="285"/>
      <c r="BRM111" s="285"/>
      <c r="BRN111" s="285"/>
      <c r="BRO111" s="285"/>
      <c r="BRP111" s="285"/>
      <c r="BRQ111" s="285"/>
      <c r="BRR111" s="285"/>
      <c r="BRS111" s="285"/>
      <c r="BRT111" s="285"/>
      <c r="BRU111" s="285"/>
      <c r="BRV111" s="285"/>
      <c r="BRW111" s="285"/>
      <c r="BRX111" s="285"/>
      <c r="BRY111" s="285"/>
      <c r="BRZ111" s="285"/>
      <c r="BSA111" s="285"/>
      <c r="BSB111" s="285"/>
      <c r="BSC111" s="285"/>
      <c r="BSD111" s="285"/>
      <c r="BSE111" s="285"/>
      <c r="BSF111" s="285"/>
      <c r="BSG111" s="285"/>
      <c r="BSH111" s="285"/>
      <c r="BSI111" s="285"/>
      <c r="BSJ111" s="285"/>
      <c r="BSK111" s="285"/>
      <c r="BSL111" s="285"/>
      <c r="BSM111" s="285"/>
      <c r="BSN111" s="285"/>
      <c r="BSO111" s="285"/>
      <c r="BSP111" s="285"/>
      <c r="BSQ111" s="285"/>
      <c r="BSR111" s="285"/>
      <c r="BSS111" s="285"/>
      <c r="BST111" s="285"/>
      <c r="BSU111" s="285"/>
      <c r="BSV111" s="285"/>
      <c r="BSW111" s="285"/>
      <c r="BSX111" s="285"/>
      <c r="BSY111" s="285"/>
      <c r="BSZ111" s="285"/>
      <c r="BTA111" s="285"/>
      <c r="BTB111" s="285"/>
      <c r="BTC111" s="285"/>
      <c r="BTD111" s="285"/>
      <c r="BTE111" s="285"/>
      <c r="BTF111" s="285"/>
      <c r="BTG111" s="285"/>
      <c r="BTH111" s="285"/>
      <c r="BTI111" s="285"/>
      <c r="BTJ111" s="285"/>
      <c r="BTK111" s="285"/>
      <c r="BTL111" s="285"/>
      <c r="BTM111" s="285"/>
      <c r="BTN111" s="285"/>
      <c r="BTO111" s="285"/>
      <c r="BTP111" s="285"/>
      <c r="BTQ111" s="285"/>
      <c r="BTR111" s="285"/>
      <c r="BTS111" s="285"/>
      <c r="BTT111" s="285"/>
      <c r="BTU111" s="285"/>
      <c r="BTV111" s="285"/>
      <c r="BTW111" s="285"/>
      <c r="BTX111" s="285"/>
      <c r="BTY111" s="285"/>
      <c r="BTZ111" s="285"/>
      <c r="BUA111" s="285"/>
      <c r="BUB111" s="285"/>
      <c r="BUC111" s="285"/>
      <c r="BUD111" s="285"/>
      <c r="BUE111" s="285"/>
      <c r="BUF111" s="285"/>
      <c r="BUG111" s="285"/>
      <c r="BUH111" s="285"/>
      <c r="BUI111" s="285"/>
      <c r="BUJ111" s="285"/>
      <c r="BUK111" s="285"/>
      <c r="BUL111" s="285"/>
      <c r="BUM111" s="285"/>
      <c r="BUN111" s="285"/>
      <c r="BUO111" s="285"/>
      <c r="BUP111" s="285"/>
      <c r="BUQ111" s="285"/>
      <c r="BUR111" s="285"/>
      <c r="BUS111" s="285"/>
      <c r="BUT111" s="285"/>
      <c r="BUU111" s="285"/>
      <c r="BUV111" s="285"/>
      <c r="BUW111" s="285"/>
      <c r="BUX111" s="285"/>
      <c r="BUY111" s="285"/>
      <c r="BUZ111" s="285"/>
      <c r="BVA111" s="285"/>
      <c r="BVB111" s="285"/>
      <c r="BVC111" s="285"/>
      <c r="BVD111" s="285"/>
      <c r="BVE111" s="285"/>
      <c r="BVF111" s="285"/>
      <c r="BVG111" s="285"/>
      <c r="BVH111" s="285"/>
      <c r="BVI111" s="285"/>
      <c r="BVJ111" s="285"/>
      <c r="BVK111" s="285"/>
      <c r="BVL111" s="285"/>
      <c r="BVM111" s="285"/>
      <c r="BVN111" s="285"/>
      <c r="BVO111" s="285"/>
      <c r="BVP111" s="285"/>
      <c r="BVQ111" s="285"/>
      <c r="BVR111" s="285"/>
      <c r="BVS111" s="285"/>
      <c r="BVT111" s="285"/>
      <c r="BVU111" s="285"/>
      <c r="BVV111" s="285"/>
      <c r="BVW111" s="285"/>
      <c r="BVX111" s="285"/>
      <c r="BVY111" s="285"/>
      <c r="BVZ111" s="285"/>
      <c r="BWA111" s="285"/>
      <c r="BWB111" s="285"/>
      <c r="BWC111" s="285"/>
      <c r="BWD111" s="285"/>
      <c r="BWE111" s="285"/>
      <c r="BWF111" s="285"/>
      <c r="BWG111" s="285"/>
      <c r="BWH111" s="285"/>
      <c r="BWI111" s="285"/>
      <c r="BWJ111" s="285"/>
      <c r="BWK111" s="285"/>
      <c r="BWL111" s="285"/>
      <c r="BWM111" s="285"/>
      <c r="BWN111" s="285"/>
      <c r="BWO111" s="285"/>
      <c r="BWP111" s="285"/>
      <c r="BWQ111" s="285"/>
      <c r="BWR111" s="285"/>
      <c r="BWS111" s="285"/>
      <c r="BWT111" s="285"/>
      <c r="BWU111" s="285"/>
      <c r="BWV111" s="285"/>
      <c r="BWW111" s="285"/>
      <c r="BWX111" s="285"/>
      <c r="BWY111" s="285"/>
      <c r="BWZ111" s="285"/>
      <c r="BXA111" s="285"/>
      <c r="BXB111" s="285"/>
      <c r="BXC111" s="285"/>
      <c r="BXD111" s="285"/>
      <c r="BXE111" s="285"/>
      <c r="BXF111" s="285"/>
      <c r="BXG111" s="285"/>
      <c r="BXH111" s="285"/>
      <c r="BXI111" s="285"/>
      <c r="BXJ111" s="285"/>
      <c r="BXK111" s="285"/>
      <c r="BXL111" s="285"/>
      <c r="BXM111" s="285"/>
      <c r="BXN111" s="285"/>
      <c r="BXO111" s="285"/>
      <c r="BXP111" s="285"/>
      <c r="BXQ111" s="285"/>
      <c r="BXR111" s="285"/>
      <c r="BXS111" s="285"/>
      <c r="BXT111" s="285"/>
      <c r="BXU111" s="285"/>
      <c r="BXV111" s="285"/>
      <c r="BXW111" s="285"/>
      <c r="BXX111" s="285"/>
      <c r="BXY111" s="285"/>
      <c r="BXZ111" s="285"/>
      <c r="BYA111" s="285"/>
      <c r="BYB111" s="285"/>
      <c r="BYC111" s="285"/>
      <c r="BYD111" s="285"/>
      <c r="BYE111" s="285"/>
      <c r="BYF111" s="285"/>
      <c r="BYG111" s="285"/>
      <c r="BYH111" s="285"/>
      <c r="BYI111" s="285"/>
      <c r="BYJ111" s="285"/>
      <c r="BYK111" s="285"/>
      <c r="BYL111" s="285"/>
      <c r="BYM111" s="285"/>
      <c r="BYN111" s="285"/>
      <c r="BYO111" s="285"/>
      <c r="BYP111" s="285"/>
      <c r="BYQ111" s="285"/>
      <c r="BYR111" s="285"/>
      <c r="BYS111" s="285"/>
      <c r="BYT111" s="285"/>
      <c r="BYU111" s="285"/>
      <c r="BYV111" s="285"/>
      <c r="BYW111" s="285"/>
      <c r="BYX111" s="285"/>
      <c r="BYY111" s="285"/>
      <c r="BYZ111" s="285"/>
      <c r="BZA111" s="285"/>
      <c r="BZB111" s="285"/>
      <c r="BZC111" s="285"/>
      <c r="BZD111" s="285"/>
      <c r="BZE111" s="285"/>
      <c r="BZF111" s="285"/>
      <c r="BZG111" s="285"/>
      <c r="BZH111" s="285"/>
      <c r="BZI111" s="285"/>
      <c r="BZJ111" s="285"/>
      <c r="BZK111" s="285"/>
      <c r="BZL111" s="285"/>
      <c r="BZM111" s="285"/>
      <c r="BZN111" s="285"/>
      <c r="BZO111" s="285"/>
      <c r="BZP111" s="285"/>
      <c r="BZQ111" s="285"/>
      <c r="BZR111" s="285"/>
      <c r="BZS111" s="285"/>
      <c r="BZT111" s="285"/>
      <c r="BZU111" s="285"/>
      <c r="BZV111" s="285"/>
      <c r="BZW111" s="285"/>
      <c r="BZX111" s="285"/>
      <c r="BZY111" s="285"/>
      <c r="BZZ111" s="285"/>
      <c r="CAA111" s="285"/>
      <c r="CAB111" s="285"/>
      <c r="CAC111" s="285"/>
      <c r="CAD111" s="285"/>
      <c r="CAE111" s="285"/>
      <c r="CAF111" s="285"/>
      <c r="CAG111" s="285"/>
      <c r="CAH111" s="285"/>
      <c r="CAI111" s="285"/>
      <c r="CAJ111" s="285"/>
      <c r="CAK111" s="285"/>
      <c r="CAL111" s="285"/>
      <c r="CAM111" s="285"/>
      <c r="CAN111" s="285"/>
      <c r="CAO111" s="285"/>
      <c r="CAP111" s="285"/>
      <c r="CAQ111" s="285"/>
      <c r="CAR111" s="285"/>
      <c r="CAS111" s="285"/>
      <c r="CAT111" s="285"/>
      <c r="CAU111" s="285"/>
      <c r="CAV111" s="285"/>
      <c r="CAW111" s="285"/>
      <c r="CAX111" s="285"/>
      <c r="CAY111" s="285"/>
      <c r="CAZ111" s="285"/>
      <c r="CBA111" s="285"/>
      <c r="CBB111" s="285"/>
      <c r="CBC111" s="285"/>
      <c r="CBD111" s="285"/>
      <c r="CBE111" s="285"/>
      <c r="CBF111" s="285"/>
      <c r="CBG111" s="285"/>
      <c r="CBH111" s="285"/>
      <c r="CBI111" s="285"/>
      <c r="CBJ111" s="285"/>
      <c r="CBK111" s="285"/>
      <c r="CBL111" s="285"/>
      <c r="CBM111" s="285"/>
      <c r="CBN111" s="285"/>
      <c r="CBO111" s="285"/>
      <c r="CBP111" s="285"/>
      <c r="CBQ111" s="285"/>
      <c r="CBR111" s="285"/>
      <c r="CBS111" s="285"/>
      <c r="CBT111" s="285"/>
      <c r="CBU111" s="285"/>
      <c r="CBV111" s="285"/>
      <c r="CBW111" s="285"/>
      <c r="CBX111" s="285"/>
      <c r="CBY111" s="285"/>
      <c r="CBZ111" s="285"/>
      <c r="CCA111" s="285"/>
      <c r="CCB111" s="285"/>
      <c r="CCC111" s="285"/>
      <c r="CCD111" s="285"/>
      <c r="CCE111" s="285"/>
      <c r="CCF111" s="285"/>
      <c r="CCG111" s="285"/>
      <c r="CCH111" s="285"/>
      <c r="CCI111" s="285"/>
      <c r="CCJ111" s="285"/>
      <c r="CCK111" s="285"/>
      <c r="CCL111" s="285"/>
      <c r="CCM111" s="285"/>
      <c r="CCN111" s="285"/>
      <c r="CCO111" s="285"/>
      <c r="CCP111" s="285"/>
      <c r="CCQ111" s="285"/>
      <c r="CCR111" s="285"/>
      <c r="CCS111" s="285"/>
      <c r="CCT111" s="285"/>
      <c r="CCU111" s="285"/>
      <c r="CCV111" s="285"/>
      <c r="CCW111" s="285"/>
      <c r="CCX111" s="285"/>
      <c r="CCY111" s="285"/>
      <c r="CCZ111" s="285"/>
      <c r="CDA111" s="285"/>
      <c r="CDB111" s="285"/>
      <c r="CDC111" s="285"/>
      <c r="CDD111" s="285"/>
      <c r="CDE111" s="285"/>
      <c r="CDF111" s="285"/>
      <c r="CDG111" s="285"/>
      <c r="CDH111" s="285"/>
      <c r="CDI111" s="285"/>
      <c r="CDJ111" s="285"/>
      <c r="CDK111" s="285"/>
      <c r="CDL111" s="285"/>
      <c r="CDM111" s="285"/>
      <c r="CDN111" s="285"/>
      <c r="CDO111" s="285"/>
      <c r="CDP111" s="285"/>
      <c r="CDQ111" s="285"/>
      <c r="CDR111" s="285"/>
      <c r="CDS111" s="285"/>
      <c r="CDT111" s="285"/>
      <c r="CDU111" s="285"/>
      <c r="CDV111" s="285"/>
      <c r="CDW111" s="285"/>
      <c r="CDX111" s="285"/>
      <c r="CDY111" s="285"/>
      <c r="CDZ111" s="285"/>
      <c r="CEA111" s="285"/>
      <c r="CEB111" s="285"/>
      <c r="CEC111" s="285"/>
      <c r="CED111" s="285"/>
      <c r="CEE111" s="285"/>
      <c r="CEF111" s="285"/>
      <c r="CEG111" s="285"/>
      <c r="CEH111" s="285"/>
      <c r="CEI111" s="285"/>
      <c r="CEJ111" s="285"/>
      <c r="CEK111" s="285"/>
      <c r="CEL111" s="285"/>
      <c r="CEM111" s="285"/>
      <c r="CEN111" s="285"/>
      <c r="CEO111" s="285"/>
      <c r="CEP111" s="285"/>
      <c r="CEQ111" s="285"/>
      <c r="CER111" s="285"/>
      <c r="CES111" s="285"/>
      <c r="CET111" s="285"/>
      <c r="CEU111" s="285"/>
      <c r="CEV111" s="285"/>
      <c r="CEW111" s="285"/>
      <c r="CEX111" s="285"/>
      <c r="CEY111" s="285"/>
      <c r="CEZ111" s="285"/>
      <c r="CFA111" s="285"/>
      <c r="CFB111" s="285"/>
      <c r="CFC111" s="285"/>
      <c r="CFD111" s="285"/>
      <c r="CFE111" s="285"/>
      <c r="CFF111" s="285"/>
      <c r="CFG111" s="285"/>
      <c r="CFH111" s="285"/>
      <c r="CFI111" s="285"/>
      <c r="CFJ111" s="285"/>
      <c r="CFK111" s="285"/>
      <c r="CFL111" s="285"/>
      <c r="CFM111" s="285"/>
      <c r="CFN111" s="285"/>
      <c r="CFO111" s="285"/>
      <c r="CFP111" s="285"/>
      <c r="CFQ111" s="285"/>
      <c r="CFR111" s="285"/>
      <c r="CFS111" s="285"/>
      <c r="CFT111" s="285"/>
      <c r="CFU111" s="285"/>
      <c r="CFV111" s="285"/>
      <c r="CFW111" s="285"/>
      <c r="CFX111" s="285"/>
      <c r="CFY111" s="285"/>
      <c r="CFZ111" s="285"/>
      <c r="CGA111" s="285"/>
      <c r="CGB111" s="285"/>
      <c r="CGC111" s="285"/>
      <c r="CGD111" s="285"/>
      <c r="CGE111" s="285"/>
      <c r="CGF111" s="285"/>
      <c r="CGG111" s="285"/>
      <c r="CGH111" s="285"/>
      <c r="CGI111" s="285"/>
      <c r="CGJ111" s="285"/>
      <c r="CGK111" s="285"/>
      <c r="CGL111" s="285"/>
      <c r="CGM111" s="285"/>
      <c r="CGN111" s="285"/>
      <c r="CGO111" s="285"/>
      <c r="CGP111" s="285"/>
      <c r="CGQ111" s="285"/>
      <c r="CGR111" s="285"/>
      <c r="CGS111" s="285"/>
      <c r="CGT111" s="285"/>
      <c r="CGU111" s="285"/>
      <c r="CGV111" s="285"/>
      <c r="CGW111" s="285"/>
      <c r="CGX111" s="285"/>
      <c r="CGY111" s="285"/>
      <c r="CGZ111" s="285"/>
      <c r="CHA111" s="285"/>
      <c r="CHB111" s="285"/>
      <c r="CHC111" s="285"/>
      <c r="CHD111" s="285"/>
      <c r="CHE111" s="285"/>
      <c r="CHF111" s="285"/>
      <c r="CHG111" s="285"/>
      <c r="CHH111" s="285"/>
      <c r="CHI111" s="285"/>
      <c r="CHJ111" s="285"/>
      <c r="CHK111" s="285"/>
      <c r="CHL111" s="285"/>
      <c r="CHM111" s="285"/>
      <c r="CHN111" s="285"/>
      <c r="CHO111" s="285"/>
      <c r="CHP111" s="285"/>
      <c r="CHQ111" s="285"/>
      <c r="CHR111" s="285"/>
      <c r="CHS111" s="285"/>
      <c r="CHT111" s="285"/>
      <c r="CHU111" s="285"/>
      <c r="CHV111" s="285"/>
      <c r="CHW111" s="285"/>
      <c r="CHX111" s="285"/>
      <c r="CHY111" s="285"/>
      <c r="CHZ111" s="285"/>
      <c r="CIA111" s="285"/>
      <c r="CIB111" s="285"/>
      <c r="CIC111" s="285"/>
      <c r="CID111" s="285"/>
      <c r="CIE111" s="285"/>
      <c r="CIF111" s="285"/>
      <c r="CIG111" s="285"/>
      <c r="CIH111" s="285"/>
      <c r="CII111" s="285"/>
      <c r="CIJ111" s="285"/>
      <c r="CIK111" s="285"/>
      <c r="CIL111" s="285"/>
      <c r="CIM111" s="285"/>
      <c r="CIN111" s="285"/>
      <c r="CIO111" s="285"/>
      <c r="CIP111" s="285"/>
      <c r="CIQ111" s="285"/>
      <c r="CIR111" s="285"/>
      <c r="CIS111" s="285"/>
      <c r="CIT111" s="285"/>
      <c r="CIU111" s="285"/>
      <c r="CIV111" s="285"/>
      <c r="CIW111" s="285"/>
      <c r="CIX111" s="285"/>
      <c r="CIY111" s="285"/>
      <c r="CIZ111" s="285"/>
      <c r="CJA111" s="285"/>
      <c r="CJB111" s="285"/>
      <c r="CJC111" s="285"/>
      <c r="CJD111" s="285"/>
      <c r="CJE111" s="285"/>
      <c r="CJF111" s="285"/>
      <c r="CJG111" s="285"/>
      <c r="CJH111" s="285"/>
      <c r="CJI111" s="285"/>
      <c r="CJJ111" s="285"/>
      <c r="CJK111" s="285"/>
      <c r="CJL111" s="285"/>
      <c r="CJM111" s="285"/>
      <c r="CJN111" s="285"/>
      <c r="CJO111" s="285"/>
      <c r="CJP111" s="285"/>
      <c r="CJQ111" s="285"/>
      <c r="CJR111" s="285"/>
      <c r="CJS111" s="285"/>
      <c r="CJT111" s="285"/>
      <c r="CJU111" s="285"/>
      <c r="CJV111" s="285"/>
      <c r="CJW111" s="285"/>
      <c r="CJX111" s="285"/>
      <c r="CJY111" s="285"/>
      <c r="CJZ111" s="285"/>
      <c r="CKA111" s="285"/>
      <c r="CKB111" s="285"/>
      <c r="CKC111" s="285"/>
      <c r="CKD111" s="285"/>
      <c r="CKE111" s="285"/>
      <c r="CKF111" s="285"/>
      <c r="CKG111" s="285"/>
      <c r="CKH111" s="285"/>
      <c r="CKI111" s="285"/>
      <c r="CKJ111" s="285"/>
      <c r="CKK111" s="285"/>
      <c r="CKL111" s="285"/>
      <c r="CKM111" s="285"/>
      <c r="CKN111" s="285"/>
      <c r="CKO111" s="285"/>
      <c r="CKP111" s="285"/>
      <c r="CKQ111" s="285"/>
      <c r="CKR111" s="285"/>
      <c r="CKS111" s="285"/>
      <c r="CKT111" s="285"/>
      <c r="CKU111" s="285"/>
      <c r="CKV111" s="285"/>
      <c r="CKW111" s="285"/>
      <c r="CKX111" s="285"/>
      <c r="CKY111" s="285"/>
      <c r="CKZ111" s="285"/>
      <c r="CLA111" s="285"/>
      <c r="CLB111" s="285"/>
      <c r="CLC111" s="285"/>
      <c r="CLD111" s="285"/>
      <c r="CLE111" s="285"/>
      <c r="CLF111" s="285"/>
      <c r="CLG111" s="285"/>
      <c r="CLH111" s="285"/>
      <c r="CLI111" s="285"/>
      <c r="CLJ111" s="285"/>
      <c r="CLK111" s="285"/>
      <c r="CLL111" s="285"/>
      <c r="CLM111" s="285"/>
      <c r="CLN111" s="285"/>
      <c r="CLO111" s="285"/>
      <c r="CLP111" s="285"/>
      <c r="CLQ111" s="285"/>
      <c r="CLR111" s="285"/>
      <c r="CLS111" s="285"/>
      <c r="CLT111" s="285"/>
      <c r="CLU111" s="285"/>
      <c r="CLV111" s="285"/>
      <c r="CLW111" s="285"/>
      <c r="CLX111" s="285"/>
      <c r="CLY111" s="285"/>
      <c r="CLZ111" s="285"/>
      <c r="CMA111" s="285"/>
      <c r="CMB111" s="285"/>
      <c r="CMC111" s="285"/>
      <c r="CMD111" s="285"/>
      <c r="CME111" s="285"/>
      <c r="CMF111" s="285"/>
      <c r="CMG111" s="285"/>
      <c r="CMH111" s="285"/>
      <c r="CMI111" s="285"/>
      <c r="CMJ111" s="285"/>
      <c r="CMK111" s="285"/>
      <c r="CML111" s="285"/>
      <c r="CMM111" s="285"/>
      <c r="CMN111" s="285"/>
      <c r="CMO111" s="285"/>
      <c r="CMP111" s="285"/>
      <c r="CMQ111" s="285"/>
      <c r="CMR111" s="285"/>
      <c r="CMS111" s="285"/>
      <c r="CMT111" s="285"/>
      <c r="CMU111" s="285"/>
      <c r="CMV111" s="285"/>
      <c r="CMW111" s="285"/>
      <c r="CMX111" s="285"/>
      <c r="CMY111" s="285"/>
      <c r="CMZ111" s="285"/>
      <c r="CNA111" s="285"/>
      <c r="CNB111" s="285"/>
      <c r="CNC111" s="285"/>
      <c r="CND111" s="285"/>
      <c r="CNE111" s="285"/>
      <c r="CNF111" s="285"/>
      <c r="CNG111" s="285"/>
      <c r="CNH111" s="285"/>
      <c r="CNI111" s="285"/>
      <c r="CNJ111" s="285"/>
      <c r="CNK111" s="285"/>
      <c r="CNL111" s="285"/>
      <c r="CNM111" s="285"/>
      <c r="CNN111" s="285"/>
      <c r="CNO111" s="285"/>
      <c r="CNP111" s="285"/>
      <c r="CNQ111" s="285"/>
      <c r="CNR111" s="285"/>
      <c r="CNS111" s="285"/>
      <c r="CNT111" s="285"/>
      <c r="CNU111" s="285"/>
      <c r="CNV111" s="285"/>
      <c r="CNW111" s="285"/>
      <c r="CNX111" s="285"/>
      <c r="CNY111" s="285"/>
      <c r="CNZ111" s="285"/>
      <c r="COA111" s="285"/>
      <c r="COB111" s="285"/>
      <c r="COC111" s="285"/>
      <c r="COD111" s="285"/>
      <c r="COE111" s="285"/>
      <c r="COF111" s="285"/>
      <c r="COG111" s="285"/>
      <c r="COH111" s="285"/>
      <c r="COI111" s="285"/>
      <c r="COJ111" s="285"/>
      <c r="COK111" s="285"/>
      <c r="COL111" s="285"/>
      <c r="COM111" s="285"/>
      <c r="CON111" s="285"/>
      <c r="COO111" s="285"/>
      <c r="COP111" s="285"/>
      <c r="COQ111" s="285"/>
      <c r="COR111" s="285"/>
      <c r="COS111" s="285"/>
      <c r="COT111" s="285"/>
      <c r="COU111" s="285"/>
      <c r="COV111" s="285"/>
      <c r="COW111" s="285"/>
      <c r="COX111" s="285"/>
      <c r="COY111" s="285"/>
      <c r="COZ111" s="285"/>
      <c r="CPA111" s="285"/>
      <c r="CPB111" s="285"/>
      <c r="CPC111" s="285"/>
      <c r="CPD111" s="285"/>
      <c r="CPE111" s="285"/>
      <c r="CPF111" s="285"/>
      <c r="CPG111" s="285"/>
      <c r="CPH111" s="285"/>
      <c r="CPI111" s="285"/>
      <c r="CPJ111" s="285"/>
      <c r="CPK111" s="285"/>
      <c r="CPL111" s="285"/>
      <c r="CPM111" s="285"/>
      <c r="CPN111" s="285"/>
      <c r="CPO111" s="285"/>
      <c r="CPP111" s="285"/>
      <c r="CPQ111" s="285"/>
      <c r="CPR111" s="285"/>
      <c r="CPS111" s="285"/>
      <c r="CPT111" s="285"/>
      <c r="CPU111" s="285"/>
      <c r="CPV111" s="285"/>
      <c r="CPW111" s="285"/>
      <c r="CPX111" s="285"/>
      <c r="CPY111" s="285"/>
      <c r="CPZ111" s="285"/>
      <c r="CQA111" s="285"/>
      <c r="CQB111" s="285"/>
      <c r="CQC111" s="285"/>
      <c r="CQD111" s="285"/>
      <c r="CQE111" s="285"/>
      <c r="CQF111" s="285"/>
      <c r="CQG111" s="285"/>
      <c r="CQH111" s="285"/>
      <c r="CQI111" s="285"/>
      <c r="CQJ111" s="285"/>
      <c r="CQK111" s="285"/>
      <c r="CQL111" s="285"/>
      <c r="CQM111" s="285"/>
      <c r="CQN111" s="285"/>
      <c r="CQO111" s="285"/>
      <c r="CQP111" s="285"/>
      <c r="CQQ111" s="285"/>
      <c r="CQR111" s="285"/>
      <c r="CQS111" s="285"/>
      <c r="CQT111" s="285"/>
      <c r="CQU111" s="285"/>
      <c r="CQV111" s="285"/>
      <c r="CQW111" s="285"/>
      <c r="CQX111" s="285"/>
      <c r="CQY111" s="285"/>
      <c r="CQZ111" s="285"/>
      <c r="CRA111" s="285"/>
      <c r="CRB111" s="285"/>
      <c r="CRC111" s="285"/>
      <c r="CRD111" s="285"/>
      <c r="CRE111" s="285"/>
      <c r="CRF111" s="285"/>
      <c r="CRG111" s="285"/>
      <c r="CRH111" s="285"/>
      <c r="CRI111" s="285"/>
      <c r="CRJ111" s="285"/>
      <c r="CRK111" s="285"/>
      <c r="CRL111" s="285"/>
      <c r="CRM111" s="285"/>
      <c r="CRN111" s="285"/>
      <c r="CRO111" s="285"/>
      <c r="CRP111" s="285"/>
      <c r="CRQ111" s="285"/>
      <c r="CRR111" s="285"/>
      <c r="CRS111" s="285"/>
      <c r="CRT111" s="285"/>
      <c r="CRU111" s="285"/>
      <c r="CRV111" s="285"/>
      <c r="CRW111" s="285"/>
      <c r="CRX111" s="285"/>
      <c r="CRY111" s="285"/>
      <c r="CRZ111" s="285"/>
      <c r="CSA111" s="285"/>
      <c r="CSB111" s="285"/>
      <c r="CSC111" s="285"/>
      <c r="CSD111" s="285"/>
      <c r="CSE111" s="285"/>
      <c r="CSF111" s="285"/>
      <c r="CSG111" s="285"/>
      <c r="CSH111" s="285"/>
      <c r="CSI111" s="285"/>
      <c r="CSJ111" s="285"/>
      <c r="CSK111" s="285"/>
      <c r="CSL111" s="285"/>
      <c r="CSM111" s="285"/>
      <c r="CSN111" s="285"/>
      <c r="CSO111" s="285"/>
      <c r="CSP111" s="285"/>
      <c r="CSQ111" s="285"/>
      <c r="CSR111" s="285"/>
      <c r="CSS111" s="285"/>
      <c r="CST111" s="285"/>
      <c r="CSU111" s="285"/>
      <c r="CSV111" s="285"/>
      <c r="CSW111" s="285"/>
      <c r="CSX111" s="285"/>
      <c r="CSY111" s="285"/>
      <c r="CSZ111" s="285"/>
      <c r="CTA111" s="285"/>
      <c r="CTB111" s="285"/>
      <c r="CTC111" s="285"/>
      <c r="CTD111" s="285"/>
      <c r="CTE111" s="285"/>
      <c r="CTF111" s="285"/>
      <c r="CTG111" s="285"/>
      <c r="CTH111" s="285"/>
      <c r="CTI111" s="285"/>
      <c r="CTJ111" s="285"/>
      <c r="CTK111" s="285"/>
      <c r="CTL111" s="285"/>
      <c r="CTM111" s="285"/>
      <c r="CTN111" s="285"/>
      <c r="CTO111" s="285"/>
      <c r="CTP111" s="285"/>
      <c r="CTQ111" s="285"/>
      <c r="CTR111" s="285"/>
      <c r="CTS111" s="285"/>
      <c r="CTT111" s="285"/>
      <c r="CTU111" s="285"/>
      <c r="CTV111" s="285"/>
      <c r="CTW111" s="285"/>
      <c r="CTX111" s="285"/>
      <c r="CTY111" s="285"/>
      <c r="CTZ111" s="285"/>
      <c r="CUA111" s="285"/>
      <c r="CUB111" s="285"/>
      <c r="CUC111" s="285"/>
      <c r="CUD111" s="285"/>
      <c r="CUE111" s="285"/>
      <c r="CUF111" s="285"/>
      <c r="CUG111" s="285"/>
      <c r="CUH111" s="285"/>
      <c r="CUI111" s="285"/>
      <c r="CUJ111" s="285"/>
      <c r="CUK111" s="285"/>
      <c r="CUL111" s="285"/>
      <c r="CUM111" s="285"/>
      <c r="CUN111" s="285"/>
      <c r="CUO111" s="285"/>
      <c r="CUP111" s="285"/>
      <c r="CUQ111" s="285"/>
      <c r="CUR111" s="285"/>
      <c r="CUS111" s="285"/>
      <c r="CUT111" s="285"/>
      <c r="CUU111" s="285"/>
      <c r="CUV111" s="285"/>
      <c r="CUW111" s="285"/>
      <c r="CUX111" s="285"/>
      <c r="CUY111" s="285"/>
      <c r="CUZ111" s="285"/>
      <c r="CVA111" s="285"/>
      <c r="CVB111" s="285"/>
      <c r="CVC111" s="285"/>
      <c r="CVD111" s="285"/>
      <c r="CVE111" s="285"/>
      <c r="CVF111" s="285"/>
      <c r="CVG111" s="285"/>
      <c r="CVH111" s="285"/>
      <c r="CVI111" s="285"/>
      <c r="CVJ111" s="285"/>
      <c r="CVK111" s="285"/>
      <c r="CVL111" s="285"/>
      <c r="CVM111" s="285"/>
      <c r="CVN111" s="285"/>
      <c r="CVO111" s="285"/>
      <c r="CVP111" s="285"/>
      <c r="CVQ111" s="285"/>
      <c r="CVR111" s="285"/>
      <c r="CVS111" s="285"/>
      <c r="CVT111" s="285"/>
      <c r="CVU111" s="285"/>
      <c r="CVV111" s="285"/>
      <c r="CVW111" s="285"/>
      <c r="CVX111" s="285"/>
      <c r="CVY111" s="285"/>
      <c r="CVZ111" s="285"/>
      <c r="CWA111" s="285"/>
      <c r="CWB111" s="285"/>
      <c r="CWC111" s="285"/>
      <c r="CWD111" s="285"/>
      <c r="CWE111" s="285"/>
      <c r="CWF111" s="285"/>
      <c r="CWG111" s="285"/>
      <c r="CWH111" s="285"/>
      <c r="CWI111" s="285"/>
      <c r="CWJ111" s="285"/>
      <c r="CWK111" s="285"/>
      <c r="CWL111" s="285"/>
      <c r="CWM111" s="285"/>
      <c r="CWN111" s="285"/>
      <c r="CWO111" s="285"/>
      <c r="CWP111" s="285"/>
      <c r="CWQ111" s="285"/>
      <c r="CWR111" s="285"/>
      <c r="CWS111" s="285"/>
      <c r="CWT111" s="285"/>
      <c r="CWU111" s="285"/>
      <c r="CWV111" s="285"/>
      <c r="CWW111" s="285"/>
      <c r="CWX111" s="285"/>
      <c r="CWY111" s="285"/>
      <c r="CWZ111" s="285"/>
      <c r="CXA111" s="285"/>
      <c r="CXB111" s="285"/>
      <c r="CXC111" s="285"/>
      <c r="CXD111" s="285"/>
      <c r="CXE111" s="285"/>
      <c r="CXF111" s="285"/>
      <c r="CXG111" s="285"/>
      <c r="CXH111" s="285"/>
      <c r="CXI111" s="285"/>
      <c r="CXJ111" s="285"/>
      <c r="CXK111" s="285"/>
      <c r="CXL111" s="285"/>
      <c r="CXM111" s="285"/>
      <c r="CXN111" s="285"/>
      <c r="CXO111" s="285"/>
      <c r="CXP111" s="285"/>
      <c r="CXQ111" s="285"/>
      <c r="CXR111" s="285"/>
      <c r="CXS111" s="285"/>
      <c r="CXT111" s="285"/>
      <c r="CXU111" s="285"/>
      <c r="CXV111" s="285"/>
      <c r="CXW111" s="285"/>
      <c r="CXX111" s="285"/>
      <c r="CXY111" s="285"/>
      <c r="CXZ111" s="285"/>
      <c r="CYA111" s="285"/>
      <c r="CYB111" s="285"/>
      <c r="CYC111" s="285"/>
      <c r="CYD111" s="285"/>
      <c r="CYE111" s="285"/>
      <c r="CYF111" s="285"/>
      <c r="CYG111" s="285"/>
      <c r="CYH111" s="285"/>
      <c r="CYI111" s="285"/>
      <c r="CYJ111" s="285"/>
      <c r="CYK111" s="285"/>
      <c r="CYL111" s="285"/>
      <c r="CYM111" s="285"/>
      <c r="CYN111" s="285"/>
      <c r="CYO111" s="285"/>
      <c r="CYP111" s="285"/>
      <c r="CYQ111" s="285"/>
      <c r="CYR111" s="285"/>
      <c r="CYS111" s="285"/>
      <c r="CYT111" s="285"/>
      <c r="CYU111" s="285"/>
      <c r="CYV111" s="285"/>
      <c r="CYW111" s="285"/>
      <c r="CYX111" s="285"/>
      <c r="CYY111" s="285"/>
      <c r="CYZ111" s="285"/>
      <c r="CZA111" s="285"/>
      <c r="CZB111" s="285"/>
      <c r="CZC111" s="285"/>
      <c r="CZD111" s="285"/>
      <c r="CZE111" s="285"/>
      <c r="CZF111" s="285"/>
      <c r="CZG111" s="285"/>
      <c r="CZH111" s="285"/>
      <c r="CZI111" s="285"/>
      <c r="CZJ111" s="285"/>
      <c r="CZK111" s="285"/>
      <c r="CZL111" s="285"/>
      <c r="CZM111" s="285"/>
      <c r="CZN111" s="285"/>
      <c r="CZO111" s="285"/>
      <c r="CZP111" s="285"/>
      <c r="CZQ111" s="285"/>
      <c r="CZR111" s="285"/>
      <c r="CZS111" s="285"/>
      <c r="CZT111" s="285"/>
      <c r="CZU111" s="285"/>
      <c r="CZV111" s="285"/>
      <c r="CZW111" s="285"/>
      <c r="CZX111" s="285"/>
      <c r="CZY111" s="285"/>
      <c r="CZZ111" s="285"/>
      <c r="DAA111" s="285"/>
      <c r="DAB111" s="285"/>
      <c r="DAC111" s="285"/>
      <c r="DAD111" s="285"/>
      <c r="DAE111" s="285"/>
      <c r="DAF111" s="285"/>
      <c r="DAG111" s="285"/>
      <c r="DAH111" s="285"/>
      <c r="DAI111" s="285"/>
      <c r="DAJ111" s="285"/>
      <c r="DAK111" s="285"/>
      <c r="DAL111" s="285"/>
      <c r="DAM111" s="285"/>
      <c r="DAN111" s="285"/>
      <c r="DAO111" s="285"/>
      <c r="DAP111" s="285"/>
      <c r="DAQ111" s="285"/>
      <c r="DAR111" s="285"/>
      <c r="DAS111" s="285"/>
      <c r="DAT111" s="285"/>
      <c r="DAU111" s="285"/>
      <c r="DAV111" s="285"/>
      <c r="DAW111" s="285"/>
      <c r="DAX111" s="285"/>
      <c r="DAY111" s="285"/>
      <c r="DAZ111" s="285"/>
      <c r="DBA111" s="285"/>
      <c r="DBB111" s="285"/>
      <c r="DBC111" s="285"/>
      <c r="DBD111" s="285"/>
      <c r="DBE111" s="285"/>
      <c r="DBF111" s="285"/>
      <c r="DBG111" s="285"/>
      <c r="DBH111" s="285"/>
      <c r="DBI111" s="285"/>
      <c r="DBJ111" s="285"/>
      <c r="DBK111" s="285"/>
      <c r="DBL111" s="285"/>
      <c r="DBM111" s="285"/>
      <c r="DBN111" s="285"/>
      <c r="DBO111" s="285"/>
      <c r="DBP111" s="285"/>
      <c r="DBQ111" s="285"/>
      <c r="DBR111" s="285"/>
      <c r="DBS111" s="285"/>
      <c r="DBT111" s="285"/>
      <c r="DBU111" s="285"/>
      <c r="DBV111" s="285"/>
      <c r="DBW111" s="285"/>
      <c r="DBX111" s="285"/>
      <c r="DBY111" s="285"/>
      <c r="DBZ111" s="285"/>
      <c r="DCA111" s="285"/>
      <c r="DCB111" s="285"/>
      <c r="DCC111" s="285"/>
      <c r="DCD111" s="285"/>
      <c r="DCE111" s="285"/>
      <c r="DCF111" s="285"/>
      <c r="DCG111" s="285"/>
      <c r="DCH111" s="285"/>
      <c r="DCI111" s="285"/>
      <c r="DCJ111" s="285"/>
      <c r="DCK111" s="285"/>
      <c r="DCL111" s="285"/>
      <c r="DCM111" s="285"/>
      <c r="DCN111" s="285"/>
      <c r="DCO111" s="285"/>
      <c r="DCP111" s="285"/>
      <c r="DCQ111" s="285"/>
      <c r="DCR111" s="285"/>
      <c r="DCS111" s="285"/>
      <c r="DCT111" s="285"/>
      <c r="DCU111" s="285"/>
      <c r="DCV111" s="285"/>
      <c r="DCW111" s="285"/>
      <c r="DCX111" s="285"/>
      <c r="DCY111" s="285"/>
      <c r="DCZ111" s="285"/>
      <c r="DDA111" s="285"/>
      <c r="DDB111" s="285"/>
      <c r="DDC111" s="285"/>
      <c r="DDD111" s="285"/>
      <c r="DDE111" s="285"/>
      <c r="DDF111" s="285"/>
      <c r="DDG111" s="285"/>
      <c r="DDH111" s="285"/>
      <c r="DDI111" s="285"/>
      <c r="DDJ111" s="285"/>
      <c r="DDK111" s="285"/>
      <c r="DDL111" s="285"/>
      <c r="DDM111" s="285"/>
      <c r="DDN111" s="285"/>
      <c r="DDO111" s="285"/>
      <c r="DDP111" s="285"/>
      <c r="DDQ111" s="285"/>
      <c r="DDR111" s="285"/>
      <c r="DDS111" s="285"/>
      <c r="DDT111" s="285"/>
      <c r="DDU111" s="285"/>
      <c r="DDV111" s="285"/>
      <c r="DDW111" s="285"/>
      <c r="DDX111" s="285"/>
      <c r="DDY111" s="285"/>
      <c r="DDZ111" s="285"/>
      <c r="DEA111" s="285"/>
      <c r="DEB111" s="285"/>
      <c r="DEC111" s="285"/>
      <c r="DED111" s="285"/>
      <c r="DEE111" s="285"/>
      <c r="DEF111" s="285"/>
      <c r="DEG111" s="285"/>
      <c r="DEH111" s="285"/>
      <c r="DEI111" s="285"/>
      <c r="DEJ111" s="285"/>
      <c r="DEK111" s="285"/>
      <c r="DEL111" s="285"/>
      <c r="DEM111" s="285"/>
      <c r="DEN111" s="285"/>
      <c r="DEO111" s="285"/>
      <c r="DEP111" s="285"/>
      <c r="DEQ111" s="285"/>
      <c r="DER111" s="285"/>
      <c r="DES111" s="285"/>
      <c r="DET111" s="285"/>
      <c r="DEU111" s="285"/>
      <c r="DEV111" s="285"/>
      <c r="DEW111" s="285"/>
      <c r="DEX111" s="285"/>
      <c r="DEY111" s="285"/>
      <c r="DEZ111" s="285"/>
      <c r="DFA111" s="285"/>
      <c r="DFB111" s="285"/>
      <c r="DFC111" s="285"/>
      <c r="DFD111" s="285"/>
      <c r="DFE111" s="285"/>
      <c r="DFF111" s="285"/>
      <c r="DFG111" s="285"/>
      <c r="DFH111" s="285"/>
      <c r="DFI111" s="285"/>
      <c r="DFJ111" s="285"/>
      <c r="DFK111" s="285"/>
      <c r="DFL111" s="285"/>
      <c r="DFM111" s="285"/>
      <c r="DFN111" s="285"/>
      <c r="DFO111" s="285"/>
      <c r="DFP111" s="285"/>
      <c r="DFQ111" s="285"/>
      <c r="DFR111" s="285"/>
      <c r="DFS111" s="285"/>
      <c r="DFT111" s="285"/>
      <c r="DFU111" s="285"/>
      <c r="DFV111" s="285"/>
      <c r="DFW111" s="285"/>
      <c r="DFX111" s="285"/>
      <c r="DFY111" s="285"/>
      <c r="DFZ111" s="285"/>
      <c r="DGA111" s="285"/>
      <c r="DGB111" s="285"/>
      <c r="DGC111" s="285"/>
      <c r="DGD111" s="285"/>
      <c r="DGE111" s="285"/>
      <c r="DGF111" s="285"/>
      <c r="DGG111" s="285"/>
      <c r="DGH111" s="285"/>
      <c r="DGI111" s="285"/>
      <c r="DGJ111" s="285"/>
      <c r="DGK111" s="285"/>
      <c r="DGL111" s="285"/>
      <c r="DGM111" s="285"/>
      <c r="DGN111" s="285"/>
      <c r="DGO111" s="285"/>
      <c r="DGP111" s="285"/>
      <c r="DGQ111" s="285"/>
      <c r="DGR111" s="285"/>
      <c r="DGS111" s="285"/>
      <c r="DGT111" s="285"/>
      <c r="DGU111" s="285"/>
      <c r="DGV111" s="285"/>
      <c r="DGW111" s="285"/>
      <c r="DGX111" s="285"/>
      <c r="DGY111" s="285"/>
      <c r="DGZ111" s="285"/>
      <c r="DHA111" s="285"/>
      <c r="DHB111" s="285"/>
      <c r="DHC111" s="285"/>
      <c r="DHD111" s="285"/>
      <c r="DHE111" s="285"/>
      <c r="DHF111" s="285"/>
      <c r="DHG111" s="285"/>
      <c r="DHH111" s="285"/>
      <c r="DHI111" s="285"/>
      <c r="DHJ111" s="285"/>
      <c r="DHK111" s="285"/>
      <c r="DHL111" s="285"/>
      <c r="DHM111" s="285"/>
      <c r="DHN111" s="285"/>
      <c r="DHO111" s="285"/>
      <c r="DHP111" s="285"/>
      <c r="DHQ111" s="285"/>
      <c r="DHR111" s="285"/>
      <c r="DHS111" s="285"/>
      <c r="DHT111" s="285"/>
      <c r="DHU111" s="285"/>
      <c r="DHV111" s="285"/>
      <c r="DHW111" s="285"/>
      <c r="DHX111" s="285"/>
      <c r="DHY111" s="285"/>
      <c r="DHZ111" s="285"/>
      <c r="DIA111" s="285"/>
      <c r="DIB111" s="285"/>
      <c r="DIC111" s="285"/>
      <c r="DID111" s="285"/>
      <c r="DIE111" s="285"/>
      <c r="DIF111" s="285"/>
      <c r="DIG111" s="285"/>
      <c r="DIH111" s="285"/>
      <c r="DII111" s="285"/>
      <c r="DIJ111" s="285"/>
      <c r="DIK111" s="285"/>
      <c r="DIL111" s="285"/>
      <c r="DIM111" s="285"/>
      <c r="DIN111" s="285"/>
      <c r="DIO111" s="285"/>
      <c r="DIP111" s="285"/>
      <c r="DIQ111" s="285"/>
      <c r="DIR111" s="285"/>
      <c r="DIS111" s="285"/>
      <c r="DIT111" s="285"/>
      <c r="DIU111" s="285"/>
      <c r="DIV111" s="285"/>
      <c r="DIW111" s="285"/>
      <c r="DIX111" s="285"/>
      <c r="DIY111" s="285"/>
      <c r="DIZ111" s="285"/>
      <c r="DJA111" s="285"/>
      <c r="DJB111" s="285"/>
      <c r="DJC111" s="285"/>
      <c r="DJD111" s="285"/>
      <c r="DJE111" s="285"/>
      <c r="DJF111" s="285"/>
      <c r="DJG111" s="285"/>
      <c r="DJH111" s="285"/>
      <c r="DJI111" s="285"/>
      <c r="DJJ111" s="285"/>
      <c r="DJK111" s="285"/>
      <c r="DJL111" s="285"/>
      <c r="DJM111" s="285"/>
      <c r="DJN111" s="285"/>
      <c r="DJO111" s="285"/>
      <c r="DJP111" s="285"/>
      <c r="DJQ111" s="285"/>
      <c r="DJR111" s="285"/>
      <c r="DJS111" s="285"/>
      <c r="DJT111" s="285"/>
      <c r="DJU111" s="285"/>
      <c r="DJV111" s="285"/>
      <c r="DJW111" s="285"/>
      <c r="DJX111" s="285"/>
      <c r="DJY111" s="285"/>
      <c r="DJZ111" s="285"/>
      <c r="DKA111" s="285"/>
      <c r="DKB111" s="285"/>
      <c r="DKC111" s="285"/>
      <c r="DKD111" s="285"/>
      <c r="DKE111" s="285"/>
      <c r="DKF111" s="285"/>
      <c r="DKG111" s="285"/>
      <c r="DKH111" s="285"/>
      <c r="DKI111" s="285"/>
      <c r="DKJ111" s="285"/>
      <c r="DKK111" s="285"/>
      <c r="DKL111" s="285"/>
      <c r="DKM111" s="285"/>
      <c r="DKN111" s="285"/>
      <c r="DKO111" s="285"/>
      <c r="DKP111" s="285"/>
      <c r="DKQ111" s="285"/>
      <c r="DKR111" s="285"/>
      <c r="DKS111" s="285"/>
      <c r="DKT111" s="285"/>
      <c r="DKU111" s="285"/>
      <c r="DKV111" s="285"/>
      <c r="DKW111" s="285"/>
      <c r="DKX111" s="285"/>
      <c r="DKY111" s="285"/>
      <c r="DKZ111" s="285"/>
      <c r="DLA111" s="285"/>
      <c r="DLB111" s="285"/>
      <c r="DLC111" s="285"/>
      <c r="DLD111" s="285"/>
      <c r="DLE111" s="285"/>
      <c r="DLF111" s="285"/>
      <c r="DLG111" s="285"/>
      <c r="DLH111" s="285"/>
      <c r="DLI111" s="285"/>
      <c r="DLJ111" s="285"/>
      <c r="DLK111" s="285"/>
      <c r="DLL111" s="285"/>
      <c r="DLM111" s="285"/>
      <c r="DLN111" s="285"/>
      <c r="DLO111" s="285"/>
      <c r="DLP111" s="285"/>
      <c r="DLQ111" s="285"/>
      <c r="DLR111" s="285"/>
      <c r="DLS111" s="285"/>
      <c r="DLT111" s="285"/>
      <c r="DLU111" s="285"/>
      <c r="DLV111" s="285"/>
      <c r="DLW111" s="285"/>
      <c r="DLX111" s="285"/>
      <c r="DLY111" s="285"/>
      <c r="DLZ111" s="285"/>
      <c r="DMA111" s="285"/>
      <c r="DMB111" s="285"/>
      <c r="DMC111" s="285"/>
      <c r="DMD111" s="285"/>
      <c r="DME111" s="285"/>
      <c r="DMF111" s="285"/>
      <c r="DMG111" s="285"/>
      <c r="DMH111" s="285"/>
      <c r="DMI111" s="285"/>
      <c r="DMJ111" s="285"/>
      <c r="DMK111" s="285"/>
      <c r="DML111" s="285"/>
      <c r="DMM111" s="285"/>
      <c r="DMN111" s="285"/>
      <c r="DMO111" s="285"/>
      <c r="DMP111" s="285"/>
      <c r="DMQ111" s="285"/>
      <c r="DMR111" s="285"/>
      <c r="DMS111" s="285"/>
      <c r="DMT111" s="285"/>
      <c r="DMU111" s="285"/>
      <c r="DMV111" s="285"/>
      <c r="DMW111" s="285"/>
      <c r="DMX111" s="285"/>
      <c r="DMY111" s="285"/>
      <c r="DMZ111" s="285"/>
      <c r="DNA111" s="285"/>
      <c r="DNB111" s="285"/>
      <c r="DNC111" s="285"/>
      <c r="DND111" s="285"/>
      <c r="DNE111" s="285"/>
      <c r="DNF111" s="285"/>
      <c r="DNG111" s="285"/>
      <c r="DNH111" s="285"/>
      <c r="DNI111" s="285"/>
      <c r="DNJ111" s="285"/>
      <c r="DNK111" s="285"/>
      <c r="DNL111" s="285"/>
      <c r="DNM111" s="285"/>
      <c r="DNN111" s="285"/>
      <c r="DNO111" s="285"/>
      <c r="DNP111" s="285"/>
      <c r="DNQ111" s="285"/>
      <c r="DNR111" s="285"/>
      <c r="DNS111" s="285"/>
      <c r="DNT111" s="285"/>
      <c r="DNU111" s="285"/>
      <c r="DNV111" s="285"/>
      <c r="DNW111" s="285"/>
      <c r="DNX111" s="285"/>
      <c r="DNY111" s="285"/>
      <c r="DNZ111" s="285"/>
      <c r="DOA111" s="285"/>
      <c r="DOB111" s="285"/>
      <c r="DOC111" s="285"/>
      <c r="DOD111" s="285"/>
      <c r="DOE111" s="285"/>
      <c r="DOF111" s="285"/>
      <c r="DOG111" s="285"/>
      <c r="DOH111" s="285"/>
      <c r="DOI111" s="285"/>
      <c r="DOJ111" s="285"/>
      <c r="DOK111" s="285"/>
      <c r="DOL111" s="285"/>
      <c r="DOM111" s="285"/>
      <c r="DON111" s="285"/>
      <c r="DOO111" s="285"/>
      <c r="DOP111" s="285"/>
      <c r="DOQ111" s="285"/>
      <c r="DOR111" s="285"/>
      <c r="DOS111" s="285"/>
      <c r="DOT111" s="285"/>
      <c r="DOU111" s="285"/>
      <c r="DOV111" s="285"/>
      <c r="DOW111" s="285"/>
      <c r="DOX111" s="285"/>
      <c r="DOY111" s="285"/>
      <c r="DOZ111" s="285"/>
      <c r="DPA111" s="285"/>
      <c r="DPB111" s="285"/>
      <c r="DPC111" s="285"/>
      <c r="DPD111" s="285"/>
      <c r="DPE111" s="285"/>
      <c r="DPF111" s="285"/>
      <c r="DPG111" s="285"/>
      <c r="DPH111" s="285"/>
      <c r="DPI111" s="285"/>
      <c r="DPJ111" s="285"/>
      <c r="DPK111" s="285"/>
      <c r="DPL111" s="285"/>
      <c r="DPM111" s="285"/>
      <c r="DPN111" s="285"/>
      <c r="DPO111" s="285"/>
      <c r="DPP111" s="285"/>
      <c r="DPQ111" s="285"/>
      <c r="DPR111" s="285"/>
      <c r="DPS111" s="285"/>
      <c r="DPT111" s="285"/>
      <c r="DPU111" s="285"/>
      <c r="DPV111" s="285"/>
      <c r="DPW111" s="285"/>
      <c r="DPX111" s="285"/>
      <c r="DPY111" s="285"/>
      <c r="DPZ111" s="285"/>
      <c r="DQA111" s="285"/>
      <c r="DQB111" s="285"/>
      <c r="DQC111" s="285"/>
      <c r="DQD111" s="285"/>
      <c r="DQE111" s="285"/>
      <c r="DQF111" s="285"/>
      <c r="DQG111" s="285"/>
      <c r="DQH111" s="285"/>
      <c r="DQI111" s="285"/>
      <c r="DQJ111" s="285"/>
      <c r="DQK111" s="285"/>
      <c r="DQL111" s="285"/>
      <c r="DQM111" s="285"/>
      <c r="DQN111" s="285"/>
      <c r="DQO111" s="285"/>
      <c r="DQP111" s="285"/>
      <c r="DQQ111" s="285"/>
      <c r="DQR111" s="285"/>
      <c r="DQS111" s="285"/>
      <c r="DQT111" s="285"/>
      <c r="DQU111" s="285"/>
      <c r="DQV111" s="285"/>
      <c r="DQW111" s="285"/>
      <c r="DQX111" s="285"/>
      <c r="DQY111" s="285"/>
      <c r="DQZ111" s="285"/>
      <c r="DRA111" s="285"/>
      <c r="DRB111" s="285"/>
      <c r="DRC111" s="285"/>
      <c r="DRD111" s="285"/>
      <c r="DRE111" s="285"/>
      <c r="DRF111" s="285"/>
      <c r="DRG111" s="285"/>
      <c r="DRH111" s="285"/>
      <c r="DRI111" s="285"/>
      <c r="DRJ111" s="285"/>
      <c r="DRK111" s="285"/>
      <c r="DRL111" s="285"/>
      <c r="DRM111" s="285"/>
      <c r="DRN111" s="285"/>
      <c r="DRO111" s="285"/>
      <c r="DRP111" s="285"/>
      <c r="DRQ111" s="285"/>
      <c r="DRR111" s="285"/>
      <c r="DRS111" s="285"/>
      <c r="DRT111" s="285"/>
      <c r="DRU111" s="285"/>
      <c r="DRV111" s="285"/>
      <c r="DRW111" s="285"/>
      <c r="DRX111" s="285"/>
      <c r="DRY111" s="285"/>
      <c r="DRZ111" s="285"/>
      <c r="DSA111" s="285"/>
      <c r="DSB111" s="285"/>
      <c r="DSC111" s="285"/>
      <c r="DSD111" s="285"/>
      <c r="DSE111" s="285"/>
      <c r="DSF111" s="285"/>
      <c r="DSG111" s="285"/>
      <c r="DSH111" s="285"/>
      <c r="DSI111" s="285"/>
      <c r="DSJ111" s="285"/>
      <c r="DSK111" s="285"/>
      <c r="DSL111" s="285"/>
      <c r="DSM111" s="285"/>
      <c r="DSN111" s="285"/>
      <c r="DSO111" s="285"/>
      <c r="DSP111" s="285"/>
      <c r="DSQ111" s="285"/>
      <c r="DSR111" s="285"/>
      <c r="DSS111" s="285"/>
      <c r="DST111" s="285"/>
      <c r="DSU111" s="285"/>
      <c r="DSV111" s="285"/>
      <c r="DSW111" s="285"/>
      <c r="DSX111" s="285"/>
      <c r="DSY111" s="285"/>
      <c r="DSZ111" s="285"/>
      <c r="DTA111" s="285"/>
      <c r="DTB111" s="285"/>
      <c r="DTC111" s="285"/>
      <c r="DTD111" s="285"/>
      <c r="DTE111" s="285"/>
      <c r="DTF111" s="285"/>
      <c r="DTG111" s="285"/>
      <c r="DTH111" s="285"/>
      <c r="DTI111" s="285"/>
      <c r="DTJ111" s="285"/>
      <c r="DTK111" s="285"/>
      <c r="DTL111" s="285"/>
      <c r="DTM111" s="285"/>
      <c r="DTN111" s="285"/>
      <c r="DTO111" s="285"/>
      <c r="DTP111" s="285"/>
      <c r="DTQ111" s="285"/>
      <c r="DTR111" s="285"/>
      <c r="DTS111" s="285"/>
      <c r="DTT111" s="285"/>
      <c r="DTU111" s="285"/>
      <c r="DTV111" s="285"/>
      <c r="DTW111" s="285"/>
      <c r="DTX111" s="285"/>
      <c r="DTY111" s="285"/>
      <c r="DTZ111" s="285"/>
      <c r="DUA111" s="285"/>
      <c r="DUB111" s="285"/>
      <c r="DUC111" s="285"/>
      <c r="DUD111" s="285"/>
      <c r="DUE111" s="285"/>
      <c r="DUF111" s="285"/>
      <c r="DUG111" s="285"/>
      <c r="DUH111" s="285"/>
      <c r="DUI111" s="285"/>
      <c r="DUJ111" s="285"/>
      <c r="DUK111" s="285"/>
      <c r="DUL111" s="285"/>
      <c r="DUM111" s="285"/>
      <c r="DUN111" s="285"/>
      <c r="DUO111" s="285"/>
      <c r="DUP111" s="285"/>
      <c r="DUQ111" s="285"/>
      <c r="DUR111" s="285"/>
      <c r="DUS111" s="285"/>
      <c r="DUT111" s="285"/>
      <c r="DUU111" s="285"/>
      <c r="DUV111" s="285"/>
      <c r="DUW111" s="285"/>
      <c r="DUX111" s="285"/>
      <c r="DUY111" s="285"/>
      <c r="DUZ111" s="285"/>
      <c r="DVA111" s="285"/>
      <c r="DVB111" s="285"/>
      <c r="DVC111" s="285"/>
      <c r="DVD111" s="285"/>
      <c r="DVE111" s="285"/>
      <c r="DVF111" s="285"/>
      <c r="DVG111" s="285"/>
      <c r="DVH111" s="285"/>
      <c r="DVI111" s="285"/>
      <c r="DVJ111" s="285"/>
      <c r="DVK111" s="285"/>
      <c r="DVL111" s="285"/>
      <c r="DVM111" s="285"/>
      <c r="DVN111" s="285"/>
      <c r="DVO111" s="285"/>
      <c r="DVP111" s="285"/>
      <c r="DVQ111" s="285"/>
      <c r="DVR111" s="285"/>
      <c r="DVS111" s="285"/>
      <c r="DVT111" s="285"/>
      <c r="DVU111" s="285"/>
      <c r="DVV111" s="285"/>
      <c r="DVW111" s="285"/>
      <c r="DVX111" s="285"/>
      <c r="DVY111" s="285"/>
      <c r="DVZ111" s="285"/>
      <c r="DWA111" s="285"/>
      <c r="DWB111" s="285"/>
      <c r="DWC111" s="285"/>
      <c r="DWD111" s="285"/>
      <c r="DWE111" s="285"/>
      <c r="DWF111" s="285"/>
      <c r="DWG111" s="285"/>
      <c r="DWH111" s="285"/>
      <c r="DWI111" s="285"/>
      <c r="DWJ111" s="285"/>
      <c r="DWK111" s="285"/>
      <c r="DWL111" s="285"/>
      <c r="DWM111" s="285"/>
      <c r="DWN111" s="285"/>
      <c r="DWO111" s="285"/>
      <c r="DWP111" s="285"/>
      <c r="DWQ111" s="285"/>
      <c r="DWR111" s="285"/>
      <c r="DWS111" s="285"/>
      <c r="DWT111" s="285"/>
      <c r="DWU111" s="285"/>
      <c r="DWV111" s="285"/>
      <c r="DWW111" s="285"/>
      <c r="DWX111" s="285"/>
      <c r="DWY111" s="285"/>
      <c r="DWZ111" s="285"/>
      <c r="DXA111" s="285"/>
      <c r="DXB111" s="285"/>
      <c r="DXC111" s="285"/>
      <c r="DXD111" s="285"/>
      <c r="DXE111" s="285"/>
      <c r="DXF111" s="285"/>
      <c r="DXG111" s="285"/>
      <c r="DXH111" s="285"/>
      <c r="DXI111" s="285"/>
      <c r="DXJ111" s="285"/>
      <c r="DXK111" s="285"/>
      <c r="DXL111" s="285"/>
      <c r="DXM111" s="285"/>
      <c r="DXN111" s="285"/>
      <c r="DXO111" s="285"/>
      <c r="DXP111" s="285"/>
      <c r="DXQ111" s="285"/>
      <c r="DXR111" s="285"/>
      <c r="DXS111" s="285"/>
      <c r="DXT111" s="285"/>
      <c r="DXU111" s="285"/>
      <c r="DXV111" s="285"/>
      <c r="DXW111" s="285"/>
      <c r="DXX111" s="285"/>
      <c r="DXY111" s="285"/>
      <c r="DXZ111" s="285"/>
      <c r="DYA111" s="285"/>
      <c r="DYB111" s="285"/>
      <c r="DYC111" s="285"/>
      <c r="DYD111" s="285"/>
      <c r="DYE111" s="285"/>
      <c r="DYF111" s="285"/>
      <c r="DYG111" s="285"/>
      <c r="DYH111" s="285"/>
      <c r="DYI111" s="285"/>
      <c r="DYJ111" s="285"/>
      <c r="DYK111" s="285"/>
      <c r="DYL111" s="285"/>
      <c r="DYM111" s="285"/>
      <c r="DYN111" s="285"/>
      <c r="DYO111" s="285"/>
      <c r="DYP111" s="285"/>
      <c r="DYQ111" s="285"/>
      <c r="DYR111" s="285"/>
      <c r="DYS111" s="285"/>
      <c r="DYT111" s="285"/>
      <c r="DYU111" s="285"/>
      <c r="DYV111" s="285"/>
      <c r="DYW111" s="285"/>
      <c r="DYX111" s="285"/>
      <c r="DYY111" s="285"/>
      <c r="DYZ111" s="285"/>
      <c r="DZA111" s="285"/>
      <c r="DZB111" s="285"/>
      <c r="DZC111" s="285"/>
      <c r="DZD111" s="285"/>
      <c r="DZE111" s="285"/>
      <c r="DZF111" s="285"/>
      <c r="DZG111" s="285"/>
      <c r="DZH111" s="285"/>
      <c r="DZI111" s="285"/>
      <c r="DZJ111" s="285"/>
      <c r="DZK111" s="285"/>
      <c r="DZL111" s="285"/>
      <c r="DZM111" s="285"/>
      <c r="DZN111" s="285"/>
      <c r="DZO111" s="285"/>
      <c r="DZP111" s="285"/>
      <c r="DZQ111" s="285"/>
      <c r="DZR111" s="285"/>
      <c r="DZS111" s="285"/>
      <c r="DZT111" s="285"/>
      <c r="DZU111" s="285"/>
      <c r="DZV111" s="285"/>
      <c r="DZW111" s="285"/>
      <c r="DZX111" s="285"/>
      <c r="DZY111" s="285"/>
      <c r="DZZ111" s="285"/>
      <c r="EAA111" s="285"/>
      <c r="EAB111" s="285"/>
      <c r="EAC111" s="285"/>
      <c r="EAD111" s="285"/>
      <c r="EAE111" s="285"/>
      <c r="EAF111" s="285"/>
      <c r="EAG111" s="285"/>
      <c r="EAH111" s="285"/>
      <c r="EAI111" s="285"/>
      <c r="EAJ111" s="285"/>
      <c r="EAK111" s="285"/>
      <c r="EAL111" s="285"/>
      <c r="EAM111" s="285"/>
      <c r="EAN111" s="285"/>
      <c r="EAO111" s="285"/>
      <c r="EAP111" s="285"/>
      <c r="EAQ111" s="285"/>
      <c r="EAR111" s="285"/>
      <c r="EAS111" s="285"/>
      <c r="EAT111" s="285"/>
      <c r="EAU111" s="285"/>
      <c r="EAV111" s="285"/>
      <c r="EAW111" s="285"/>
      <c r="EAX111" s="285"/>
      <c r="EAY111" s="285"/>
      <c r="EAZ111" s="285"/>
      <c r="EBA111" s="285"/>
      <c r="EBB111" s="285"/>
      <c r="EBC111" s="285"/>
      <c r="EBD111" s="285"/>
      <c r="EBE111" s="285"/>
      <c r="EBF111" s="285"/>
      <c r="EBG111" s="285"/>
      <c r="EBH111" s="285"/>
      <c r="EBI111" s="285"/>
      <c r="EBJ111" s="285"/>
      <c r="EBK111" s="285"/>
      <c r="EBL111" s="285"/>
      <c r="EBM111" s="285"/>
      <c r="EBN111" s="285"/>
      <c r="EBO111" s="285"/>
      <c r="EBP111" s="285"/>
      <c r="EBQ111" s="285"/>
      <c r="EBR111" s="285"/>
      <c r="EBS111" s="285"/>
      <c r="EBT111" s="285"/>
      <c r="EBU111" s="285"/>
      <c r="EBV111" s="285"/>
      <c r="EBW111" s="285"/>
      <c r="EBX111" s="285"/>
      <c r="EBY111" s="285"/>
      <c r="EBZ111" s="285"/>
      <c r="ECA111" s="285"/>
      <c r="ECB111" s="285"/>
      <c r="ECC111" s="285"/>
      <c r="ECD111" s="285"/>
      <c r="ECE111" s="285"/>
      <c r="ECF111" s="285"/>
      <c r="ECG111" s="285"/>
      <c r="ECH111" s="285"/>
      <c r="ECI111" s="285"/>
      <c r="ECJ111" s="285"/>
      <c r="ECK111" s="285"/>
      <c r="ECL111" s="285"/>
      <c r="ECM111" s="285"/>
      <c r="ECN111" s="285"/>
      <c r="ECO111" s="285"/>
      <c r="ECP111" s="285"/>
      <c r="ECQ111" s="285"/>
      <c r="ECR111" s="285"/>
      <c r="ECS111" s="285"/>
      <c r="ECT111" s="285"/>
      <c r="ECU111" s="285"/>
      <c r="ECV111" s="285"/>
      <c r="ECW111" s="285"/>
      <c r="ECX111" s="285"/>
      <c r="ECY111" s="285"/>
      <c r="ECZ111" s="285"/>
      <c r="EDA111" s="285"/>
      <c r="EDB111" s="285"/>
      <c r="EDC111" s="285"/>
      <c r="EDD111" s="285"/>
      <c r="EDE111" s="285"/>
      <c r="EDF111" s="285"/>
      <c r="EDG111" s="285"/>
      <c r="EDH111" s="285"/>
      <c r="EDI111" s="285"/>
      <c r="EDJ111" s="285"/>
      <c r="EDK111" s="285"/>
      <c r="EDL111" s="285"/>
      <c r="EDM111" s="285"/>
      <c r="EDN111" s="285"/>
      <c r="EDO111" s="285"/>
      <c r="EDP111" s="285"/>
      <c r="EDQ111" s="285"/>
      <c r="EDR111" s="285"/>
      <c r="EDS111" s="285"/>
      <c r="EDT111" s="285"/>
      <c r="EDU111" s="285"/>
      <c r="EDV111" s="285"/>
      <c r="EDW111" s="285"/>
      <c r="EDX111" s="285"/>
      <c r="EDY111" s="285"/>
      <c r="EDZ111" s="285"/>
      <c r="EEA111" s="285"/>
      <c r="EEB111" s="285"/>
      <c r="EEC111" s="285"/>
      <c r="EED111" s="285"/>
      <c r="EEE111" s="285"/>
      <c r="EEF111" s="285"/>
      <c r="EEG111" s="285"/>
      <c r="EEH111" s="285"/>
      <c r="EEI111" s="285"/>
      <c r="EEJ111" s="285"/>
      <c r="EEK111" s="285"/>
      <c r="EEL111" s="285"/>
      <c r="EEM111" s="285"/>
      <c r="EEN111" s="285"/>
      <c r="EEO111" s="285"/>
      <c r="EEP111" s="285"/>
      <c r="EEQ111" s="285"/>
      <c r="EER111" s="285"/>
      <c r="EES111" s="285"/>
      <c r="EET111" s="285"/>
      <c r="EEU111" s="285"/>
      <c r="EEV111" s="285"/>
      <c r="EEW111" s="285"/>
      <c r="EEX111" s="285"/>
      <c r="EEY111" s="285"/>
      <c r="EEZ111" s="285"/>
      <c r="EFA111" s="285"/>
      <c r="EFB111" s="285"/>
      <c r="EFC111" s="285"/>
      <c r="EFD111" s="285"/>
      <c r="EFE111" s="285"/>
      <c r="EFF111" s="285"/>
      <c r="EFG111" s="285"/>
      <c r="EFH111" s="285"/>
      <c r="EFI111" s="285"/>
      <c r="EFJ111" s="285"/>
      <c r="EFK111" s="285"/>
      <c r="EFL111" s="285"/>
      <c r="EFM111" s="285"/>
      <c r="EFN111" s="285"/>
      <c r="EFO111" s="285"/>
      <c r="EFP111" s="285"/>
      <c r="EFQ111" s="285"/>
      <c r="EFR111" s="285"/>
      <c r="EFS111" s="285"/>
      <c r="EFT111" s="285"/>
      <c r="EFU111" s="285"/>
      <c r="EFV111" s="285"/>
      <c r="EFW111" s="285"/>
      <c r="EFX111" s="285"/>
      <c r="EFY111" s="285"/>
      <c r="EFZ111" s="285"/>
      <c r="EGA111" s="285"/>
      <c r="EGB111" s="285"/>
      <c r="EGC111" s="285"/>
      <c r="EGD111" s="285"/>
      <c r="EGE111" s="285"/>
      <c r="EGF111" s="285"/>
      <c r="EGG111" s="285"/>
      <c r="EGH111" s="285"/>
      <c r="EGI111" s="285"/>
      <c r="EGJ111" s="285"/>
      <c r="EGK111" s="285"/>
      <c r="EGL111" s="285"/>
      <c r="EGM111" s="285"/>
      <c r="EGN111" s="285"/>
      <c r="EGO111" s="285"/>
      <c r="EGP111" s="285"/>
      <c r="EGQ111" s="285"/>
      <c r="EGR111" s="285"/>
      <c r="EGS111" s="285"/>
      <c r="EGT111" s="285"/>
      <c r="EGU111" s="285"/>
      <c r="EGV111" s="285"/>
      <c r="EGW111" s="285"/>
      <c r="EGX111" s="285"/>
      <c r="EGY111" s="285"/>
      <c r="EGZ111" s="285"/>
      <c r="EHA111" s="285"/>
      <c r="EHB111" s="285"/>
      <c r="EHC111" s="285"/>
      <c r="EHD111" s="285"/>
      <c r="EHE111" s="285"/>
      <c r="EHF111" s="285"/>
      <c r="EHG111" s="285"/>
      <c r="EHH111" s="285"/>
      <c r="EHI111" s="285"/>
      <c r="EHJ111" s="285"/>
      <c r="EHK111" s="285"/>
      <c r="EHL111" s="285"/>
      <c r="EHM111" s="285"/>
      <c r="EHN111" s="285"/>
      <c r="EHO111" s="285"/>
      <c r="EHP111" s="285"/>
      <c r="EHQ111" s="285"/>
      <c r="EHR111" s="285"/>
      <c r="EHS111" s="285"/>
      <c r="EHT111" s="285"/>
      <c r="EHU111" s="285"/>
      <c r="EHV111" s="285"/>
      <c r="EHW111" s="285"/>
      <c r="EHX111" s="285"/>
      <c r="EHY111" s="285"/>
      <c r="EHZ111" s="285"/>
      <c r="EIA111" s="285"/>
      <c r="EIB111" s="285"/>
      <c r="EIC111" s="285"/>
      <c r="EID111" s="285"/>
      <c r="EIE111" s="285"/>
      <c r="EIF111" s="285"/>
      <c r="EIG111" s="285"/>
      <c r="EIH111" s="285"/>
      <c r="EII111" s="285"/>
      <c r="EIJ111" s="285"/>
      <c r="EIK111" s="285"/>
      <c r="EIL111" s="285"/>
      <c r="EIM111" s="285"/>
      <c r="EIN111" s="285"/>
      <c r="EIO111" s="285"/>
      <c r="EIP111" s="285"/>
      <c r="EIQ111" s="285"/>
      <c r="EIR111" s="285"/>
      <c r="EIS111" s="285"/>
      <c r="EIT111" s="285"/>
      <c r="EIU111" s="285"/>
      <c r="EIV111" s="285"/>
      <c r="EIW111" s="285"/>
      <c r="EIX111" s="285"/>
      <c r="EIY111" s="285"/>
      <c r="EIZ111" s="285"/>
      <c r="EJA111" s="285"/>
      <c r="EJB111" s="285"/>
      <c r="EJC111" s="285"/>
      <c r="EJD111" s="285"/>
      <c r="EJE111" s="285"/>
      <c r="EJF111" s="285"/>
      <c r="EJG111" s="285"/>
      <c r="EJH111" s="285"/>
      <c r="EJI111" s="285"/>
      <c r="EJJ111" s="285"/>
      <c r="EJK111" s="285"/>
      <c r="EJL111" s="285"/>
      <c r="EJM111" s="285"/>
      <c r="EJN111" s="285"/>
      <c r="EJO111" s="285"/>
      <c r="EJP111" s="285"/>
      <c r="EJQ111" s="285"/>
      <c r="EJR111" s="285"/>
      <c r="EJS111" s="285"/>
      <c r="EJT111" s="285"/>
      <c r="EJU111" s="285"/>
      <c r="EJV111" s="285"/>
      <c r="EJW111" s="285"/>
      <c r="EJX111" s="285"/>
      <c r="EJY111" s="285"/>
      <c r="EJZ111" s="285"/>
      <c r="EKA111" s="285"/>
      <c r="EKB111" s="285"/>
      <c r="EKC111" s="285"/>
      <c r="EKD111" s="285"/>
      <c r="EKE111" s="285"/>
      <c r="EKF111" s="285"/>
      <c r="EKG111" s="285"/>
      <c r="EKH111" s="285"/>
      <c r="EKI111" s="285"/>
      <c r="EKJ111" s="285"/>
      <c r="EKK111" s="285"/>
      <c r="EKL111" s="285"/>
      <c r="EKM111" s="285"/>
      <c r="EKN111" s="285"/>
      <c r="EKO111" s="285"/>
      <c r="EKP111" s="285"/>
      <c r="EKQ111" s="285"/>
      <c r="EKR111" s="285"/>
      <c r="EKS111" s="285"/>
      <c r="EKT111" s="285"/>
      <c r="EKU111" s="285"/>
      <c r="EKV111" s="285"/>
      <c r="EKW111" s="285"/>
      <c r="EKX111" s="285"/>
      <c r="EKY111" s="285"/>
      <c r="EKZ111" s="285"/>
      <c r="ELA111" s="285"/>
      <c r="ELB111" s="285"/>
      <c r="ELC111" s="285"/>
      <c r="ELD111" s="285"/>
      <c r="ELE111" s="285"/>
      <c r="ELF111" s="285"/>
      <c r="ELG111" s="285"/>
      <c r="ELH111" s="285"/>
      <c r="ELI111" s="285"/>
      <c r="ELJ111" s="285"/>
      <c r="ELK111" s="285"/>
      <c r="ELL111" s="285"/>
      <c r="ELM111" s="285"/>
      <c r="ELN111" s="285"/>
      <c r="ELO111" s="285"/>
      <c r="ELP111" s="285"/>
      <c r="ELQ111" s="285"/>
      <c r="ELR111" s="285"/>
      <c r="ELS111" s="285"/>
      <c r="ELT111" s="285"/>
      <c r="ELU111" s="285"/>
      <c r="ELV111" s="285"/>
      <c r="ELW111" s="285"/>
      <c r="ELX111" s="285"/>
      <c r="ELY111" s="285"/>
      <c r="ELZ111" s="285"/>
      <c r="EMA111" s="285"/>
      <c r="EMB111" s="285"/>
      <c r="EMC111" s="285"/>
      <c r="EMD111" s="285"/>
      <c r="EME111" s="285"/>
      <c r="EMF111" s="285"/>
      <c r="EMG111" s="285"/>
      <c r="EMH111" s="285"/>
      <c r="EMI111" s="285"/>
      <c r="EMJ111" s="285"/>
      <c r="EMK111" s="285"/>
      <c r="EML111" s="285"/>
      <c r="EMM111" s="285"/>
      <c r="EMN111" s="285"/>
      <c r="EMO111" s="285"/>
      <c r="EMP111" s="285"/>
      <c r="EMQ111" s="285"/>
      <c r="EMR111" s="285"/>
      <c r="EMS111" s="285"/>
      <c r="EMT111" s="285"/>
      <c r="EMU111" s="285"/>
      <c r="EMV111" s="285"/>
      <c r="EMW111" s="285"/>
      <c r="EMX111" s="285"/>
      <c r="EMY111" s="285"/>
      <c r="EMZ111" s="285"/>
      <c r="ENA111" s="285"/>
      <c r="ENB111" s="285"/>
      <c r="ENC111" s="285"/>
      <c r="END111" s="285"/>
      <c r="ENE111" s="285"/>
      <c r="ENF111" s="285"/>
      <c r="ENG111" s="285"/>
      <c r="ENH111" s="285"/>
      <c r="ENI111" s="285"/>
      <c r="ENJ111" s="285"/>
      <c r="ENK111" s="285"/>
      <c r="ENL111" s="285"/>
      <c r="ENM111" s="285"/>
      <c r="ENN111" s="285"/>
      <c r="ENO111" s="285"/>
      <c r="ENP111" s="285"/>
      <c r="ENQ111" s="285"/>
      <c r="ENR111" s="285"/>
      <c r="ENS111" s="285"/>
      <c r="ENT111" s="285"/>
      <c r="ENU111" s="285"/>
      <c r="ENV111" s="285"/>
      <c r="ENW111" s="285"/>
      <c r="ENX111" s="285"/>
      <c r="ENY111" s="285"/>
      <c r="ENZ111" s="285"/>
      <c r="EOA111" s="285"/>
      <c r="EOB111" s="285"/>
      <c r="EOC111" s="285"/>
      <c r="EOD111" s="285"/>
      <c r="EOE111" s="285"/>
      <c r="EOF111" s="285"/>
      <c r="EOG111" s="285"/>
      <c r="EOH111" s="285"/>
      <c r="EOI111" s="285"/>
      <c r="EOJ111" s="285"/>
      <c r="EOK111" s="285"/>
      <c r="EOL111" s="285"/>
      <c r="EOM111" s="285"/>
      <c r="EON111" s="285"/>
      <c r="EOO111" s="285"/>
      <c r="EOP111" s="285"/>
      <c r="EOQ111" s="285"/>
      <c r="EOR111" s="285"/>
      <c r="EOS111" s="285"/>
      <c r="EOT111" s="285"/>
      <c r="EOU111" s="285"/>
      <c r="EOV111" s="285"/>
      <c r="EOW111" s="285"/>
      <c r="EOX111" s="285"/>
      <c r="EOY111" s="285"/>
      <c r="EOZ111" s="285"/>
      <c r="EPA111" s="285"/>
      <c r="EPB111" s="285"/>
      <c r="EPC111" s="285"/>
      <c r="EPD111" s="285"/>
      <c r="EPE111" s="285"/>
      <c r="EPF111" s="285"/>
      <c r="EPG111" s="285"/>
      <c r="EPH111" s="285"/>
      <c r="EPI111" s="285"/>
      <c r="EPJ111" s="285"/>
      <c r="EPK111" s="285"/>
      <c r="EPL111" s="285"/>
      <c r="EPM111" s="285"/>
      <c r="EPN111" s="285"/>
      <c r="EPO111" s="285"/>
      <c r="EPP111" s="285"/>
      <c r="EPQ111" s="285"/>
      <c r="EPR111" s="285"/>
      <c r="EPS111" s="285"/>
      <c r="EPT111" s="285"/>
      <c r="EPU111" s="285"/>
      <c r="EPV111" s="285"/>
      <c r="EPW111" s="285"/>
      <c r="EPX111" s="285"/>
      <c r="EPY111" s="285"/>
      <c r="EPZ111" s="285"/>
      <c r="EQA111" s="285"/>
      <c r="EQB111" s="285"/>
      <c r="EQC111" s="285"/>
      <c r="EQD111" s="285"/>
      <c r="EQE111" s="285"/>
      <c r="EQF111" s="285"/>
      <c r="EQG111" s="285"/>
      <c r="EQH111" s="285"/>
      <c r="EQI111" s="285"/>
      <c r="EQJ111" s="285"/>
      <c r="EQK111" s="285"/>
      <c r="EQL111" s="285"/>
      <c r="EQM111" s="285"/>
      <c r="EQN111" s="285"/>
      <c r="EQO111" s="285"/>
      <c r="EQP111" s="285"/>
      <c r="EQQ111" s="285"/>
      <c r="EQR111" s="285"/>
      <c r="EQS111" s="285"/>
      <c r="EQT111" s="285"/>
      <c r="EQU111" s="285"/>
      <c r="EQV111" s="285"/>
      <c r="EQW111" s="285"/>
      <c r="EQX111" s="285"/>
      <c r="EQY111" s="285"/>
      <c r="EQZ111" s="285"/>
      <c r="ERA111" s="285"/>
      <c r="ERB111" s="285"/>
      <c r="ERC111" s="285"/>
      <c r="ERD111" s="285"/>
      <c r="ERE111" s="285"/>
      <c r="ERF111" s="285"/>
      <c r="ERG111" s="285"/>
      <c r="ERH111" s="285"/>
      <c r="ERI111" s="285"/>
      <c r="ERJ111" s="285"/>
      <c r="ERK111" s="285"/>
      <c r="ERL111" s="285"/>
      <c r="ERM111" s="285"/>
      <c r="ERN111" s="285"/>
      <c r="ERO111" s="285"/>
      <c r="ERP111" s="285"/>
      <c r="ERQ111" s="285"/>
      <c r="ERR111" s="285"/>
      <c r="ERS111" s="285"/>
      <c r="ERT111" s="285"/>
      <c r="ERU111" s="285"/>
      <c r="ERV111" s="285"/>
      <c r="ERW111" s="285"/>
      <c r="ERX111" s="285"/>
      <c r="ERY111" s="285"/>
      <c r="ERZ111" s="285"/>
      <c r="ESA111" s="285"/>
      <c r="ESB111" s="285"/>
      <c r="ESC111" s="285"/>
      <c r="ESD111" s="285"/>
      <c r="ESE111" s="285"/>
      <c r="ESF111" s="285"/>
      <c r="ESG111" s="285"/>
      <c r="ESH111" s="285"/>
      <c r="ESI111" s="285"/>
      <c r="ESJ111" s="285"/>
      <c r="ESK111" s="285"/>
      <c r="ESL111" s="285"/>
      <c r="ESM111" s="285"/>
      <c r="ESN111" s="285"/>
      <c r="ESO111" s="285"/>
      <c r="ESP111" s="285"/>
      <c r="ESQ111" s="285"/>
      <c r="ESR111" s="285"/>
      <c r="ESS111" s="285"/>
      <c r="EST111" s="285"/>
      <c r="ESU111" s="285"/>
      <c r="ESV111" s="285"/>
      <c r="ESW111" s="285"/>
      <c r="ESX111" s="285"/>
      <c r="ESY111" s="285"/>
      <c r="ESZ111" s="285"/>
      <c r="ETA111" s="285"/>
      <c r="ETB111" s="285"/>
      <c r="ETC111" s="285"/>
      <c r="ETD111" s="285"/>
      <c r="ETE111" s="285"/>
      <c r="ETF111" s="285"/>
      <c r="ETG111" s="285"/>
      <c r="ETH111" s="285"/>
      <c r="ETI111" s="285"/>
      <c r="ETJ111" s="285"/>
      <c r="ETK111" s="285"/>
      <c r="ETL111" s="285"/>
      <c r="ETM111" s="285"/>
      <c r="ETN111" s="285"/>
      <c r="ETO111" s="285"/>
      <c r="ETP111" s="285"/>
      <c r="ETQ111" s="285"/>
      <c r="ETR111" s="285"/>
      <c r="ETS111" s="285"/>
      <c r="ETT111" s="285"/>
      <c r="ETU111" s="285"/>
      <c r="ETV111" s="285"/>
      <c r="ETW111" s="285"/>
      <c r="ETX111" s="285"/>
      <c r="ETY111" s="285"/>
      <c r="ETZ111" s="285"/>
      <c r="EUA111" s="285"/>
      <c r="EUB111" s="285"/>
      <c r="EUC111" s="285"/>
      <c r="EUD111" s="285"/>
      <c r="EUE111" s="285"/>
      <c r="EUF111" s="285"/>
      <c r="EUG111" s="285"/>
      <c r="EUH111" s="285"/>
      <c r="EUI111" s="285"/>
      <c r="EUJ111" s="285"/>
      <c r="EUK111" s="285"/>
      <c r="EUL111" s="285"/>
      <c r="EUM111" s="285"/>
      <c r="EUN111" s="285"/>
      <c r="EUO111" s="285"/>
      <c r="EUP111" s="285"/>
      <c r="EUQ111" s="285"/>
      <c r="EUR111" s="285"/>
      <c r="EUS111" s="285"/>
      <c r="EUT111" s="285"/>
      <c r="EUU111" s="285"/>
      <c r="EUV111" s="285"/>
      <c r="EUW111" s="285"/>
      <c r="EUX111" s="285"/>
      <c r="EUY111" s="285"/>
      <c r="EUZ111" s="285"/>
      <c r="EVA111" s="285"/>
      <c r="EVB111" s="285"/>
      <c r="EVC111" s="285"/>
      <c r="EVD111" s="285"/>
      <c r="EVE111" s="285"/>
      <c r="EVF111" s="285"/>
      <c r="EVG111" s="285"/>
      <c r="EVH111" s="285"/>
      <c r="EVI111" s="285"/>
      <c r="EVJ111" s="285"/>
      <c r="EVK111" s="285"/>
      <c r="EVL111" s="285"/>
      <c r="EVM111" s="285"/>
      <c r="EVN111" s="285"/>
      <c r="EVO111" s="285"/>
      <c r="EVP111" s="285"/>
      <c r="EVQ111" s="285"/>
      <c r="EVR111" s="285"/>
      <c r="EVS111" s="285"/>
      <c r="EVT111" s="285"/>
      <c r="EVU111" s="285"/>
      <c r="EVV111" s="285"/>
      <c r="EVW111" s="285"/>
      <c r="EVX111" s="285"/>
      <c r="EVY111" s="285"/>
      <c r="EVZ111" s="285"/>
      <c r="EWA111" s="285"/>
      <c r="EWB111" s="285"/>
      <c r="EWC111" s="285"/>
      <c r="EWD111" s="285"/>
      <c r="EWE111" s="285"/>
      <c r="EWF111" s="285"/>
      <c r="EWG111" s="285"/>
      <c r="EWH111" s="285"/>
      <c r="EWI111" s="285"/>
      <c r="EWJ111" s="285"/>
      <c r="EWK111" s="285"/>
      <c r="EWL111" s="285"/>
      <c r="EWM111" s="285"/>
      <c r="EWN111" s="285"/>
      <c r="EWO111" s="285"/>
      <c r="EWP111" s="285"/>
      <c r="EWQ111" s="285"/>
      <c r="EWR111" s="285"/>
      <c r="EWS111" s="285"/>
      <c r="EWT111" s="285"/>
      <c r="EWU111" s="285"/>
      <c r="EWV111" s="285"/>
      <c r="EWW111" s="285"/>
      <c r="EWX111" s="285"/>
      <c r="EWY111" s="285"/>
      <c r="EWZ111" s="285"/>
      <c r="EXA111" s="285"/>
      <c r="EXB111" s="285"/>
      <c r="EXC111" s="285"/>
      <c r="EXD111" s="285"/>
      <c r="EXE111" s="285"/>
      <c r="EXF111" s="285"/>
      <c r="EXG111" s="285"/>
      <c r="EXH111" s="285"/>
      <c r="EXI111" s="285"/>
      <c r="EXJ111" s="285"/>
      <c r="EXK111" s="285"/>
      <c r="EXL111" s="285"/>
      <c r="EXM111" s="285"/>
      <c r="EXN111" s="285"/>
      <c r="EXO111" s="285"/>
      <c r="EXP111" s="285"/>
      <c r="EXQ111" s="285"/>
      <c r="EXR111" s="285"/>
      <c r="EXS111" s="285"/>
      <c r="EXT111" s="285"/>
      <c r="EXU111" s="285"/>
      <c r="EXV111" s="285"/>
      <c r="EXW111" s="285"/>
      <c r="EXX111" s="285"/>
      <c r="EXY111" s="285"/>
      <c r="EXZ111" s="285"/>
      <c r="EYA111" s="285"/>
      <c r="EYB111" s="285"/>
      <c r="EYC111" s="285"/>
      <c r="EYD111" s="285"/>
      <c r="EYE111" s="285"/>
      <c r="EYF111" s="285"/>
      <c r="EYG111" s="285"/>
      <c r="EYH111" s="285"/>
      <c r="EYI111" s="285"/>
      <c r="EYJ111" s="285"/>
      <c r="EYK111" s="285"/>
      <c r="EYL111" s="285"/>
      <c r="EYM111" s="285"/>
      <c r="EYN111" s="285"/>
      <c r="EYO111" s="285"/>
      <c r="EYP111" s="285"/>
      <c r="EYQ111" s="285"/>
      <c r="EYR111" s="285"/>
      <c r="EYS111" s="285"/>
      <c r="EYT111" s="285"/>
      <c r="EYU111" s="285"/>
      <c r="EYV111" s="285"/>
      <c r="EYW111" s="285"/>
      <c r="EYX111" s="285"/>
      <c r="EYY111" s="285"/>
      <c r="EYZ111" s="285"/>
      <c r="EZA111" s="285"/>
      <c r="EZB111" s="285"/>
      <c r="EZC111" s="285"/>
      <c r="EZD111" s="285"/>
      <c r="EZE111" s="285"/>
      <c r="EZF111" s="285"/>
      <c r="EZG111" s="285"/>
      <c r="EZH111" s="285"/>
      <c r="EZI111" s="285"/>
      <c r="EZJ111" s="285"/>
      <c r="EZK111" s="285"/>
      <c r="EZL111" s="285"/>
      <c r="EZM111" s="285"/>
      <c r="EZN111" s="285"/>
      <c r="EZO111" s="285"/>
      <c r="EZP111" s="285"/>
      <c r="EZQ111" s="285"/>
      <c r="EZR111" s="285"/>
      <c r="EZS111" s="285"/>
      <c r="EZT111" s="285"/>
      <c r="EZU111" s="285"/>
      <c r="EZV111" s="285"/>
      <c r="EZW111" s="285"/>
      <c r="EZX111" s="285"/>
      <c r="EZY111" s="285"/>
      <c r="EZZ111" s="285"/>
      <c r="FAA111" s="285"/>
      <c r="FAB111" s="285"/>
      <c r="FAC111" s="285"/>
      <c r="FAD111" s="285"/>
      <c r="FAE111" s="285"/>
      <c r="FAF111" s="285"/>
      <c r="FAG111" s="285"/>
      <c r="FAH111" s="285"/>
      <c r="FAI111" s="285"/>
      <c r="FAJ111" s="285"/>
      <c r="FAK111" s="285"/>
      <c r="FAL111" s="285"/>
      <c r="FAM111" s="285"/>
      <c r="FAN111" s="285"/>
      <c r="FAO111" s="285"/>
      <c r="FAP111" s="285"/>
      <c r="FAQ111" s="285"/>
      <c r="FAR111" s="285"/>
      <c r="FAS111" s="285"/>
      <c r="FAT111" s="285"/>
      <c r="FAU111" s="285"/>
      <c r="FAV111" s="285"/>
      <c r="FAW111" s="285"/>
      <c r="FAX111" s="285"/>
      <c r="FAY111" s="285"/>
      <c r="FAZ111" s="285"/>
      <c r="FBA111" s="285"/>
      <c r="FBB111" s="285"/>
      <c r="FBC111" s="285"/>
      <c r="FBD111" s="285"/>
      <c r="FBE111" s="285"/>
      <c r="FBF111" s="285"/>
      <c r="FBG111" s="285"/>
      <c r="FBH111" s="285"/>
      <c r="FBI111" s="285"/>
      <c r="FBJ111" s="285"/>
      <c r="FBK111" s="285"/>
      <c r="FBL111" s="285"/>
      <c r="FBM111" s="285"/>
      <c r="FBN111" s="285"/>
      <c r="FBO111" s="285"/>
      <c r="FBP111" s="285"/>
      <c r="FBQ111" s="285"/>
      <c r="FBR111" s="285"/>
      <c r="FBS111" s="285"/>
      <c r="FBT111" s="285"/>
      <c r="FBU111" s="285"/>
      <c r="FBV111" s="285"/>
      <c r="FBW111" s="285"/>
      <c r="FBX111" s="285"/>
      <c r="FBY111" s="285"/>
      <c r="FBZ111" s="285"/>
      <c r="FCA111" s="285"/>
      <c r="FCB111" s="285"/>
      <c r="FCC111" s="285"/>
      <c r="FCD111" s="285"/>
      <c r="FCE111" s="285"/>
      <c r="FCF111" s="285"/>
      <c r="FCG111" s="285"/>
      <c r="FCH111" s="285"/>
      <c r="FCI111" s="285"/>
      <c r="FCJ111" s="285"/>
      <c r="FCK111" s="285"/>
      <c r="FCL111" s="285"/>
      <c r="FCM111" s="285"/>
      <c r="FCN111" s="285"/>
      <c r="FCO111" s="285"/>
      <c r="FCP111" s="285"/>
      <c r="FCQ111" s="285"/>
      <c r="FCR111" s="285"/>
      <c r="FCS111" s="285"/>
      <c r="FCT111" s="285"/>
      <c r="FCU111" s="285"/>
      <c r="FCV111" s="285"/>
      <c r="FCW111" s="285"/>
      <c r="FCX111" s="285"/>
      <c r="FCY111" s="285"/>
      <c r="FCZ111" s="285"/>
      <c r="FDA111" s="285"/>
      <c r="FDB111" s="285"/>
      <c r="FDC111" s="285"/>
      <c r="FDD111" s="285"/>
      <c r="FDE111" s="285"/>
      <c r="FDF111" s="285"/>
      <c r="FDG111" s="285"/>
      <c r="FDH111" s="285"/>
      <c r="FDI111" s="285"/>
      <c r="FDJ111" s="285"/>
      <c r="FDK111" s="285"/>
      <c r="FDL111" s="285"/>
      <c r="FDM111" s="285"/>
      <c r="FDN111" s="285"/>
      <c r="FDO111" s="285"/>
      <c r="FDP111" s="285"/>
      <c r="FDQ111" s="285"/>
      <c r="FDR111" s="285"/>
      <c r="FDS111" s="285"/>
      <c r="FDT111" s="285"/>
      <c r="FDU111" s="285"/>
      <c r="FDV111" s="285"/>
      <c r="FDW111" s="285"/>
      <c r="FDX111" s="285"/>
      <c r="FDY111" s="285"/>
      <c r="FDZ111" s="285"/>
      <c r="FEA111" s="285"/>
      <c r="FEB111" s="285"/>
      <c r="FEC111" s="285"/>
      <c r="FED111" s="285"/>
      <c r="FEE111" s="285"/>
      <c r="FEF111" s="285"/>
      <c r="FEG111" s="285"/>
      <c r="FEH111" s="285"/>
      <c r="FEI111" s="285"/>
      <c r="FEJ111" s="285"/>
      <c r="FEK111" s="285"/>
      <c r="FEL111" s="285"/>
      <c r="FEM111" s="285"/>
      <c r="FEN111" s="285"/>
      <c r="FEO111" s="285"/>
      <c r="FEP111" s="285"/>
      <c r="FEQ111" s="285"/>
      <c r="FER111" s="285"/>
      <c r="FES111" s="285"/>
      <c r="FET111" s="285"/>
      <c r="FEU111" s="285"/>
      <c r="FEV111" s="285"/>
      <c r="FEW111" s="285"/>
      <c r="FEX111" s="285"/>
      <c r="FEY111" s="285"/>
      <c r="FEZ111" s="285"/>
      <c r="FFA111" s="285"/>
      <c r="FFB111" s="285"/>
      <c r="FFC111" s="285"/>
      <c r="FFD111" s="285"/>
      <c r="FFE111" s="285"/>
      <c r="FFF111" s="285"/>
      <c r="FFG111" s="285"/>
      <c r="FFH111" s="285"/>
      <c r="FFI111" s="285"/>
      <c r="FFJ111" s="285"/>
      <c r="FFK111" s="285"/>
      <c r="FFL111" s="285"/>
      <c r="FFM111" s="285"/>
      <c r="FFN111" s="285"/>
      <c r="FFO111" s="285"/>
      <c r="FFP111" s="285"/>
      <c r="FFQ111" s="285"/>
      <c r="FFR111" s="285"/>
      <c r="FFS111" s="285"/>
      <c r="FFT111" s="285"/>
      <c r="FFU111" s="285"/>
      <c r="FFV111" s="285"/>
      <c r="FFW111" s="285"/>
      <c r="FFX111" s="285"/>
      <c r="FFY111" s="285"/>
      <c r="FFZ111" s="285"/>
      <c r="FGA111" s="285"/>
      <c r="FGB111" s="285"/>
      <c r="FGC111" s="285"/>
      <c r="FGD111" s="285"/>
      <c r="FGE111" s="285"/>
      <c r="FGF111" s="285"/>
      <c r="FGG111" s="285"/>
      <c r="FGH111" s="285"/>
      <c r="FGI111" s="285"/>
      <c r="FGJ111" s="285"/>
      <c r="FGK111" s="285"/>
      <c r="FGL111" s="285"/>
      <c r="FGM111" s="285"/>
      <c r="FGN111" s="285"/>
      <c r="FGO111" s="285"/>
      <c r="FGP111" s="285"/>
      <c r="FGQ111" s="285"/>
      <c r="FGR111" s="285"/>
      <c r="FGS111" s="285"/>
      <c r="FGT111" s="285"/>
      <c r="FGU111" s="285"/>
      <c r="FGV111" s="285"/>
      <c r="FGW111" s="285"/>
      <c r="FGX111" s="285"/>
      <c r="FGY111" s="285"/>
      <c r="FGZ111" s="285"/>
      <c r="FHA111" s="285"/>
      <c r="FHB111" s="285"/>
      <c r="FHC111" s="285"/>
      <c r="FHD111" s="285"/>
      <c r="FHE111" s="285"/>
      <c r="FHF111" s="285"/>
      <c r="FHG111" s="285"/>
      <c r="FHH111" s="285"/>
      <c r="FHI111" s="285"/>
      <c r="FHJ111" s="285"/>
      <c r="FHK111" s="285"/>
      <c r="FHL111" s="285"/>
      <c r="FHM111" s="285"/>
      <c r="FHN111" s="285"/>
      <c r="FHO111" s="285"/>
      <c r="FHP111" s="285"/>
      <c r="FHQ111" s="285"/>
      <c r="FHR111" s="285"/>
      <c r="FHS111" s="285"/>
      <c r="FHT111" s="285"/>
      <c r="FHU111" s="285"/>
      <c r="FHV111" s="285"/>
      <c r="FHW111" s="285"/>
      <c r="FHX111" s="285"/>
      <c r="FHY111" s="285"/>
      <c r="FHZ111" s="285"/>
      <c r="FIA111" s="285"/>
      <c r="FIB111" s="285"/>
      <c r="FIC111" s="285"/>
      <c r="FID111" s="285"/>
      <c r="FIE111" s="285"/>
      <c r="FIF111" s="285"/>
      <c r="FIG111" s="285"/>
      <c r="FIH111" s="285"/>
      <c r="FII111" s="285"/>
      <c r="FIJ111" s="285"/>
      <c r="FIK111" s="285"/>
      <c r="FIL111" s="285"/>
      <c r="FIM111" s="285"/>
      <c r="FIN111" s="285"/>
      <c r="FIO111" s="285"/>
      <c r="FIP111" s="285"/>
      <c r="FIQ111" s="285"/>
      <c r="FIR111" s="285"/>
      <c r="FIS111" s="285"/>
      <c r="FIT111" s="285"/>
      <c r="FIU111" s="285"/>
      <c r="FIV111" s="285"/>
      <c r="FIW111" s="285"/>
      <c r="FIX111" s="285"/>
      <c r="FIY111" s="285"/>
      <c r="FIZ111" s="285"/>
      <c r="FJA111" s="285"/>
      <c r="FJB111" s="285"/>
      <c r="FJC111" s="285"/>
      <c r="FJD111" s="285"/>
      <c r="FJE111" s="285"/>
      <c r="FJF111" s="285"/>
      <c r="FJG111" s="285"/>
      <c r="FJH111" s="285"/>
      <c r="FJI111" s="285"/>
      <c r="FJJ111" s="285"/>
      <c r="FJK111" s="285"/>
      <c r="FJL111" s="285"/>
      <c r="FJM111" s="285"/>
      <c r="FJN111" s="285"/>
      <c r="FJO111" s="285"/>
      <c r="FJP111" s="285"/>
      <c r="FJQ111" s="285"/>
      <c r="FJR111" s="285"/>
      <c r="FJS111" s="285"/>
      <c r="FJT111" s="285"/>
      <c r="FJU111" s="285"/>
      <c r="FJV111" s="285"/>
      <c r="FJW111" s="285"/>
      <c r="FJX111" s="285"/>
      <c r="FJY111" s="285"/>
      <c r="FJZ111" s="285"/>
      <c r="FKA111" s="285"/>
      <c r="FKB111" s="285"/>
      <c r="FKC111" s="285"/>
      <c r="FKD111" s="285"/>
      <c r="FKE111" s="285"/>
      <c r="FKF111" s="285"/>
      <c r="FKG111" s="285"/>
      <c r="FKH111" s="285"/>
      <c r="FKI111" s="285"/>
      <c r="FKJ111" s="285"/>
      <c r="FKK111" s="285"/>
      <c r="FKL111" s="285"/>
      <c r="FKM111" s="285"/>
      <c r="FKN111" s="285"/>
      <c r="FKO111" s="285"/>
      <c r="FKP111" s="285"/>
      <c r="FKQ111" s="285"/>
      <c r="FKR111" s="285"/>
      <c r="FKS111" s="285"/>
      <c r="FKT111" s="285"/>
      <c r="FKU111" s="285"/>
      <c r="FKV111" s="285"/>
      <c r="FKW111" s="285"/>
      <c r="FKX111" s="285"/>
      <c r="FKY111" s="285"/>
      <c r="FKZ111" s="285"/>
      <c r="FLA111" s="285"/>
      <c r="FLB111" s="285"/>
      <c r="FLC111" s="285"/>
      <c r="FLD111" s="285"/>
      <c r="FLE111" s="285"/>
      <c r="FLF111" s="285"/>
      <c r="FLG111" s="285"/>
      <c r="FLH111" s="285"/>
      <c r="FLI111" s="285"/>
      <c r="FLJ111" s="285"/>
      <c r="FLK111" s="285"/>
      <c r="FLL111" s="285"/>
      <c r="FLM111" s="285"/>
      <c r="FLN111" s="285"/>
      <c r="FLO111" s="285"/>
      <c r="FLP111" s="285"/>
      <c r="FLQ111" s="285"/>
      <c r="FLR111" s="285"/>
      <c r="FLS111" s="285"/>
      <c r="FLT111" s="285"/>
      <c r="FLU111" s="285"/>
      <c r="FLV111" s="285"/>
      <c r="FLW111" s="285"/>
      <c r="FLX111" s="285"/>
      <c r="FLY111" s="285"/>
      <c r="FLZ111" s="285"/>
      <c r="FMA111" s="285"/>
      <c r="FMB111" s="285"/>
      <c r="FMC111" s="285"/>
      <c r="FMD111" s="285"/>
      <c r="FME111" s="285"/>
      <c r="FMF111" s="285"/>
      <c r="FMG111" s="285"/>
      <c r="FMH111" s="285"/>
      <c r="FMI111" s="285"/>
      <c r="FMJ111" s="285"/>
      <c r="FMK111" s="285"/>
      <c r="FML111" s="285"/>
      <c r="FMM111" s="285"/>
      <c r="FMN111" s="285"/>
      <c r="FMO111" s="285"/>
      <c r="FMP111" s="285"/>
      <c r="FMQ111" s="285"/>
      <c r="FMR111" s="285"/>
      <c r="FMS111" s="285"/>
      <c r="FMT111" s="285"/>
      <c r="FMU111" s="285"/>
      <c r="FMV111" s="285"/>
      <c r="FMW111" s="285"/>
      <c r="FMX111" s="285"/>
      <c r="FMY111" s="285"/>
      <c r="FMZ111" s="285"/>
      <c r="FNA111" s="285"/>
      <c r="FNB111" s="285"/>
      <c r="FNC111" s="285"/>
      <c r="FND111" s="285"/>
      <c r="FNE111" s="285"/>
      <c r="FNF111" s="285"/>
      <c r="FNG111" s="285"/>
      <c r="FNH111" s="285"/>
      <c r="FNI111" s="285"/>
      <c r="FNJ111" s="285"/>
      <c r="FNK111" s="285"/>
      <c r="FNL111" s="285"/>
      <c r="FNM111" s="285"/>
      <c r="FNN111" s="285"/>
      <c r="FNO111" s="285"/>
      <c r="FNP111" s="285"/>
      <c r="FNQ111" s="285"/>
      <c r="FNR111" s="285"/>
      <c r="FNS111" s="285"/>
      <c r="FNT111" s="285"/>
      <c r="FNU111" s="285"/>
      <c r="FNV111" s="285"/>
      <c r="FNW111" s="285"/>
      <c r="FNX111" s="285"/>
      <c r="FNY111" s="285"/>
      <c r="FNZ111" s="285"/>
      <c r="FOA111" s="285"/>
      <c r="FOB111" s="285"/>
      <c r="FOC111" s="285"/>
      <c r="FOD111" s="285"/>
      <c r="FOE111" s="285"/>
      <c r="FOF111" s="285"/>
      <c r="FOG111" s="285"/>
      <c r="FOH111" s="285"/>
      <c r="FOI111" s="285"/>
      <c r="FOJ111" s="285"/>
      <c r="FOK111" s="285"/>
      <c r="FOL111" s="285"/>
      <c r="FOM111" s="285"/>
      <c r="FON111" s="285"/>
      <c r="FOO111" s="285"/>
      <c r="FOP111" s="285"/>
      <c r="FOQ111" s="285"/>
      <c r="FOR111" s="285"/>
      <c r="FOS111" s="285"/>
      <c r="FOT111" s="285"/>
      <c r="FOU111" s="285"/>
      <c r="FOV111" s="285"/>
      <c r="FOW111" s="285"/>
      <c r="FOX111" s="285"/>
      <c r="FOY111" s="285"/>
      <c r="FOZ111" s="285"/>
      <c r="FPA111" s="285"/>
      <c r="FPB111" s="285"/>
      <c r="FPC111" s="285"/>
      <c r="FPD111" s="285"/>
      <c r="FPE111" s="285"/>
      <c r="FPF111" s="285"/>
      <c r="FPG111" s="285"/>
      <c r="FPH111" s="285"/>
      <c r="FPI111" s="285"/>
      <c r="FPJ111" s="285"/>
      <c r="FPK111" s="285"/>
      <c r="FPL111" s="285"/>
      <c r="FPM111" s="285"/>
      <c r="FPN111" s="285"/>
      <c r="FPO111" s="285"/>
      <c r="FPP111" s="285"/>
      <c r="FPQ111" s="285"/>
      <c r="FPR111" s="285"/>
      <c r="FPS111" s="285"/>
      <c r="FPT111" s="285"/>
      <c r="FPU111" s="285"/>
      <c r="FPV111" s="285"/>
      <c r="FPW111" s="285"/>
      <c r="FPX111" s="285"/>
      <c r="FPY111" s="285"/>
      <c r="FPZ111" s="285"/>
      <c r="FQA111" s="285"/>
      <c r="FQB111" s="285"/>
      <c r="FQC111" s="285"/>
      <c r="FQD111" s="285"/>
      <c r="FQE111" s="285"/>
      <c r="FQF111" s="285"/>
      <c r="FQG111" s="285"/>
      <c r="FQH111" s="285"/>
      <c r="FQI111" s="285"/>
      <c r="FQJ111" s="285"/>
      <c r="FQK111" s="285"/>
      <c r="FQL111" s="285"/>
      <c r="FQM111" s="285"/>
      <c r="FQN111" s="285"/>
      <c r="FQO111" s="285"/>
      <c r="FQP111" s="285"/>
      <c r="FQQ111" s="285"/>
      <c r="FQR111" s="285"/>
      <c r="FQS111" s="285"/>
      <c r="FQT111" s="285"/>
      <c r="FQU111" s="285"/>
      <c r="FQV111" s="285"/>
      <c r="FQW111" s="285"/>
      <c r="FQX111" s="285"/>
      <c r="FQY111" s="285"/>
      <c r="FQZ111" s="285"/>
      <c r="FRA111" s="285"/>
      <c r="FRB111" s="285"/>
      <c r="FRC111" s="285"/>
      <c r="FRD111" s="285"/>
      <c r="FRE111" s="285"/>
      <c r="FRF111" s="285"/>
      <c r="FRG111" s="285"/>
      <c r="FRH111" s="285"/>
      <c r="FRI111" s="285"/>
      <c r="FRJ111" s="285"/>
      <c r="FRK111" s="285"/>
      <c r="FRL111" s="285"/>
      <c r="FRM111" s="285"/>
      <c r="FRN111" s="285"/>
      <c r="FRO111" s="285"/>
      <c r="FRP111" s="285"/>
      <c r="FRQ111" s="285"/>
      <c r="FRR111" s="285"/>
      <c r="FRS111" s="285"/>
      <c r="FRT111" s="285"/>
      <c r="FRU111" s="285"/>
      <c r="FRV111" s="285"/>
      <c r="FRW111" s="285"/>
      <c r="FRX111" s="285"/>
      <c r="FRY111" s="285"/>
      <c r="FRZ111" s="285"/>
      <c r="FSA111" s="285"/>
      <c r="FSB111" s="285"/>
      <c r="FSC111" s="285"/>
      <c r="FSD111" s="285"/>
      <c r="FSE111" s="285"/>
      <c r="FSF111" s="285"/>
      <c r="FSG111" s="285"/>
      <c r="FSH111" s="285"/>
      <c r="FSI111" s="285"/>
      <c r="FSJ111" s="285"/>
      <c r="FSK111" s="285"/>
      <c r="FSL111" s="285"/>
      <c r="FSM111" s="285"/>
      <c r="FSN111" s="285"/>
      <c r="FSO111" s="285"/>
      <c r="FSP111" s="285"/>
      <c r="FSQ111" s="285"/>
      <c r="FSR111" s="285"/>
      <c r="FSS111" s="285"/>
      <c r="FST111" s="285"/>
      <c r="FSU111" s="285"/>
      <c r="FSV111" s="285"/>
      <c r="FSW111" s="285"/>
      <c r="FSX111" s="285"/>
      <c r="FSY111" s="285"/>
      <c r="FSZ111" s="285"/>
      <c r="FTA111" s="285"/>
      <c r="FTB111" s="285"/>
      <c r="FTC111" s="285"/>
      <c r="FTD111" s="285"/>
      <c r="FTE111" s="285"/>
      <c r="FTF111" s="285"/>
      <c r="FTG111" s="285"/>
      <c r="FTH111" s="285"/>
      <c r="FTI111" s="285"/>
      <c r="FTJ111" s="285"/>
      <c r="FTK111" s="285"/>
      <c r="FTL111" s="285"/>
      <c r="FTM111" s="285"/>
      <c r="FTN111" s="285"/>
      <c r="FTO111" s="285"/>
      <c r="FTP111" s="285"/>
      <c r="FTQ111" s="285"/>
      <c r="FTR111" s="285"/>
      <c r="FTS111" s="285"/>
      <c r="FTT111" s="285"/>
      <c r="FTU111" s="285"/>
      <c r="FTV111" s="285"/>
      <c r="FTW111" s="285"/>
      <c r="FTX111" s="285"/>
      <c r="FTY111" s="285"/>
      <c r="FTZ111" s="285"/>
      <c r="FUA111" s="285"/>
      <c r="FUB111" s="285"/>
      <c r="FUC111" s="285"/>
      <c r="FUD111" s="285"/>
      <c r="FUE111" s="285"/>
      <c r="FUF111" s="285"/>
      <c r="FUG111" s="285"/>
      <c r="FUH111" s="285"/>
      <c r="FUI111" s="285"/>
      <c r="FUJ111" s="285"/>
      <c r="FUK111" s="285"/>
      <c r="FUL111" s="285"/>
      <c r="FUM111" s="285"/>
      <c r="FUN111" s="285"/>
      <c r="FUO111" s="285"/>
      <c r="FUP111" s="285"/>
      <c r="FUQ111" s="285"/>
      <c r="FUR111" s="285"/>
      <c r="FUS111" s="285"/>
      <c r="FUT111" s="285"/>
      <c r="FUU111" s="285"/>
      <c r="FUV111" s="285"/>
      <c r="FUW111" s="285"/>
      <c r="FUX111" s="285"/>
      <c r="FUY111" s="285"/>
      <c r="FUZ111" s="285"/>
      <c r="FVA111" s="285"/>
      <c r="FVB111" s="285"/>
      <c r="FVC111" s="285"/>
      <c r="FVD111" s="285"/>
      <c r="FVE111" s="285"/>
      <c r="FVF111" s="285"/>
      <c r="FVG111" s="285"/>
      <c r="FVH111" s="285"/>
      <c r="FVI111" s="285"/>
      <c r="FVJ111" s="285"/>
      <c r="FVK111" s="285"/>
      <c r="FVL111" s="285"/>
      <c r="FVM111" s="285"/>
      <c r="FVN111" s="285"/>
      <c r="FVO111" s="285"/>
      <c r="FVP111" s="285"/>
      <c r="FVQ111" s="285"/>
      <c r="FVR111" s="285"/>
      <c r="FVS111" s="285"/>
      <c r="FVT111" s="285"/>
      <c r="FVU111" s="285"/>
      <c r="FVV111" s="285"/>
      <c r="FVW111" s="285"/>
      <c r="FVX111" s="285"/>
      <c r="FVY111" s="285"/>
      <c r="FVZ111" s="285"/>
      <c r="FWA111" s="285"/>
      <c r="FWB111" s="285"/>
      <c r="FWC111" s="285"/>
      <c r="FWD111" s="285"/>
      <c r="FWE111" s="285"/>
      <c r="FWF111" s="285"/>
      <c r="FWG111" s="285"/>
      <c r="FWH111" s="285"/>
      <c r="FWI111" s="285"/>
      <c r="FWJ111" s="285"/>
      <c r="FWK111" s="285"/>
      <c r="FWL111" s="285"/>
      <c r="FWM111" s="285"/>
      <c r="FWN111" s="285"/>
      <c r="FWO111" s="285"/>
      <c r="FWP111" s="285"/>
      <c r="FWQ111" s="285"/>
      <c r="FWR111" s="285"/>
      <c r="FWS111" s="285"/>
      <c r="FWT111" s="285"/>
      <c r="FWU111" s="285"/>
      <c r="FWV111" s="285"/>
      <c r="FWW111" s="285"/>
      <c r="FWX111" s="285"/>
      <c r="FWY111" s="285"/>
      <c r="FWZ111" s="285"/>
      <c r="FXA111" s="285"/>
      <c r="FXB111" s="285"/>
      <c r="FXC111" s="285"/>
      <c r="FXD111" s="285"/>
      <c r="FXE111" s="285"/>
      <c r="FXF111" s="285"/>
      <c r="FXG111" s="285"/>
      <c r="FXH111" s="285"/>
      <c r="FXI111" s="285"/>
      <c r="FXJ111" s="285"/>
      <c r="FXK111" s="285"/>
      <c r="FXL111" s="285"/>
      <c r="FXM111" s="285"/>
      <c r="FXN111" s="285"/>
      <c r="FXO111" s="285"/>
      <c r="FXP111" s="285"/>
      <c r="FXQ111" s="285"/>
      <c r="FXR111" s="285"/>
      <c r="FXS111" s="285"/>
      <c r="FXT111" s="285"/>
      <c r="FXU111" s="285"/>
      <c r="FXV111" s="285"/>
      <c r="FXW111" s="285"/>
      <c r="FXX111" s="285"/>
      <c r="FXY111" s="285"/>
      <c r="FXZ111" s="285"/>
      <c r="FYA111" s="285"/>
      <c r="FYB111" s="285"/>
      <c r="FYC111" s="285"/>
      <c r="FYD111" s="285"/>
      <c r="FYE111" s="285"/>
      <c r="FYF111" s="285"/>
      <c r="FYG111" s="285"/>
      <c r="FYH111" s="285"/>
      <c r="FYI111" s="285"/>
      <c r="FYJ111" s="285"/>
      <c r="FYK111" s="285"/>
      <c r="FYL111" s="285"/>
      <c r="FYM111" s="285"/>
      <c r="FYN111" s="285"/>
      <c r="FYO111" s="285"/>
      <c r="FYP111" s="285"/>
      <c r="FYQ111" s="285"/>
      <c r="FYR111" s="285"/>
      <c r="FYS111" s="285"/>
      <c r="FYT111" s="285"/>
      <c r="FYU111" s="285"/>
      <c r="FYV111" s="285"/>
      <c r="FYW111" s="285"/>
      <c r="FYX111" s="285"/>
      <c r="FYY111" s="285"/>
      <c r="FYZ111" s="285"/>
      <c r="FZA111" s="285"/>
      <c r="FZB111" s="285"/>
      <c r="FZC111" s="285"/>
      <c r="FZD111" s="285"/>
      <c r="FZE111" s="285"/>
      <c r="FZF111" s="285"/>
      <c r="FZG111" s="285"/>
      <c r="FZH111" s="285"/>
      <c r="FZI111" s="285"/>
      <c r="FZJ111" s="285"/>
      <c r="FZK111" s="285"/>
      <c r="FZL111" s="285"/>
      <c r="FZM111" s="285"/>
      <c r="FZN111" s="285"/>
      <c r="FZO111" s="285"/>
      <c r="FZP111" s="285"/>
      <c r="FZQ111" s="285"/>
      <c r="FZR111" s="285"/>
      <c r="FZS111" s="285"/>
      <c r="FZT111" s="285"/>
      <c r="FZU111" s="285"/>
      <c r="FZV111" s="285"/>
      <c r="FZW111" s="285"/>
      <c r="FZX111" s="285"/>
      <c r="FZY111" s="285"/>
      <c r="FZZ111" s="285"/>
      <c r="GAA111" s="285"/>
      <c r="GAB111" s="285"/>
      <c r="GAC111" s="285"/>
      <c r="GAD111" s="285"/>
      <c r="GAE111" s="285"/>
      <c r="GAF111" s="285"/>
      <c r="GAG111" s="285"/>
      <c r="GAH111" s="285"/>
      <c r="GAI111" s="285"/>
      <c r="GAJ111" s="285"/>
      <c r="GAK111" s="285"/>
      <c r="GAL111" s="285"/>
      <c r="GAM111" s="285"/>
      <c r="GAN111" s="285"/>
      <c r="GAO111" s="285"/>
      <c r="GAP111" s="285"/>
      <c r="GAQ111" s="285"/>
      <c r="GAR111" s="285"/>
      <c r="GAS111" s="285"/>
      <c r="GAT111" s="285"/>
      <c r="GAU111" s="285"/>
      <c r="GAV111" s="285"/>
      <c r="GAW111" s="285"/>
      <c r="GAX111" s="285"/>
      <c r="GAY111" s="285"/>
      <c r="GAZ111" s="285"/>
      <c r="GBA111" s="285"/>
      <c r="GBB111" s="285"/>
      <c r="GBC111" s="285"/>
      <c r="GBD111" s="285"/>
      <c r="GBE111" s="285"/>
      <c r="GBF111" s="285"/>
      <c r="GBG111" s="285"/>
      <c r="GBH111" s="285"/>
      <c r="GBI111" s="285"/>
      <c r="GBJ111" s="285"/>
      <c r="GBK111" s="285"/>
      <c r="GBL111" s="285"/>
      <c r="GBM111" s="285"/>
      <c r="GBN111" s="285"/>
      <c r="GBO111" s="285"/>
      <c r="GBP111" s="285"/>
      <c r="GBQ111" s="285"/>
      <c r="GBR111" s="285"/>
      <c r="GBS111" s="285"/>
      <c r="GBT111" s="285"/>
      <c r="GBU111" s="285"/>
      <c r="GBV111" s="285"/>
      <c r="GBW111" s="285"/>
      <c r="GBX111" s="285"/>
      <c r="GBY111" s="285"/>
      <c r="GBZ111" s="285"/>
      <c r="GCA111" s="285"/>
      <c r="GCB111" s="285"/>
      <c r="GCC111" s="285"/>
      <c r="GCD111" s="285"/>
      <c r="GCE111" s="285"/>
      <c r="GCF111" s="285"/>
      <c r="GCG111" s="285"/>
      <c r="GCH111" s="285"/>
      <c r="GCI111" s="285"/>
      <c r="GCJ111" s="285"/>
      <c r="GCK111" s="285"/>
      <c r="GCL111" s="285"/>
      <c r="GCM111" s="285"/>
      <c r="GCN111" s="285"/>
      <c r="GCO111" s="285"/>
      <c r="GCP111" s="285"/>
      <c r="GCQ111" s="285"/>
      <c r="GCR111" s="285"/>
      <c r="GCS111" s="285"/>
      <c r="GCT111" s="285"/>
      <c r="GCU111" s="285"/>
      <c r="GCV111" s="285"/>
      <c r="GCW111" s="285"/>
      <c r="GCX111" s="285"/>
      <c r="GCY111" s="285"/>
      <c r="GCZ111" s="285"/>
      <c r="GDA111" s="285"/>
      <c r="GDB111" s="285"/>
      <c r="GDC111" s="285"/>
      <c r="GDD111" s="285"/>
      <c r="GDE111" s="285"/>
      <c r="GDF111" s="285"/>
      <c r="GDG111" s="285"/>
      <c r="GDH111" s="285"/>
      <c r="GDI111" s="285"/>
      <c r="GDJ111" s="285"/>
      <c r="GDK111" s="285"/>
      <c r="GDL111" s="285"/>
      <c r="GDM111" s="285"/>
      <c r="GDN111" s="285"/>
      <c r="GDO111" s="285"/>
      <c r="GDP111" s="285"/>
      <c r="GDQ111" s="285"/>
      <c r="GDR111" s="285"/>
      <c r="GDS111" s="285"/>
      <c r="GDT111" s="285"/>
      <c r="GDU111" s="285"/>
      <c r="GDV111" s="285"/>
      <c r="GDW111" s="285"/>
      <c r="GDX111" s="285"/>
      <c r="GDY111" s="285"/>
      <c r="GDZ111" s="285"/>
      <c r="GEA111" s="285"/>
      <c r="GEB111" s="285"/>
      <c r="GEC111" s="285"/>
      <c r="GED111" s="285"/>
      <c r="GEE111" s="285"/>
      <c r="GEF111" s="285"/>
      <c r="GEG111" s="285"/>
      <c r="GEH111" s="285"/>
      <c r="GEI111" s="285"/>
      <c r="GEJ111" s="285"/>
      <c r="GEK111" s="285"/>
      <c r="GEL111" s="285"/>
      <c r="GEM111" s="285"/>
      <c r="GEN111" s="285"/>
      <c r="GEO111" s="285"/>
      <c r="GEP111" s="285"/>
      <c r="GEQ111" s="285"/>
      <c r="GER111" s="285"/>
      <c r="GES111" s="285"/>
      <c r="GET111" s="285"/>
      <c r="GEU111" s="285"/>
      <c r="GEV111" s="285"/>
      <c r="GEW111" s="285"/>
      <c r="GEX111" s="285"/>
      <c r="GEY111" s="285"/>
      <c r="GEZ111" s="285"/>
      <c r="GFA111" s="285"/>
      <c r="GFB111" s="285"/>
      <c r="GFC111" s="285"/>
      <c r="GFD111" s="285"/>
      <c r="GFE111" s="285"/>
      <c r="GFF111" s="285"/>
      <c r="GFG111" s="285"/>
      <c r="GFH111" s="285"/>
      <c r="GFI111" s="285"/>
      <c r="GFJ111" s="285"/>
      <c r="GFK111" s="285"/>
      <c r="GFL111" s="285"/>
      <c r="GFM111" s="285"/>
      <c r="GFN111" s="285"/>
      <c r="GFO111" s="285"/>
      <c r="GFP111" s="285"/>
      <c r="GFQ111" s="285"/>
      <c r="GFR111" s="285"/>
      <c r="GFS111" s="285"/>
      <c r="GFT111" s="285"/>
      <c r="GFU111" s="285"/>
      <c r="GFV111" s="285"/>
      <c r="GFW111" s="285"/>
      <c r="GFX111" s="285"/>
      <c r="GFY111" s="285"/>
      <c r="GFZ111" s="285"/>
      <c r="GGA111" s="285"/>
      <c r="GGB111" s="285"/>
      <c r="GGC111" s="285"/>
      <c r="GGD111" s="285"/>
      <c r="GGE111" s="285"/>
      <c r="GGF111" s="285"/>
      <c r="GGG111" s="285"/>
      <c r="GGH111" s="285"/>
      <c r="GGI111" s="285"/>
      <c r="GGJ111" s="285"/>
      <c r="GGK111" s="285"/>
      <c r="GGL111" s="285"/>
      <c r="GGM111" s="285"/>
      <c r="GGN111" s="285"/>
      <c r="GGO111" s="285"/>
      <c r="GGP111" s="285"/>
      <c r="GGQ111" s="285"/>
      <c r="GGR111" s="285"/>
      <c r="GGS111" s="285"/>
      <c r="GGT111" s="285"/>
      <c r="GGU111" s="285"/>
      <c r="GGV111" s="285"/>
      <c r="GGW111" s="285"/>
      <c r="GGX111" s="285"/>
      <c r="GGY111" s="285"/>
      <c r="GGZ111" s="285"/>
      <c r="GHA111" s="285"/>
      <c r="GHB111" s="285"/>
      <c r="GHC111" s="285"/>
      <c r="GHD111" s="285"/>
      <c r="GHE111" s="285"/>
      <c r="GHF111" s="285"/>
      <c r="GHG111" s="285"/>
      <c r="GHH111" s="285"/>
      <c r="GHI111" s="285"/>
      <c r="GHJ111" s="285"/>
      <c r="GHK111" s="285"/>
      <c r="GHL111" s="285"/>
      <c r="GHM111" s="285"/>
      <c r="GHN111" s="285"/>
      <c r="GHO111" s="285"/>
      <c r="GHP111" s="285"/>
      <c r="GHQ111" s="285"/>
      <c r="GHR111" s="285"/>
      <c r="GHS111" s="285"/>
      <c r="GHT111" s="285"/>
      <c r="GHU111" s="285"/>
      <c r="GHV111" s="285"/>
      <c r="GHW111" s="285"/>
      <c r="GHX111" s="285"/>
      <c r="GHY111" s="285"/>
      <c r="GHZ111" s="285"/>
      <c r="GIA111" s="285"/>
      <c r="GIB111" s="285"/>
      <c r="GIC111" s="285"/>
      <c r="GID111" s="285"/>
      <c r="GIE111" s="285"/>
      <c r="GIF111" s="285"/>
      <c r="GIG111" s="285"/>
      <c r="GIH111" s="285"/>
      <c r="GII111" s="285"/>
      <c r="GIJ111" s="285"/>
      <c r="GIK111" s="285"/>
      <c r="GIL111" s="285"/>
      <c r="GIM111" s="285"/>
      <c r="GIN111" s="285"/>
      <c r="GIO111" s="285"/>
      <c r="GIP111" s="285"/>
      <c r="GIQ111" s="285"/>
      <c r="GIR111" s="285"/>
      <c r="GIS111" s="285"/>
      <c r="GIT111" s="285"/>
      <c r="GIU111" s="285"/>
      <c r="GIV111" s="285"/>
      <c r="GIW111" s="285"/>
      <c r="GIX111" s="285"/>
      <c r="GIY111" s="285"/>
      <c r="GIZ111" s="285"/>
      <c r="GJA111" s="285"/>
      <c r="GJB111" s="285"/>
      <c r="GJC111" s="285"/>
      <c r="GJD111" s="285"/>
      <c r="GJE111" s="285"/>
      <c r="GJF111" s="285"/>
      <c r="GJG111" s="285"/>
      <c r="GJH111" s="285"/>
      <c r="GJI111" s="285"/>
      <c r="GJJ111" s="285"/>
      <c r="GJK111" s="285"/>
      <c r="GJL111" s="285"/>
      <c r="GJM111" s="285"/>
      <c r="GJN111" s="285"/>
      <c r="GJO111" s="285"/>
      <c r="GJP111" s="285"/>
      <c r="GJQ111" s="285"/>
      <c r="GJR111" s="285"/>
      <c r="GJS111" s="285"/>
      <c r="GJT111" s="285"/>
      <c r="GJU111" s="285"/>
      <c r="GJV111" s="285"/>
      <c r="GJW111" s="285"/>
      <c r="GJX111" s="285"/>
      <c r="GJY111" s="285"/>
      <c r="GJZ111" s="285"/>
      <c r="GKA111" s="285"/>
      <c r="GKB111" s="285"/>
      <c r="GKC111" s="285"/>
      <c r="GKD111" s="285"/>
      <c r="GKE111" s="285"/>
      <c r="GKF111" s="285"/>
      <c r="GKG111" s="285"/>
      <c r="GKH111" s="285"/>
      <c r="GKI111" s="285"/>
      <c r="GKJ111" s="285"/>
      <c r="GKK111" s="285"/>
      <c r="GKL111" s="285"/>
      <c r="GKM111" s="285"/>
      <c r="GKN111" s="285"/>
      <c r="GKO111" s="285"/>
      <c r="GKP111" s="285"/>
      <c r="GKQ111" s="285"/>
      <c r="GKR111" s="285"/>
      <c r="GKS111" s="285"/>
      <c r="GKT111" s="285"/>
      <c r="GKU111" s="285"/>
      <c r="GKV111" s="285"/>
      <c r="GKW111" s="285"/>
      <c r="GKX111" s="285"/>
      <c r="GKY111" s="285"/>
      <c r="GKZ111" s="285"/>
      <c r="GLA111" s="285"/>
      <c r="GLB111" s="285"/>
      <c r="GLC111" s="285"/>
      <c r="GLD111" s="285"/>
      <c r="GLE111" s="285"/>
      <c r="GLF111" s="285"/>
      <c r="GLG111" s="285"/>
      <c r="GLH111" s="285"/>
      <c r="GLI111" s="285"/>
      <c r="GLJ111" s="285"/>
      <c r="GLK111" s="285"/>
      <c r="GLL111" s="285"/>
      <c r="GLM111" s="285"/>
      <c r="GLN111" s="285"/>
      <c r="GLO111" s="285"/>
      <c r="GLP111" s="285"/>
      <c r="GLQ111" s="285"/>
      <c r="GLR111" s="285"/>
      <c r="GLS111" s="285"/>
      <c r="GLT111" s="285"/>
      <c r="GLU111" s="285"/>
      <c r="GLV111" s="285"/>
      <c r="GLW111" s="285"/>
      <c r="GLX111" s="285"/>
      <c r="GLY111" s="285"/>
      <c r="GLZ111" s="285"/>
      <c r="GMA111" s="285"/>
      <c r="GMB111" s="285"/>
      <c r="GMC111" s="285"/>
      <c r="GMD111" s="285"/>
      <c r="GME111" s="285"/>
      <c r="GMF111" s="285"/>
      <c r="GMG111" s="285"/>
      <c r="GMH111" s="285"/>
      <c r="GMI111" s="285"/>
      <c r="GMJ111" s="285"/>
      <c r="GMK111" s="285"/>
      <c r="GML111" s="285"/>
      <c r="GMM111" s="285"/>
      <c r="GMN111" s="285"/>
      <c r="GMO111" s="285"/>
      <c r="GMP111" s="285"/>
      <c r="GMQ111" s="285"/>
      <c r="GMR111" s="285"/>
      <c r="GMS111" s="285"/>
      <c r="GMT111" s="285"/>
      <c r="GMU111" s="285"/>
      <c r="GMV111" s="285"/>
      <c r="GMW111" s="285"/>
      <c r="GMX111" s="285"/>
      <c r="GMY111" s="285"/>
      <c r="GMZ111" s="285"/>
      <c r="GNA111" s="285"/>
      <c r="GNB111" s="285"/>
      <c r="GNC111" s="285"/>
      <c r="GND111" s="285"/>
      <c r="GNE111" s="285"/>
      <c r="GNF111" s="285"/>
      <c r="GNG111" s="285"/>
      <c r="GNH111" s="285"/>
      <c r="GNI111" s="285"/>
      <c r="GNJ111" s="285"/>
      <c r="GNK111" s="285"/>
      <c r="GNL111" s="285"/>
      <c r="GNM111" s="285"/>
      <c r="GNN111" s="285"/>
      <c r="GNO111" s="285"/>
      <c r="GNP111" s="285"/>
      <c r="GNQ111" s="285"/>
      <c r="GNR111" s="285"/>
      <c r="GNS111" s="285"/>
      <c r="GNT111" s="285"/>
      <c r="GNU111" s="285"/>
      <c r="GNV111" s="285"/>
      <c r="GNW111" s="285"/>
      <c r="GNX111" s="285"/>
      <c r="GNY111" s="285"/>
      <c r="GNZ111" s="285"/>
      <c r="GOA111" s="285"/>
      <c r="GOB111" s="285"/>
      <c r="GOC111" s="285"/>
      <c r="GOD111" s="285"/>
      <c r="GOE111" s="285"/>
      <c r="GOF111" s="285"/>
      <c r="GOG111" s="285"/>
      <c r="GOH111" s="285"/>
      <c r="GOI111" s="285"/>
      <c r="GOJ111" s="285"/>
      <c r="GOK111" s="285"/>
      <c r="GOL111" s="285"/>
      <c r="GOM111" s="285"/>
      <c r="GON111" s="285"/>
      <c r="GOO111" s="285"/>
      <c r="GOP111" s="285"/>
      <c r="GOQ111" s="285"/>
      <c r="GOR111" s="285"/>
      <c r="GOS111" s="285"/>
      <c r="GOT111" s="285"/>
      <c r="GOU111" s="285"/>
      <c r="GOV111" s="285"/>
      <c r="GOW111" s="285"/>
      <c r="GOX111" s="285"/>
      <c r="GOY111" s="285"/>
      <c r="GOZ111" s="285"/>
      <c r="GPA111" s="285"/>
      <c r="GPB111" s="285"/>
      <c r="GPC111" s="285"/>
      <c r="GPD111" s="285"/>
      <c r="GPE111" s="285"/>
      <c r="GPF111" s="285"/>
      <c r="GPG111" s="285"/>
      <c r="GPH111" s="285"/>
      <c r="GPI111" s="285"/>
      <c r="GPJ111" s="285"/>
      <c r="GPK111" s="285"/>
      <c r="GPL111" s="285"/>
      <c r="GPM111" s="285"/>
      <c r="GPN111" s="285"/>
      <c r="GPO111" s="285"/>
      <c r="GPP111" s="285"/>
      <c r="GPQ111" s="285"/>
      <c r="GPR111" s="285"/>
      <c r="GPS111" s="285"/>
      <c r="GPT111" s="285"/>
      <c r="GPU111" s="285"/>
      <c r="GPV111" s="285"/>
      <c r="GPW111" s="285"/>
      <c r="GPX111" s="285"/>
      <c r="GPY111" s="285"/>
      <c r="GPZ111" s="285"/>
      <c r="GQA111" s="285"/>
      <c r="GQB111" s="285"/>
      <c r="GQC111" s="285"/>
      <c r="GQD111" s="285"/>
      <c r="GQE111" s="285"/>
      <c r="GQF111" s="285"/>
      <c r="GQG111" s="285"/>
      <c r="GQH111" s="285"/>
      <c r="GQI111" s="285"/>
      <c r="GQJ111" s="285"/>
      <c r="GQK111" s="285"/>
      <c r="GQL111" s="285"/>
      <c r="GQM111" s="285"/>
      <c r="GQN111" s="285"/>
      <c r="GQO111" s="285"/>
      <c r="GQP111" s="285"/>
      <c r="GQQ111" s="285"/>
      <c r="GQR111" s="285"/>
      <c r="GQS111" s="285"/>
      <c r="GQT111" s="285"/>
      <c r="GQU111" s="285"/>
      <c r="GQV111" s="285"/>
      <c r="GQW111" s="285"/>
      <c r="GQX111" s="285"/>
      <c r="GQY111" s="285"/>
      <c r="GQZ111" s="285"/>
      <c r="GRA111" s="285"/>
      <c r="GRB111" s="285"/>
      <c r="GRC111" s="285"/>
      <c r="GRD111" s="285"/>
      <c r="GRE111" s="285"/>
      <c r="GRF111" s="285"/>
      <c r="GRG111" s="285"/>
      <c r="GRH111" s="285"/>
      <c r="GRI111" s="285"/>
      <c r="GRJ111" s="285"/>
      <c r="GRK111" s="285"/>
      <c r="GRL111" s="285"/>
      <c r="GRM111" s="285"/>
      <c r="GRN111" s="285"/>
      <c r="GRO111" s="285"/>
      <c r="GRP111" s="285"/>
      <c r="GRQ111" s="285"/>
      <c r="GRR111" s="285"/>
      <c r="GRS111" s="285"/>
      <c r="GRT111" s="285"/>
      <c r="GRU111" s="285"/>
      <c r="GRV111" s="285"/>
      <c r="GRW111" s="285"/>
      <c r="GRX111" s="285"/>
      <c r="GRY111" s="285"/>
      <c r="GRZ111" s="285"/>
      <c r="GSA111" s="285"/>
      <c r="GSB111" s="285"/>
      <c r="GSC111" s="285"/>
      <c r="GSD111" s="285"/>
      <c r="GSE111" s="285"/>
      <c r="GSF111" s="285"/>
      <c r="GSG111" s="285"/>
      <c r="GSH111" s="285"/>
      <c r="GSI111" s="285"/>
      <c r="GSJ111" s="285"/>
      <c r="GSK111" s="285"/>
      <c r="GSL111" s="285"/>
      <c r="GSM111" s="285"/>
      <c r="GSN111" s="285"/>
      <c r="GSO111" s="285"/>
      <c r="GSP111" s="285"/>
      <c r="GSQ111" s="285"/>
      <c r="GSR111" s="285"/>
      <c r="GSS111" s="285"/>
      <c r="GST111" s="285"/>
      <c r="GSU111" s="285"/>
      <c r="GSV111" s="285"/>
      <c r="GSW111" s="285"/>
      <c r="GSX111" s="285"/>
      <c r="GSY111" s="285"/>
      <c r="GSZ111" s="285"/>
      <c r="GTA111" s="285"/>
      <c r="GTB111" s="285"/>
      <c r="GTC111" s="285"/>
      <c r="GTD111" s="285"/>
      <c r="GTE111" s="285"/>
      <c r="GTF111" s="285"/>
      <c r="GTG111" s="285"/>
      <c r="GTH111" s="285"/>
      <c r="GTI111" s="285"/>
      <c r="GTJ111" s="285"/>
      <c r="GTK111" s="285"/>
      <c r="GTL111" s="285"/>
      <c r="GTM111" s="285"/>
      <c r="GTN111" s="285"/>
      <c r="GTO111" s="285"/>
      <c r="GTP111" s="285"/>
      <c r="GTQ111" s="285"/>
      <c r="GTR111" s="285"/>
      <c r="GTS111" s="285"/>
      <c r="GTT111" s="285"/>
      <c r="GTU111" s="285"/>
      <c r="GTV111" s="285"/>
      <c r="GTW111" s="285"/>
      <c r="GTX111" s="285"/>
      <c r="GTY111" s="285"/>
      <c r="GTZ111" s="285"/>
      <c r="GUA111" s="285"/>
      <c r="GUB111" s="285"/>
      <c r="GUC111" s="285"/>
      <c r="GUD111" s="285"/>
      <c r="GUE111" s="285"/>
      <c r="GUF111" s="285"/>
      <c r="GUG111" s="285"/>
      <c r="GUH111" s="285"/>
      <c r="GUI111" s="285"/>
      <c r="GUJ111" s="285"/>
      <c r="GUK111" s="285"/>
      <c r="GUL111" s="285"/>
      <c r="GUM111" s="285"/>
      <c r="GUN111" s="285"/>
      <c r="GUO111" s="285"/>
      <c r="GUP111" s="285"/>
      <c r="GUQ111" s="285"/>
      <c r="GUR111" s="285"/>
      <c r="GUS111" s="285"/>
      <c r="GUT111" s="285"/>
      <c r="GUU111" s="285"/>
      <c r="GUV111" s="285"/>
      <c r="GUW111" s="285"/>
      <c r="GUX111" s="285"/>
      <c r="GUY111" s="285"/>
      <c r="GUZ111" s="285"/>
      <c r="GVA111" s="285"/>
      <c r="GVB111" s="285"/>
      <c r="GVC111" s="285"/>
      <c r="GVD111" s="285"/>
      <c r="GVE111" s="285"/>
      <c r="GVF111" s="285"/>
      <c r="GVG111" s="285"/>
      <c r="GVH111" s="285"/>
      <c r="GVI111" s="285"/>
      <c r="GVJ111" s="285"/>
      <c r="GVK111" s="285"/>
      <c r="GVL111" s="285"/>
      <c r="GVM111" s="285"/>
      <c r="GVN111" s="285"/>
      <c r="GVO111" s="285"/>
      <c r="GVP111" s="285"/>
      <c r="GVQ111" s="285"/>
      <c r="GVR111" s="285"/>
      <c r="GVS111" s="285"/>
      <c r="GVT111" s="285"/>
      <c r="GVU111" s="285"/>
      <c r="GVV111" s="285"/>
      <c r="GVW111" s="285"/>
      <c r="GVX111" s="285"/>
      <c r="GVY111" s="285"/>
      <c r="GVZ111" s="285"/>
      <c r="GWA111" s="285"/>
      <c r="GWB111" s="285"/>
      <c r="GWC111" s="285"/>
      <c r="GWD111" s="285"/>
      <c r="GWE111" s="285"/>
      <c r="GWF111" s="285"/>
      <c r="GWG111" s="285"/>
      <c r="GWH111" s="285"/>
      <c r="GWI111" s="285"/>
      <c r="GWJ111" s="285"/>
      <c r="GWK111" s="285"/>
      <c r="GWL111" s="285"/>
      <c r="GWM111" s="285"/>
      <c r="GWN111" s="285"/>
      <c r="GWO111" s="285"/>
      <c r="GWP111" s="285"/>
      <c r="GWQ111" s="285"/>
      <c r="GWR111" s="285"/>
      <c r="GWS111" s="285"/>
      <c r="GWT111" s="285"/>
      <c r="GWU111" s="285"/>
      <c r="GWV111" s="285"/>
      <c r="GWW111" s="285"/>
      <c r="GWX111" s="285"/>
      <c r="GWY111" s="285"/>
      <c r="GWZ111" s="285"/>
      <c r="GXA111" s="285"/>
      <c r="GXB111" s="285"/>
      <c r="GXC111" s="285"/>
      <c r="GXD111" s="285"/>
      <c r="GXE111" s="285"/>
      <c r="GXF111" s="285"/>
      <c r="GXG111" s="285"/>
      <c r="GXH111" s="285"/>
      <c r="GXI111" s="285"/>
      <c r="GXJ111" s="285"/>
      <c r="GXK111" s="285"/>
      <c r="GXL111" s="285"/>
      <c r="GXM111" s="285"/>
      <c r="GXN111" s="285"/>
      <c r="GXO111" s="285"/>
      <c r="GXP111" s="285"/>
      <c r="GXQ111" s="285"/>
      <c r="GXR111" s="285"/>
      <c r="GXS111" s="285"/>
      <c r="GXT111" s="285"/>
      <c r="GXU111" s="285"/>
      <c r="GXV111" s="285"/>
      <c r="GXW111" s="285"/>
      <c r="GXX111" s="285"/>
      <c r="GXY111" s="285"/>
      <c r="GXZ111" s="285"/>
      <c r="GYA111" s="285"/>
      <c r="GYB111" s="285"/>
      <c r="GYC111" s="285"/>
      <c r="GYD111" s="285"/>
      <c r="GYE111" s="285"/>
      <c r="GYF111" s="285"/>
      <c r="GYG111" s="285"/>
      <c r="GYH111" s="285"/>
      <c r="GYI111" s="285"/>
      <c r="GYJ111" s="285"/>
      <c r="GYK111" s="285"/>
      <c r="GYL111" s="285"/>
      <c r="GYM111" s="285"/>
      <c r="GYN111" s="285"/>
      <c r="GYO111" s="285"/>
      <c r="GYP111" s="285"/>
      <c r="GYQ111" s="285"/>
      <c r="GYR111" s="285"/>
      <c r="GYS111" s="285"/>
      <c r="GYT111" s="285"/>
      <c r="GYU111" s="285"/>
      <c r="GYV111" s="285"/>
      <c r="GYW111" s="285"/>
      <c r="GYX111" s="285"/>
      <c r="GYY111" s="285"/>
      <c r="GYZ111" s="285"/>
      <c r="GZA111" s="285"/>
      <c r="GZB111" s="285"/>
      <c r="GZC111" s="285"/>
      <c r="GZD111" s="285"/>
      <c r="GZE111" s="285"/>
      <c r="GZF111" s="285"/>
      <c r="GZG111" s="285"/>
      <c r="GZH111" s="285"/>
      <c r="GZI111" s="285"/>
      <c r="GZJ111" s="285"/>
      <c r="GZK111" s="285"/>
      <c r="GZL111" s="285"/>
      <c r="GZM111" s="285"/>
      <c r="GZN111" s="285"/>
      <c r="GZO111" s="285"/>
      <c r="GZP111" s="285"/>
      <c r="GZQ111" s="285"/>
      <c r="GZR111" s="285"/>
      <c r="GZS111" s="285"/>
      <c r="GZT111" s="285"/>
      <c r="GZU111" s="285"/>
      <c r="GZV111" s="285"/>
      <c r="GZW111" s="285"/>
      <c r="GZX111" s="285"/>
      <c r="GZY111" s="285"/>
      <c r="GZZ111" s="285"/>
      <c r="HAA111" s="285"/>
      <c r="HAB111" s="285"/>
      <c r="HAC111" s="285"/>
      <c r="HAD111" s="285"/>
      <c r="HAE111" s="285"/>
      <c r="HAF111" s="285"/>
      <c r="HAG111" s="285"/>
      <c r="HAH111" s="285"/>
      <c r="HAI111" s="285"/>
      <c r="HAJ111" s="285"/>
      <c r="HAK111" s="285"/>
      <c r="HAL111" s="285"/>
      <c r="HAM111" s="285"/>
      <c r="HAN111" s="285"/>
      <c r="HAO111" s="285"/>
      <c r="HAP111" s="285"/>
      <c r="HAQ111" s="285"/>
      <c r="HAR111" s="285"/>
      <c r="HAS111" s="285"/>
      <c r="HAT111" s="285"/>
      <c r="HAU111" s="285"/>
      <c r="HAV111" s="285"/>
      <c r="HAW111" s="285"/>
      <c r="HAX111" s="285"/>
      <c r="HAY111" s="285"/>
      <c r="HAZ111" s="285"/>
      <c r="HBA111" s="285"/>
      <c r="HBB111" s="285"/>
      <c r="HBC111" s="285"/>
      <c r="HBD111" s="285"/>
      <c r="HBE111" s="285"/>
      <c r="HBF111" s="285"/>
      <c r="HBG111" s="285"/>
      <c r="HBH111" s="285"/>
      <c r="HBI111" s="285"/>
      <c r="HBJ111" s="285"/>
      <c r="HBK111" s="285"/>
      <c r="HBL111" s="285"/>
      <c r="HBM111" s="285"/>
      <c r="HBN111" s="285"/>
      <c r="HBO111" s="285"/>
      <c r="HBP111" s="285"/>
      <c r="HBQ111" s="285"/>
      <c r="HBR111" s="285"/>
      <c r="HBS111" s="285"/>
      <c r="HBT111" s="285"/>
      <c r="HBU111" s="285"/>
      <c r="HBV111" s="285"/>
      <c r="HBW111" s="285"/>
      <c r="HBX111" s="285"/>
      <c r="HBY111" s="285"/>
      <c r="HBZ111" s="285"/>
      <c r="HCA111" s="285"/>
      <c r="HCB111" s="285"/>
      <c r="HCC111" s="285"/>
      <c r="HCD111" s="285"/>
      <c r="HCE111" s="285"/>
      <c r="HCF111" s="285"/>
      <c r="HCG111" s="285"/>
      <c r="HCH111" s="285"/>
      <c r="HCI111" s="285"/>
      <c r="HCJ111" s="285"/>
      <c r="HCK111" s="285"/>
      <c r="HCL111" s="285"/>
      <c r="HCM111" s="285"/>
      <c r="HCN111" s="285"/>
      <c r="HCO111" s="285"/>
      <c r="HCP111" s="285"/>
      <c r="HCQ111" s="285"/>
      <c r="HCR111" s="285"/>
      <c r="HCS111" s="285"/>
      <c r="HCT111" s="285"/>
      <c r="HCU111" s="285"/>
      <c r="HCV111" s="285"/>
      <c r="HCW111" s="285"/>
      <c r="HCX111" s="285"/>
      <c r="HCY111" s="285"/>
      <c r="HCZ111" s="285"/>
      <c r="HDA111" s="285"/>
      <c r="HDB111" s="285"/>
      <c r="HDC111" s="285"/>
      <c r="HDD111" s="285"/>
      <c r="HDE111" s="285"/>
      <c r="HDF111" s="285"/>
      <c r="HDG111" s="285"/>
      <c r="HDH111" s="285"/>
      <c r="HDI111" s="285"/>
      <c r="HDJ111" s="285"/>
      <c r="HDK111" s="285"/>
      <c r="HDL111" s="285"/>
      <c r="HDM111" s="285"/>
      <c r="HDN111" s="285"/>
      <c r="HDO111" s="285"/>
      <c r="HDP111" s="285"/>
      <c r="HDQ111" s="285"/>
      <c r="HDR111" s="285"/>
      <c r="HDS111" s="285"/>
      <c r="HDT111" s="285"/>
      <c r="HDU111" s="285"/>
      <c r="HDV111" s="285"/>
      <c r="HDW111" s="285"/>
      <c r="HDX111" s="285"/>
      <c r="HDY111" s="285"/>
      <c r="HDZ111" s="285"/>
      <c r="HEA111" s="285"/>
      <c r="HEB111" s="285"/>
      <c r="HEC111" s="285"/>
      <c r="HED111" s="285"/>
      <c r="HEE111" s="285"/>
      <c r="HEF111" s="285"/>
      <c r="HEG111" s="285"/>
      <c r="HEH111" s="285"/>
      <c r="HEI111" s="285"/>
      <c r="HEJ111" s="285"/>
      <c r="HEK111" s="285"/>
      <c r="HEL111" s="285"/>
      <c r="HEM111" s="285"/>
      <c r="HEN111" s="285"/>
      <c r="HEO111" s="285"/>
      <c r="HEP111" s="285"/>
      <c r="HEQ111" s="285"/>
      <c r="HER111" s="285"/>
      <c r="HES111" s="285"/>
      <c r="HET111" s="285"/>
      <c r="HEU111" s="285"/>
      <c r="HEV111" s="285"/>
      <c r="HEW111" s="285"/>
      <c r="HEX111" s="285"/>
      <c r="HEY111" s="285"/>
      <c r="HEZ111" s="285"/>
      <c r="HFA111" s="285"/>
      <c r="HFB111" s="285"/>
      <c r="HFC111" s="285"/>
      <c r="HFD111" s="285"/>
      <c r="HFE111" s="285"/>
      <c r="HFF111" s="285"/>
      <c r="HFG111" s="285"/>
      <c r="HFH111" s="285"/>
      <c r="HFI111" s="285"/>
      <c r="HFJ111" s="285"/>
      <c r="HFK111" s="285"/>
      <c r="HFL111" s="285"/>
      <c r="HFM111" s="285"/>
      <c r="HFN111" s="285"/>
      <c r="HFO111" s="285"/>
      <c r="HFP111" s="285"/>
      <c r="HFQ111" s="285"/>
      <c r="HFR111" s="285"/>
      <c r="HFS111" s="285"/>
      <c r="HFT111" s="285"/>
      <c r="HFU111" s="285"/>
      <c r="HFV111" s="285"/>
      <c r="HFW111" s="285"/>
      <c r="HFX111" s="285"/>
      <c r="HFY111" s="285"/>
      <c r="HFZ111" s="285"/>
      <c r="HGA111" s="285"/>
      <c r="HGB111" s="285"/>
      <c r="HGC111" s="285"/>
      <c r="HGD111" s="285"/>
      <c r="HGE111" s="285"/>
      <c r="HGF111" s="285"/>
      <c r="HGG111" s="285"/>
      <c r="HGH111" s="285"/>
      <c r="HGI111" s="285"/>
      <c r="HGJ111" s="285"/>
      <c r="HGK111" s="285"/>
      <c r="HGL111" s="285"/>
      <c r="HGM111" s="285"/>
      <c r="HGN111" s="285"/>
      <c r="HGO111" s="285"/>
      <c r="HGP111" s="285"/>
      <c r="HGQ111" s="285"/>
      <c r="HGR111" s="285"/>
      <c r="HGS111" s="285"/>
      <c r="HGT111" s="285"/>
      <c r="HGU111" s="285"/>
      <c r="HGV111" s="285"/>
      <c r="HGW111" s="285"/>
      <c r="HGX111" s="285"/>
      <c r="HGY111" s="285"/>
      <c r="HGZ111" s="285"/>
      <c r="HHA111" s="285"/>
      <c r="HHB111" s="285"/>
      <c r="HHC111" s="285"/>
      <c r="HHD111" s="285"/>
      <c r="HHE111" s="285"/>
      <c r="HHF111" s="285"/>
      <c r="HHG111" s="285"/>
      <c r="HHH111" s="285"/>
      <c r="HHI111" s="285"/>
      <c r="HHJ111" s="285"/>
      <c r="HHK111" s="285"/>
      <c r="HHL111" s="285"/>
      <c r="HHM111" s="285"/>
      <c r="HHN111" s="285"/>
      <c r="HHO111" s="285"/>
      <c r="HHP111" s="285"/>
      <c r="HHQ111" s="285"/>
      <c r="HHR111" s="285"/>
      <c r="HHS111" s="285"/>
      <c r="HHT111" s="285"/>
      <c r="HHU111" s="285"/>
      <c r="HHV111" s="285"/>
      <c r="HHW111" s="285"/>
      <c r="HHX111" s="285"/>
      <c r="HHY111" s="285"/>
      <c r="HHZ111" s="285"/>
      <c r="HIA111" s="285"/>
      <c r="HIB111" s="285"/>
      <c r="HIC111" s="285"/>
      <c r="HID111" s="285"/>
      <c r="HIE111" s="285"/>
      <c r="HIF111" s="285"/>
      <c r="HIG111" s="285"/>
      <c r="HIH111" s="285"/>
      <c r="HII111" s="285"/>
      <c r="HIJ111" s="285"/>
      <c r="HIK111" s="285"/>
      <c r="HIL111" s="285"/>
      <c r="HIM111" s="285"/>
      <c r="HIN111" s="285"/>
      <c r="HIO111" s="285"/>
      <c r="HIP111" s="285"/>
      <c r="HIQ111" s="285"/>
      <c r="HIR111" s="285"/>
      <c r="HIS111" s="285"/>
      <c r="HIT111" s="285"/>
      <c r="HIU111" s="285"/>
      <c r="HIV111" s="285"/>
      <c r="HIW111" s="285"/>
      <c r="HIX111" s="285"/>
      <c r="HIY111" s="285"/>
      <c r="HIZ111" s="285"/>
      <c r="HJA111" s="285"/>
      <c r="HJB111" s="285"/>
      <c r="HJC111" s="285"/>
      <c r="HJD111" s="285"/>
      <c r="HJE111" s="285"/>
      <c r="HJF111" s="285"/>
      <c r="HJG111" s="285"/>
      <c r="HJH111" s="285"/>
      <c r="HJI111" s="285"/>
      <c r="HJJ111" s="285"/>
      <c r="HJK111" s="285"/>
      <c r="HJL111" s="285"/>
      <c r="HJM111" s="285"/>
      <c r="HJN111" s="285"/>
      <c r="HJO111" s="285"/>
      <c r="HJP111" s="285"/>
      <c r="HJQ111" s="285"/>
      <c r="HJR111" s="285"/>
      <c r="HJS111" s="285"/>
      <c r="HJT111" s="285"/>
      <c r="HJU111" s="285"/>
      <c r="HJV111" s="285"/>
      <c r="HJW111" s="285"/>
      <c r="HJX111" s="285"/>
      <c r="HJY111" s="285"/>
      <c r="HJZ111" s="285"/>
      <c r="HKA111" s="285"/>
      <c r="HKB111" s="285"/>
      <c r="HKC111" s="285"/>
      <c r="HKD111" s="285"/>
      <c r="HKE111" s="285"/>
      <c r="HKF111" s="285"/>
      <c r="HKG111" s="285"/>
      <c r="HKH111" s="285"/>
      <c r="HKI111" s="285"/>
      <c r="HKJ111" s="285"/>
      <c r="HKK111" s="285"/>
      <c r="HKL111" s="285"/>
      <c r="HKM111" s="285"/>
      <c r="HKN111" s="285"/>
      <c r="HKO111" s="285"/>
      <c r="HKP111" s="285"/>
      <c r="HKQ111" s="285"/>
      <c r="HKR111" s="285"/>
      <c r="HKS111" s="285"/>
      <c r="HKT111" s="285"/>
      <c r="HKU111" s="285"/>
      <c r="HKV111" s="285"/>
      <c r="HKW111" s="285"/>
      <c r="HKX111" s="285"/>
      <c r="HKY111" s="285"/>
      <c r="HKZ111" s="285"/>
      <c r="HLA111" s="285"/>
      <c r="HLB111" s="285"/>
      <c r="HLC111" s="285"/>
      <c r="HLD111" s="285"/>
      <c r="HLE111" s="285"/>
      <c r="HLF111" s="285"/>
      <c r="HLG111" s="285"/>
      <c r="HLH111" s="285"/>
      <c r="HLI111" s="285"/>
      <c r="HLJ111" s="285"/>
      <c r="HLK111" s="285"/>
      <c r="HLL111" s="285"/>
      <c r="HLM111" s="285"/>
      <c r="HLN111" s="285"/>
      <c r="HLO111" s="285"/>
      <c r="HLP111" s="285"/>
      <c r="HLQ111" s="285"/>
      <c r="HLR111" s="285"/>
      <c r="HLS111" s="285"/>
      <c r="HLT111" s="285"/>
      <c r="HLU111" s="285"/>
      <c r="HLV111" s="285"/>
      <c r="HLW111" s="285"/>
      <c r="HLX111" s="285"/>
      <c r="HLY111" s="285"/>
      <c r="HLZ111" s="285"/>
      <c r="HMA111" s="285"/>
      <c r="HMB111" s="285"/>
      <c r="HMC111" s="285"/>
      <c r="HMD111" s="285"/>
      <c r="HME111" s="285"/>
      <c r="HMF111" s="285"/>
      <c r="HMG111" s="285"/>
      <c r="HMH111" s="285"/>
      <c r="HMI111" s="285"/>
      <c r="HMJ111" s="285"/>
      <c r="HMK111" s="285"/>
      <c r="HML111" s="285"/>
      <c r="HMM111" s="285"/>
      <c r="HMN111" s="285"/>
      <c r="HMO111" s="285"/>
      <c r="HMP111" s="285"/>
      <c r="HMQ111" s="285"/>
      <c r="HMR111" s="285"/>
      <c r="HMS111" s="285"/>
      <c r="HMT111" s="285"/>
      <c r="HMU111" s="285"/>
      <c r="HMV111" s="285"/>
      <c r="HMW111" s="285"/>
      <c r="HMX111" s="285"/>
      <c r="HMY111" s="285"/>
      <c r="HMZ111" s="285"/>
      <c r="HNA111" s="285"/>
      <c r="HNB111" s="285"/>
      <c r="HNC111" s="285"/>
      <c r="HND111" s="285"/>
      <c r="HNE111" s="285"/>
      <c r="HNF111" s="285"/>
      <c r="HNG111" s="285"/>
      <c r="HNH111" s="285"/>
      <c r="HNI111" s="285"/>
      <c r="HNJ111" s="285"/>
      <c r="HNK111" s="285"/>
      <c r="HNL111" s="285"/>
      <c r="HNM111" s="285"/>
      <c r="HNN111" s="285"/>
      <c r="HNO111" s="285"/>
      <c r="HNP111" s="285"/>
      <c r="HNQ111" s="285"/>
      <c r="HNR111" s="285"/>
      <c r="HNS111" s="285"/>
      <c r="HNT111" s="285"/>
      <c r="HNU111" s="285"/>
      <c r="HNV111" s="285"/>
      <c r="HNW111" s="285"/>
      <c r="HNX111" s="285"/>
      <c r="HNY111" s="285"/>
      <c r="HNZ111" s="285"/>
      <c r="HOA111" s="285"/>
      <c r="HOB111" s="285"/>
      <c r="HOC111" s="285"/>
      <c r="HOD111" s="285"/>
      <c r="HOE111" s="285"/>
      <c r="HOF111" s="285"/>
      <c r="HOG111" s="285"/>
      <c r="HOH111" s="285"/>
      <c r="HOI111" s="285"/>
      <c r="HOJ111" s="285"/>
      <c r="HOK111" s="285"/>
      <c r="HOL111" s="285"/>
      <c r="HOM111" s="285"/>
      <c r="HON111" s="285"/>
      <c r="HOO111" s="285"/>
      <c r="HOP111" s="285"/>
      <c r="HOQ111" s="285"/>
      <c r="HOR111" s="285"/>
      <c r="HOS111" s="285"/>
      <c r="HOT111" s="285"/>
      <c r="HOU111" s="285"/>
      <c r="HOV111" s="285"/>
      <c r="HOW111" s="285"/>
      <c r="HOX111" s="285"/>
      <c r="HOY111" s="285"/>
      <c r="HOZ111" s="285"/>
      <c r="HPA111" s="285"/>
      <c r="HPB111" s="285"/>
      <c r="HPC111" s="285"/>
      <c r="HPD111" s="285"/>
      <c r="HPE111" s="285"/>
      <c r="HPF111" s="285"/>
      <c r="HPG111" s="285"/>
      <c r="HPH111" s="285"/>
      <c r="HPI111" s="285"/>
      <c r="HPJ111" s="285"/>
      <c r="HPK111" s="285"/>
      <c r="HPL111" s="285"/>
      <c r="HPM111" s="285"/>
      <c r="HPN111" s="285"/>
      <c r="HPO111" s="285"/>
      <c r="HPP111" s="285"/>
      <c r="HPQ111" s="285"/>
      <c r="HPR111" s="285"/>
      <c r="HPS111" s="285"/>
      <c r="HPT111" s="285"/>
      <c r="HPU111" s="285"/>
      <c r="HPV111" s="285"/>
      <c r="HPW111" s="285"/>
      <c r="HPX111" s="285"/>
      <c r="HPY111" s="285"/>
      <c r="HPZ111" s="285"/>
      <c r="HQA111" s="285"/>
      <c r="HQB111" s="285"/>
      <c r="HQC111" s="285"/>
      <c r="HQD111" s="285"/>
      <c r="HQE111" s="285"/>
      <c r="HQF111" s="285"/>
      <c r="HQG111" s="285"/>
      <c r="HQH111" s="285"/>
      <c r="HQI111" s="285"/>
      <c r="HQJ111" s="285"/>
      <c r="HQK111" s="285"/>
      <c r="HQL111" s="285"/>
      <c r="HQM111" s="285"/>
      <c r="HQN111" s="285"/>
      <c r="HQO111" s="285"/>
      <c r="HQP111" s="285"/>
      <c r="HQQ111" s="285"/>
      <c r="HQR111" s="285"/>
      <c r="HQS111" s="285"/>
      <c r="HQT111" s="285"/>
      <c r="HQU111" s="285"/>
      <c r="HQV111" s="285"/>
      <c r="HQW111" s="285"/>
      <c r="HQX111" s="285"/>
      <c r="HQY111" s="285"/>
      <c r="HQZ111" s="285"/>
      <c r="HRA111" s="285"/>
      <c r="HRB111" s="285"/>
      <c r="HRC111" s="285"/>
      <c r="HRD111" s="285"/>
      <c r="HRE111" s="285"/>
      <c r="HRF111" s="285"/>
      <c r="HRG111" s="285"/>
      <c r="HRH111" s="285"/>
      <c r="HRI111" s="285"/>
      <c r="HRJ111" s="285"/>
      <c r="HRK111" s="285"/>
      <c r="HRL111" s="285"/>
      <c r="HRM111" s="285"/>
      <c r="HRN111" s="285"/>
      <c r="HRO111" s="285"/>
      <c r="HRP111" s="285"/>
      <c r="HRQ111" s="285"/>
      <c r="HRR111" s="285"/>
      <c r="HRS111" s="285"/>
      <c r="HRT111" s="285"/>
      <c r="HRU111" s="285"/>
      <c r="HRV111" s="285"/>
      <c r="HRW111" s="285"/>
      <c r="HRX111" s="285"/>
      <c r="HRY111" s="285"/>
      <c r="HRZ111" s="285"/>
      <c r="HSA111" s="285"/>
      <c r="HSB111" s="285"/>
      <c r="HSC111" s="285"/>
      <c r="HSD111" s="285"/>
      <c r="HSE111" s="285"/>
      <c r="HSF111" s="285"/>
      <c r="HSG111" s="285"/>
      <c r="HSH111" s="285"/>
      <c r="HSI111" s="285"/>
      <c r="HSJ111" s="285"/>
      <c r="HSK111" s="285"/>
      <c r="HSL111" s="285"/>
      <c r="HSM111" s="285"/>
      <c r="HSN111" s="285"/>
      <c r="HSO111" s="285"/>
      <c r="HSP111" s="285"/>
      <c r="HSQ111" s="285"/>
      <c r="HSR111" s="285"/>
      <c r="HSS111" s="285"/>
      <c r="HST111" s="285"/>
      <c r="HSU111" s="285"/>
      <c r="HSV111" s="285"/>
      <c r="HSW111" s="285"/>
      <c r="HSX111" s="285"/>
      <c r="HSY111" s="285"/>
      <c r="HSZ111" s="285"/>
      <c r="HTA111" s="285"/>
      <c r="HTB111" s="285"/>
      <c r="HTC111" s="285"/>
      <c r="HTD111" s="285"/>
      <c r="HTE111" s="285"/>
      <c r="HTF111" s="285"/>
      <c r="HTG111" s="285"/>
      <c r="HTH111" s="285"/>
      <c r="HTI111" s="285"/>
      <c r="HTJ111" s="285"/>
      <c r="HTK111" s="285"/>
      <c r="HTL111" s="285"/>
      <c r="HTM111" s="285"/>
      <c r="HTN111" s="285"/>
      <c r="HTO111" s="285"/>
      <c r="HTP111" s="285"/>
      <c r="HTQ111" s="285"/>
      <c r="HTR111" s="285"/>
      <c r="HTS111" s="285"/>
      <c r="HTT111" s="285"/>
      <c r="HTU111" s="285"/>
      <c r="HTV111" s="285"/>
      <c r="HTW111" s="285"/>
      <c r="HTX111" s="285"/>
      <c r="HTY111" s="285"/>
      <c r="HTZ111" s="285"/>
      <c r="HUA111" s="285"/>
      <c r="HUB111" s="285"/>
      <c r="HUC111" s="285"/>
      <c r="HUD111" s="285"/>
      <c r="HUE111" s="285"/>
      <c r="HUF111" s="285"/>
      <c r="HUG111" s="285"/>
      <c r="HUH111" s="285"/>
      <c r="HUI111" s="285"/>
      <c r="HUJ111" s="285"/>
      <c r="HUK111" s="285"/>
      <c r="HUL111" s="285"/>
      <c r="HUM111" s="285"/>
      <c r="HUN111" s="285"/>
      <c r="HUO111" s="285"/>
      <c r="HUP111" s="285"/>
      <c r="HUQ111" s="285"/>
      <c r="HUR111" s="285"/>
      <c r="HUS111" s="285"/>
      <c r="HUT111" s="285"/>
      <c r="HUU111" s="285"/>
      <c r="HUV111" s="285"/>
      <c r="HUW111" s="285"/>
      <c r="HUX111" s="285"/>
      <c r="HUY111" s="285"/>
      <c r="HUZ111" s="285"/>
      <c r="HVA111" s="285"/>
      <c r="HVB111" s="285"/>
      <c r="HVC111" s="285"/>
      <c r="HVD111" s="285"/>
      <c r="HVE111" s="285"/>
      <c r="HVF111" s="285"/>
      <c r="HVG111" s="285"/>
      <c r="HVH111" s="285"/>
      <c r="HVI111" s="285"/>
      <c r="HVJ111" s="285"/>
      <c r="HVK111" s="285"/>
      <c r="HVL111" s="285"/>
      <c r="HVM111" s="285"/>
      <c r="HVN111" s="285"/>
      <c r="HVO111" s="285"/>
      <c r="HVP111" s="285"/>
      <c r="HVQ111" s="285"/>
      <c r="HVR111" s="285"/>
      <c r="HVS111" s="285"/>
      <c r="HVT111" s="285"/>
      <c r="HVU111" s="285"/>
      <c r="HVV111" s="285"/>
      <c r="HVW111" s="285"/>
      <c r="HVX111" s="285"/>
      <c r="HVY111" s="285"/>
      <c r="HVZ111" s="285"/>
      <c r="HWA111" s="285"/>
      <c r="HWB111" s="285"/>
      <c r="HWC111" s="285"/>
      <c r="HWD111" s="285"/>
      <c r="HWE111" s="285"/>
      <c r="HWF111" s="285"/>
      <c r="HWG111" s="285"/>
      <c r="HWH111" s="285"/>
      <c r="HWI111" s="285"/>
      <c r="HWJ111" s="285"/>
      <c r="HWK111" s="285"/>
      <c r="HWL111" s="285"/>
      <c r="HWM111" s="285"/>
      <c r="HWN111" s="285"/>
      <c r="HWO111" s="285"/>
      <c r="HWP111" s="285"/>
      <c r="HWQ111" s="285"/>
      <c r="HWR111" s="285"/>
      <c r="HWS111" s="285"/>
      <c r="HWT111" s="285"/>
      <c r="HWU111" s="285"/>
      <c r="HWV111" s="285"/>
      <c r="HWW111" s="285"/>
      <c r="HWX111" s="285"/>
      <c r="HWY111" s="285"/>
      <c r="HWZ111" s="285"/>
      <c r="HXA111" s="285"/>
      <c r="HXB111" s="285"/>
      <c r="HXC111" s="285"/>
      <c r="HXD111" s="285"/>
      <c r="HXE111" s="285"/>
      <c r="HXF111" s="285"/>
      <c r="HXG111" s="285"/>
      <c r="HXH111" s="285"/>
      <c r="HXI111" s="285"/>
      <c r="HXJ111" s="285"/>
      <c r="HXK111" s="285"/>
      <c r="HXL111" s="285"/>
      <c r="HXM111" s="285"/>
      <c r="HXN111" s="285"/>
      <c r="HXO111" s="285"/>
      <c r="HXP111" s="285"/>
      <c r="HXQ111" s="285"/>
      <c r="HXR111" s="285"/>
      <c r="HXS111" s="285"/>
      <c r="HXT111" s="285"/>
      <c r="HXU111" s="285"/>
      <c r="HXV111" s="285"/>
      <c r="HXW111" s="285"/>
      <c r="HXX111" s="285"/>
      <c r="HXY111" s="285"/>
      <c r="HXZ111" s="285"/>
      <c r="HYA111" s="285"/>
      <c r="HYB111" s="285"/>
      <c r="HYC111" s="285"/>
      <c r="HYD111" s="285"/>
      <c r="HYE111" s="285"/>
      <c r="HYF111" s="285"/>
      <c r="HYG111" s="285"/>
      <c r="HYH111" s="285"/>
      <c r="HYI111" s="285"/>
      <c r="HYJ111" s="285"/>
      <c r="HYK111" s="285"/>
      <c r="HYL111" s="285"/>
      <c r="HYM111" s="285"/>
      <c r="HYN111" s="285"/>
      <c r="HYO111" s="285"/>
      <c r="HYP111" s="285"/>
      <c r="HYQ111" s="285"/>
      <c r="HYR111" s="285"/>
      <c r="HYS111" s="285"/>
      <c r="HYT111" s="285"/>
      <c r="HYU111" s="285"/>
      <c r="HYV111" s="285"/>
      <c r="HYW111" s="285"/>
      <c r="HYX111" s="285"/>
      <c r="HYY111" s="285"/>
      <c r="HYZ111" s="285"/>
      <c r="HZA111" s="285"/>
      <c r="HZB111" s="285"/>
      <c r="HZC111" s="285"/>
      <c r="HZD111" s="285"/>
      <c r="HZE111" s="285"/>
      <c r="HZF111" s="285"/>
      <c r="HZG111" s="285"/>
      <c r="HZH111" s="285"/>
      <c r="HZI111" s="285"/>
      <c r="HZJ111" s="285"/>
      <c r="HZK111" s="285"/>
      <c r="HZL111" s="285"/>
      <c r="HZM111" s="285"/>
      <c r="HZN111" s="285"/>
      <c r="HZO111" s="285"/>
      <c r="HZP111" s="285"/>
      <c r="HZQ111" s="285"/>
      <c r="HZR111" s="285"/>
      <c r="HZS111" s="285"/>
      <c r="HZT111" s="285"/>
      <c r="HZU111" s="285"/>
      <c r="HZV111" s="285"/>
      <c r="HZW111" s="285"/>
      <c r="HZX111" s="285"/>
      <c r="HZY111" s="285"/>
      <c r="HZZ111" s="285"/>
      <c r="IAA111" s="285"/>
      <c r="IAB111" s="285"/>
      <c r="IAC111" s="285"/>
      <c r="IAD111" s="285"/>
      <c r="IAE111" s="285"/>
      <c r="IAF111" s="285"/>
      <c r="IAG111" s="285"/>
      <c r="IAH111" s="285"/>
      <c r="IAI111" s="285"/>
      <c r="IAJ111" s="285"/>
      <c r="IAK111" s="285"/>
      <c r="IAL111" s="285"/>
      <c r="IAM111" s="285"/>
      <c r="IAN111" s="285"/>
      <c r="IAO111" s="285"/>
      <c r="IAP111" s="285"/>
      <c r="IAQ111" s="285"/>
      <c r="IAR111" s="285"/>
      <c r="IAS111" s="285"/>
      <c r="IAT111" s="285"/>
      <c r="IAU111" s="285"/>
      <c r="IAV111" s="285"/>
      <c r="IAW111" s="285"/>
      <c r="IAX111" s="285"/>
      <c r="IAY111" s="285"/>
      <c r="IAZ111" s="285"/>
      <c r="IBA111" s="285"/>
      <c r="IBB111" s="285"/>
      <c r="IBC111" s="285"/>
      <c r="IBD111" s="285"/>
      <c r="IBE111" s="285"/>
      <c r="IBF111" s="285"/>
      <c r="IBG111" s="285"/>
      <c r="IBH111" s="285"/>
      <c r="IBI111" s="285"/>
      <c r="IBJ111" s="285"/>
      <c r="IBK111" s="285"/>
      <c r="IBL111" s="285"/>
      <c r="IBM111" s="285"/>
      <c r="IBN111" s="285"/>
      <c r="IBO111" s="285"/>
      <c r="IBP111" s="285"/>
      <c r="IBQ111" s="285"/>
      <c r="IBR111" s="285"/>
      <c r="IBS111" s="285"/>
      <c r="IBT111" s="285"/>
      <c r="IBU111" s="285"/>
      <c r="IBV111" s="285"/>
      <c r="IBW111" s="285"/>
      <c r="IBX111" s="285"/>
      <c r="IBY111" s="285"/>
      <c r="IBZ111" s="285"/>
      <c r="ICA111" s="285"/>
      <c r="ICB111" s="285"/>
      <c r="ICC111" s="285"/>
      <c r="ICD111" s="285"/>
      <c r="ICE111" s="285"/>
      <c r="ICF111" s="285"/>
      <c r="ICG111" s="285"/>
      <c r="ICH111" s="285"/>
      <c r="ICI111" s="285"/>
      <c r="ICJ111" s="285"/>
      <c r="ICK111" s="285"/>
      <c r="ICL111" s="285"/>
      <c r="ICM111" s="285"/>
      <c r="ICN111" s="285"/>
      <c r="ICO111" s="285"/>
      <c r="ICP111" s="285"/>
      <c r="ICQ111" s="285"/>
      <c r="ICR111" s="285"/>
      <c r="ICS111" s="285"/>
      <c r="ICT111" s="285"/>
      <c r="ICU111" s="285"/>
      <c r="ICV111" s="285"/>
      <c r="ICW111" s="285"/>
      <c r="ICX111" s="285"/>
      <c r="ICY111" s="285"/>
      <c r="ICZ111" s="285"/>
      <c r="IDA111" s="285"/>
      <c r="IDB111" s="285"/>
      <c r="IDC111" s="285"/>
      <c r="IDD111" s="285"/>
      <c r="IDE111" s="285"/>
      <c r="IDF111" s="285"/>
      <c r="IDG111" s="285"/>
      <c r="IDH111" s="285"/>
      <c r="IDI111" s="285"/>
      <c r="IDJ111" s="285"/>
      <c r="IDK111" s="285"/>
      <c r="IDL111" s="285"/>
      <c r="IDM111" s="285"/>
      <c r="IDN111" s="285"/>
      <c r="IDO111" s="285"/>
      <c r="IDP111" s="285"/>
      <c r="IDQ111" s="285"/>
      <c r="IDR111" s="285"/>
      <c r="IDS111" s="285"/>
      <c r="IDT111" s="285"/>
      <c r="IDU111" s="285"/>
      <c r="IDV111" s="285"/>
      <c r="IDW111" s="285"/>
      <c r="IDX111" s="285"/>
      <c r="IDY111" s="285"/>
      <c r="IDZ111" s="285"/>
      <c r="IEA111" s="285"/>
      <c r="IEB111" s="285"/>
      <c r="IEC111" s="285"/>
      <c r="IED111" s="285"/>
      <c r="IEE111" s="285"/>
      <c r="IEF111" s="285"/>
      <c r="IEG111" s="285"/>
      <c r="IEH111" s="285"/>
      <c r="IEI111" s="285"/>
      <c r="IEJ111" s="285"/>
      <c r="IEK111" s="285"/>
      <c r="IEL111" s="285"/>
      <c r="IEM111" s="285"/>
      <c r="IEN111" s="285"/>
      <c r="IEO111" s="285"/>
      <c r="IEP111" s="285"/>
      <c r="IEQ111" s="285"/>
      <c r="IER111" s="285"/>
      <c r="IES111" s="285"/>
      <c r="IET111" s="285"/>
      <c r="IEU111" s="285"/>
      <c r="IEV111" s="285"/>
      <c r="IEW111" s="285"/>
      <c r="IEX111" s="285"/>
      <c r="IEY111" s="285"/>
      <c r="IEZ111" s="285"/>
      <c r="IFA111" s="285"/>
      <c r="IFB111" s="285"/>
      <c r="IFC111" s="285"/>
      <c r="IFD111" s="285"/>
      <c r="IFE111" s="285"/>
      <c r="IFF111" s="285"/>
      <c r="IFG111" s="285"/>
      <c r="IFH111" s="285"/>
      <c r="IFI111" s="285"/>
      <c r="IFJ111" s="285"/>
      <c r="IFK111" s="285"/>
      <c r="IFL111" s="285"/>
      <c r="IFM111" s="285"/>
      <c r="IFN111" s="285"/>
      <c r="IFO111" s="285"/>
      <c r="IFP111" s="285"/>
      <c r="IFQ111" s="285"/>
      <c r="IFR111" s="285"/>
      <c r="IFS111" s="285"/>
      <c r="IFT111" s="285"/>
      <c r="IFU111" s="285"/>
      <c r="IFV111" s="285"/>
      <c r="IFW111" s="285"/>
      <c r="IFX111" s="285"/>
      <c r="IFY111" s="285"/>
      <c r="IFZ111" s="285"/>
      <c r="IGA111" s="285"/>
      <c r="IGB111" s="285"/>
      <c r="IGC111" s="285"/>
      <c r="IGD111" s="285"/>
      <c r="IGE111" s="285"/>
      <c r="IGF111" s="285"/>
      <c r="IGG111" s="285"/>
      <c r="IGH111" s="285"/>
      <c r="IGI111" s="285"/>
      <c r="IGJ111" s="285"/>
      <c r="IGK111" s="285"/>
      <c r="IGL111" s="285"/>
      <c r="IGM111" s="285"/>
      <c r="IGN111" s="285"/>
      <c r="IGO111" s="285"/>
      <c r="IGP111" s="285"/>
      <c r="IGQ111" s="285"/>
      <c r="IGR111" s="285"/>
      <c r="IGS111" s="285"/>
      <c r="IGT111" s="285"/>
      <c r="IGU111" s="285"/>
      <c r="IGV111" s="285"/>
      <c r="IGW111" s="285"/>
      <c r="IGX111" s="285"/>
      <c r="IGY111" s="285"/>
      <c r="IGZ111" s="285"/>
      <c r="IHA111" s="285"/>
      <c r="IHB111" s="285"/>
      <c r="IHC111" s="285"/>
      <c r="IHD111" s="285"/>
      <c r="IHE111" s="285"/>
      <c r="IHF111" s="285"/>
      <c r="IHG111" s="285"/>
      <c r="IHH111" s="285"/>
      <c r="IHI111" s="285"/>
      <c r="IHJ111" s="285"/>
      <c r="IHK111" s="285"/>
      <c r="IHL111" s="285"/>
      <c r="IHM111" s="285"/>
      <c r="IHN111" s="285"/>
      <c r="IHO111" s="285"/>
      <c r="IHP111" s="285"/>
      <c r="IHQ111" s="285"/>
      <c r="IHR111" s="285"/>
      <c r="IHS111" s="285"/>
      <c r="IHT111" s="285"/>
      <c r="IHU111" s="285"/>
      <c r="IHV111" s="285"/>
      <c r="IHW111" s="285"/>
      <c r="IHX111" s="285"/>
      <c r="IHY111" s="285"/>
      <c r="IHZ111" s="285"/>
      <c r="IIA111" s="285"/>
      <c r="IIB111" s="285"/>
      <c r="IIC111" s="285"/>
      <c r="IID111" s="285"/>
      <c r="IIE111" s="285"/>
      <c r="IIF111" s="285"/>
      <c r="IIG111" s="285"/>
      <c r="IIH111" s="285"/>
      <c r="III111" s="285"/>
      <c r="IIJ111" s="285"/>
      <c r="IIK111" s="285"/>
      <c r="IIL111" s="285"/>
      <c r="IIM111" s="285"/>
      <c r="IIN111" s="285"/>
      <c r="IIO111" s="285"/>
      <c r="IIP111" s="285"/>
      <c r="IIQ111" s="285"/>
      <c r="IIR111" s="285"/>
      <c r="IIS111" s="285"/>
      <c r="IIT111" s="285"/>
      <c r="IIU111" s="285"/>
      <c r="IIV111" s="285"/>
      <c r="IIW111" s="285"/>
      <c r="IIX111" s="285"/>
      <c r="IIY111" s="285"/>
      <c r="IIZ111" s="285"/>
      <c r="IJA111" s="285"/>
      <c r="IJB111" s="285"/>
      <c r="IJC111" s="285"/>
      <c r="IJD111" s="285"/>
      <c r="IJE111" s="285"/>
      <c r="IJF111" s="285"/>
      <c r="IJG111" s="285"/>
      <c r="IJH111" s="285"/>
      <c r="IJI111" s="285"/>
      <c r="IJJ111" s="285"/>
      <c r="IJK111" s="285"/>
      <c r="IJL111" s="285"/>
      <c r="IJM111" s="285"/>
      <c r="IJN111" s="285"/>
      <c r="IJO111" s="285"/>
      <c r="IJP111" s="285"/>
      <c r="IJQ111" s="285"/>
      <c r="IJR111" s="285"/>
      <c r="IJS111" s="285"/>
      <c r="IJT111" s="285"/>
      <c r="IJU111" s="285"/>
      <c r="IJV111" s="285"/>
      <c r="IJW111" s="285"/>
      <c r="IJX111" s="285"/>
      <c r="IJY111" s="285"/>
      <c r="IJZ111" s="285"/>
      <c r="IKA111" s="285"/>
      <c r="IKB111" s="285"/>
      <c r="IKC111" s="285"/>
      <c r="IKD111" s="285"/>
      <c r="IKE111" s="285"/>
      <c r="IKF111" s="285"/>
      <c r="IKG111" s="285"/>
      <c r="IKH111" s="285"/>
      <c r="IKI111" s="285"/>
      <c r="IKJ111" s="285"/>
      <c r="IKK111" s="285"/>
      <c r="IKL111" s="285"/>
      <c r="IKM111" s="285"/>
      <c r="IKN111" s="285"/>
      <c r="IKO111" s="285"/>
      <c r="IKP111" s="285"/>
      <c r="IKQ111" s="285"/>
      <c r="IKR111" s="285"/>
      <c r="IKS111" s="285"/>
      <c r="IKT111" s="285"/>
      <c r="IKU111" s="285"/>
      <c r="IKV111" s="285"/>
      <c r="IKW111" s="285"/>
      <c r="IKX111" s="285"/>
      <c r="IKY111" s="285"/>
      <c r="IKZ111" s="285"/>
      <c r="ILA111" s="285"/>
      <c r="ILB111" s="285"/>
      <c r="ILC111" s="285"/>
      <c r="ILD111" s="285"/>
      <c r="ILE111" s="285"/>
      <c r="ILF111" s="285"/>
      <c r="ILG111" s="285"/>
      <c r="ILH111" s="285"/>
      <c r="ILI111" s="285"/>
      <c r="ILJ111" s="285"/>
      <c r="ILK111" s="285"/>
      <c r="ILL111" s="285"/>
      <c r="ILM111" s="285"/>
      <c r="ILN111" s="285"/>
      <c r="ILO111" s="285"/>
      <c r="ILP111" s="285"/>
      <c r="ILQ111" s="285"/>
      <c r="ILR111" s="285"/>
      <c r="ILS111" s="285"/>
      <c r="ILT111" s="285"/>
      <c r="ILU111" s="285"/>
      <c r="ILV111" s="285"/>
      <c r="ILW111" s="285"/>
      <c r="ILX111" s="285"/>
      <c r="ILY111" s="285"/>
      <c r="ILZ111" s="285"/>
      <c r="IMA111" s="285"/>
      <c r="IMB111" s="285"/>
      <c r="IMC111" s="285"/>
      <c r="IMD111" s="285"/>
      <c r="IME111" s="285"/>
      <c r="IMF111" s="285"/>
      <c r="IMG111" s="285"/>
      <c r="IMH111" s="285"/>
      <c r="IMI111" s="285"/>
      <c r="IMJ111" s="285"/>
      <c r="IMK111" s="285"/>
      <c r="IML111" s="285"/>
      <c r="IMM111" s="285"/>
      <c r="IMN111" s="285"/>
      <c r="IMO111" s="285"/>
      <c r="IMP111" s="285"/>
      <c r="IMQ111" s="285"/>
      <c r="IMR111" s="285"/>
      <c r="IMS111" s="285"/>
      <c r="IMT111" s="285"/>
      <c r="IMU111" s="285"/>
      <c r="IMV111" s="285"/>
      <c r="IMW111" s="285"/>
      <c r="IMX111" s="285"/>
      <c r="IMY111" s="285"/>
      <c r="IMZ111" s="285"/>
      <c r="INA111" s="285"/>
      <c r="INB111" s="285"/>
      <c r="INC111" s="285"/>
      <c r="IND111" s="285"/>
      <c r="INE111" s="285"/>
      <c r="INF111" s="285"/>
      <c r="ING111" s="285"/>
      <c r="INH111" s="285"/>
      <c r="INI111" s="285"/>
      <c r="INJ111" s="285"/>
      <c r="INK111" s="285"/>
      <c r="INL111" s="285"/>
      <c r="INM111" s="285"/>
      <c r="INN111" s="285"/>
      <c r="INO111" s="285"/>
      <c r="INP111" s="285"/>
      <c r="INQ111" s="285"/>
      <c r="INR111" s="285"/>
      <c r="INS111" s="285"/>
      <c r="INT111" s="285"/>
      <c r="INU111" s="285"/>
      <c r="INV111" s="285"/>
      <c r="INW111" s="285"/>
      <c r="INX111" s="285"/>
      <c r="INY111" s="285"/>
      <c r="INZ111" s="285"/>
      <c r="IOA111" s="285"/>
      <c r="IOB111" s="285"/>
      <c r="IOC111" s="285"/>
      <c r="IOD111" s="285"/>
      <c r="IOE111" s="285"/>
      <c r="IOF111" s="285"/>
      <c r="IOG111" s="285"/>
      <c r="IOH111" s="285"/>
      <c r="IOI111" s="285"/>
      <c r="IOJ111" s="285"/>
      <c r="IOK111" s="285"/>
      <c r="IOL111" s="285"/>
      <c r="IOM111" s="285"/>
      <c r="ION111" s="285"/>
      <c r="IOO111" s="285"/>
      <c r="IOP111" s="285"/>
      <c r="IOQ111" s="285"/>
      <c r="IOR111" s="285"/>
      <c r="IOS111" s="285"/>
      <c r="IOT111" s="285"/>
      <c r="IOU111" s="285"/>
      <c r="IOV111" s="285"/>
      <c r="IOW111" s="285"/>
      <c r="IOX111" s="285"/>
      <c r="IOY111" s="285"/>
      <c r="IOZ111" s="285"/>
      <c r="IPA111" s="285"/>
      <c r="IPB111" s="285"/>
      <c r="IPC111" s="285"/>
      <c r="IPD111" s="285"/>
      <c r="IPE111" s="285"/>
      <c r="IPF111" s="285"/>
      <c r="IPG111" s="285"/>
      <c r="IPH111" s="285"/>
      <c r="IPI111" s="285"/>
      <c r="IPJ111" s="285"/>
      <c r="IPK111" s="285"/>
      <c r="IPL111" s="285"/>
      <c r="IPM111" s="285"/>
      <c r="IPN111" s="285"/>
      <c r="IPO111" s="285"/>
      <c r="IPP111" s="285"/>
      <c r="IPQ111" s="285"/>
      <c r="IPR111" s="285"/>
      <c r="IPS111" s="285"/>
      <c r="IPT111" s="285"/>
      <c r="IPU111" s="285"/>
      <c r="IPV111" s="285"/>
      <c r="IPW111" s="285"/>
      <c r="IPX111" s="285"/>
      <c r="IPY111" s="285"/>
      <c r="IPZ111" s="285"/>
      <c r="IQA111" s="285"/>
      <c r="IQB111" s="285"/>
      <c r="IQC111" s="285"/>
      <c r="IQD111" s="285"/>
      <c r="IQE111" s="285"/>
      <c r="IQF111" s="285"/>
      <c r="IQG111" s="285"/>
      <c r="IQH111" s="285"/>
      <c r="IQI111" s="285"/>
      <c r="IQJ111" s="285"/>
      <c r="IQK111" s="285"/>
      <c r="IQL111" s="285"/>
      <c r="IQM111" s="285"/>
      <c r="IQN111" s="285"/>
      <c r="IQO111" s="285"/>
      <c r="IQP111" s="285"/>
      <c r="IQQ111" s="285"/>
      <c r="IQR111" s="285"/>
      <c r="IQS111" s="285"/>
      <c r="IQT111" s="285"/>
      <c r="IQU111" s="285"/>
      <c r="IQV111" s="285"/>
      <c r="IQW111" s="285"/>
      <c r="IQX111" s="285"/>
      <c r="IQY111" s="285"/>
      <c r="IQZ111" s="285"/>
      <c r="IRA111" s="285"/>
      <c r="IRB111" s="285"/>
      <c r="IRC111" s="285"/>
      <c r="IRD111" s="285"/>
      <c r="IRE111" s="285"/>
      <c r="IRF111" s="285"/>
      <c r="IRG111" s="285"/>
      <c r="IRH111" s="285"/>
      <c r="IRI111" s="285"/>
      <c r="IRJ111" s="285"/>
      <c r="IRK111" s="285"/>
      <c r="IRL111" s="285"/>
      <c r="IRM111" s="285"/>
      <c r="IRN111" s="285"/>
      <c r="IRO111" s="285"/>
      <c r="IRP111" s="285"/>
      <c r="IRQ111" s="285"/>
      <c r="IRR111" s="285"/>
      <c r="IRS111" s="285"/>
      <c r="IRT111" s="285"/>
      <c r="IRU111" s="285"/>
      <c r="IRV111" s="285"/>
      <c r="IRW111" s="285"/>
      <c r="IRX111" s="285"/>
      <c r="IRY111" s="285"/>
      <c r="IRZ111" s="285"/>
      <c r="ISA111" s="285"/>
      <c r="ISB111" s="285"/>
      <c r="ISC111" s="285"/>
      <c r="ISD111" s="285"/>
      <c r="ISE111" s="285"/>
      <c r="ISF111" s="285"/>
      <c r="ISG111" s="285"/>
      <c r="ISH111" s="285"/>
      <c r="ISI111" s="285"/>
      <c r="ISJ111" s="285"/>
      <c r="ISK111" s="285"/>
      <c r="ISL111" s="285"/>
      <c r="ISM111" s="285"/>
      <c r="ISN111" s="285"/>
      <c r="ISO111" s="285"/>
      <c r="ISP111" s="285"/>
      <c r="ISQ111" s="285"/>
      <c r="ISR111" s="285"/>
      <c r="ISS111" s="285"/>
      <c r="IST111" s="285"/>
      <c r="ISU111" s="285"/>
      <c r="ISV111" s="285"/>
      <c r="ISW111" s="285"/>
      <c r="ISX111" s="285"/>
      <c r="ISY111" s="285"/>
      <c r="ISZ111" s="285"/>
      <c r="ITA111" s="285"/>
      <c r="ITB111" s="285"/>
      <c r="ITC111" s="285"/>
      <c r="ITD111" s="285"/>
      <c r="ITE111" s="285"/>
      <c r="ITF111" s="285"/>
      <c r="ITG111" s="285"/>
      <c r="ITH111" s="285"/>
      <c r="ITI111" s="285"/>
      <c r="ITJ111" s="285"/>
      <c r="ITK111" s="285"/>
      <c r="ITL111" s="285"/>
      <c r="ITM111" s="285"/>
      <c r="ITN111" s="285"/>
      <c r="ITO111" s="285"/>
      <c r="ITP111" s="285"/>
      <c r="ITQ111" s="285"/>
      <c r="ITR111" s="285"/>
      <c r="ITS111" s="285"/>
      <c r="ITT111" s="285"/>
      <c r="ITU111" s="285"/>
      <c r="ITV111" s="285"/>
      <c r="ITW111" s="285"/>
      <c r="ITX111" s="285"/>
      <c r="ITY111" s="285"/>
      <c r="ITZ111" s="285"/>
      <c r="IUA111" s="285"/>
      <c r="IUB111" s="285"/>
      <c r="IUC111" s="285"/>
      <c r="IUD111" s="285"/>
      <c r="IUE111" s="285"/>
      <c r="IUF111" s="285"/>
      <c r="IUG111" s="285"/>
      <c r="IUH111" s="285"/>
      <c r="IUI111" s="285"/>
      <c r="IUJ111" s="285"/>
      <c r="IUK111" s="285"/>
      <c r="IUL111" s="285"/>
      <c r="IUM111" s="285"/>
      <c r="IUN111" s="285"/>
      <c r="IUO111" s="285"/>
      <c r="IUP111" s="285"/>
      <c r="IUQ111" s="285"/>
      <c r="IUR111" s="285"/>
      <c r="IUS111" s="285"/>
      <c r="IUT111" s="285"/>
      <c r="IUU111" s="285"/>
      <c r="IUV111" s="285"/>
      <c r="IUW111" s="285"/>
      <c r="IUX111" s="285"/>
      <c r="IUY111" s="285"/>
      <c r="IUZ111" s="285"/>
      <c r="IVA111" s="285"/>
      <c r="IVB111" s="285"/>
      <c r="IVC111" s="285"/>
      <c r="IVD111" s="285"/>
      <c r="IVE111" s="285"/>
      <c r="IVF111" s="285"/>
      <c r="IVG111" s="285"/>
      <c r="IVH111" s="285"/>
      <c r="IVI111" s="285"/>
      <c r="IVJ111" s="285"/>
      <c r="IVK111" s="285"/>
      <c r="IVL111" s="285"/>
      <c r="IVM111" s="285"/>
      <c r="IVN111" s="285"/>
      <c r="IVO111" s="285"/>
      <c r="IVP111" s="285"/>
      <c r="IVQ111" s="285"/>
      <c r="IVR111" s="285"/>
      <c r="IVS111" s="285"/>
      <c r="IVT111" s="285"/>
      <c r="IVU111" s="285"/>
      <c r="IVV111" s="285"/>
      <c r="IVW111" s="285"/>
      <c r="IVX111" s="285"/>
      <c r="IVY111" s="285"/>
      <c r="IVZ111" s="285"/>
      <c r="IWA111" s="285"/>
      <c r="IWB111" s="285"/>
      <c r="IWC111" s="285"/>
      <c r="IWD111" s="285"/>
      <c r="IWE111" s="285"/>
      <c r="IWF111" s="285"/>
      <c r="IWG111" s="285"/>
      <c r="IWH111" s="285"/>
      <c r="IWI111" s="285"/>
      <c r="IWJ111" s="285"/>
      <c r="IWK111" s="285"/>
      <c r="IWL111" s="285"/>
      <c r="IWM111" s="285"/>
      <c r="IWN111" s="285"/>
      <c r="IWO111" s="285"/>
      <c r="IWP111" s="285"/>
      <c r="IWQ111" s="285"/>
      <c r="IWR111" s="285"/>
      <c r="IWS111" s="285"/>
      <c r="IWT111" s="285"/>
      <c r="IWU111" s="285"/>
      <c r="IWV111" s="285"/>
      <c r="IWW111" s="285"/>
      <c r="IWX111" s="285"/>
      <c r="IWY111" s="285"/>
      <c r="IWZ111" s="285"/>
      <c r="IXA111" s="285"/>
      <c r="IXB111" s="285"/>
      <c r="IXC111" s="285"/>
      <c r="IXD111" s="285"/>
      <c r="IXE111" s="285"/>
      <c r="IXF111" s="285"/>
      <c r="IXG111" s="285"/>
      <c r="IXH111" s="285"/>
      <c r="IXI111" s="285"/>
      <c r="IXJ111" s="285"/>
      <c r="IXK111" s="285"/>
      <c r="IXL111" s="285"/>
      <c r="IXM111" s="285"/>
      <c r="IXN111" s="285"/>
      <c r="IXO111" s="285"/>
      <c r="IXP111" s="285"/>
      <c r="IXQ111" s="285"/>
      <c r="IXR111" s="285"/>
      <c r="IXS111" s="285"/>
      <c r="IXT111" s="285"/>
      <c r="IXU111" s="285"/>
      <c r="IXV111" s="285"/>
      <c r="IXW111" s="285"/>
      <c r="IXX111" s="285"/>
      <c r="IXY111" s="285"/>
      <c r="IXZ111" s="285"/>
      <c r="IYA111" s="285"/>
      <c r="IYB111" s="285"/>
      <c r="IYC111" s="285"/>
      <c r="IYD111" s="285"/>
      <c r="IYE111" s="285"/>
      <c r="IYF111" s="285"/>
      <c r="IYG111" s="285"/>
      <c r="IYH111" s="285"/>
      <c r="IYI111" s="285"/>
      <c r="IYJ111" s="285"/>
      <c r="IYK111" s="285"/>
      <c r="IYL111" s="285"/>
      <c r="IYM111" s="285"/>
      <c r="IYN111" s="285"/>
      <c r="IYO111" s="285"/>
      <c r="IYP111" s="285"/>
      <c r="IYQ111" s="285"/>
      <c r="IYR111" s="285"/>
      <c r="IYS111" s="285"/>
      <c r="IYT111" s="285"/>
      <c r="IYU111" s="285"/>
      <c r="IYV111" s="285"/>
      <c r="IYW111" s="285"/>
      <c r="IYX111" s="285"/>
      <c r="IYY111" s="285"/>
      <c r="IYZ111" s="285"/>
      <c r="IZA111" s="285"/>
      <c r="IZB111" s="285"/>
      <c r="IZC111" s="285"/>
      <c r="IZD111" s="285"/>
      <c r="IZE111" s="285"/>
      <c r="IZF111" s="285"/>
      <c r="IZG111" s="285"/>
      <c r="IZH111" s="285"/>
      <c r="IZI111" s="285"/>
      <c r="IZJ111" s="285"/>
      <c r="IZK111" s="285"/>
      <c r="IZL111" s="285"/>
      <c r="IZM111" s="285"/>
      <c r="IZN111" s="285"/>
      <c r="IZO111" s="285"/>
      <c r="IZP111" s="285"/>
      <c r="IZQ111" s="285"/>
      <c r="IZR111" s="285"/>
      <c r="IZS111" s="285"/>
      <c r="IZT111" s="285"/>
      <c r="IZU111" s="285"/>
      <c r="IZV111" s="285"/>
      <c r="IZW111" s="285"/>
      <c r="IZX111" s="285"/>
      <c r="IZY111" s="285"/>
      <c r="IZZ111" s="285"/>
      <c r="JAA111" s="285"/>
      <c r="JAB111" s="285"/>
      <c r="JAC111" s="285"/>
      <c r="JAD111" s="285"/>
      <c r="JAE111" s="285"/>
      <c r="JAF111" s="285"/>
      <c r="JAG111" s="285"/>
      <c r="JAH111" s="285"/>
      <c r="JAI111" s="285"/>
      <c r="JAJ111" s="285"/>
      <c r="JAK111" s="285"/>
      <c r="JAL111" s="285"/>
      <c r="JAM111" s="285"/>
      <c r="JAN111" s="285"/>
      <c r="JAO111" s="285"/>
      <c r="JAP111" s="285"/>
      <c r="JAQ111" s="285"/>
      <c r="JAR111" s="285"/>
      <c r="JAS111" s="285"/>
      <c r="JAT111" s="285"/>
      <c r="JAU111" s="285"/>
      <c r="JAV111" s="285"/>
      <c r="JAW111" s="285"/>
      <c r="JAX111" s="285"/>
      <c r="JAY111" s="285"/>
      <c r="JAZ111" s="285"/>
      <c r="JBA111" s="285"/>
      <c r="JBB111" s="285"/>
      <c r="JBC111" s="285"/>
      <c r="JBD111" s="285"/>
      <c r="JBE111" s="285"/>
      <c r="JBF111" s="285"/>
      <c r="JBG111" s="285"/>
      <c r="JBH111" s="285"/>
      <c r="JBI111" s="285"/>
      <c r="JBJ111" s="285"/>
      <c r="JBK111" s="285"/>
      <c r="JBL111" s="285"/>
      <c r="JBM111" s="285"/>
      <c r="JBN111" s="285"/>
      <c r="JBO111" s="285"/>
      <c r="JBP111" s="285"/>
      <c r="JBQ111" s="285"/>
      <c r="JBR111" s="285"/>
      <c r="JBS111" s="285"/>
      <c r="JBT111" s="285"/>
      <c r="JBU111" s="285"/>
      <c r="JBV111" s="285"/>
      <c r="JBW111" s="285"/>
      <c r="JBX111" s="285"/>
      <c r="JBY111" s="285"/>
      <c r="JBZ111" s="285"/>
      <c r="JCA111" s="285"/>
      <c r="JCB111" s="285"/>
      <c r="JCC111" s="285"/>
      <c r="JCD111" s="285"/>
      <c r="JCE111" s="285"/>
      <c r="JCF111" s="285"/>
      <c r="JCG111" s="285"/>
      <c r="JCH111" s="285"/>
      <c r="JCI111" s="285"/>
      <c r="JCJ111" s="285"/>
      <c r="JCK111" s="285"/>
      <c r="JCL111" s="285"/>
      <c r="JCM111" s="285"/>
      <c r="JCN111" s="285"/>
      <c r="JCO111" s="285"/>
      <c r="JCP111" s="285"/>
      <c r="JCQ111" s="285"/>
      <c r="JCR111" s="285"/>
      <c r="JCS111" s="285"/>
      <c r="JCT111" s="285"/>
      <c r="JCU111" s="285"/>
      <c r="JCV111" s="285"/>
      <c r="JCW111" s="285"/>
      <c r="JCX111" s="285"/>
      <c r="JCY111" s="285"/>
      <c r="JCZ111" s="285"/>
      <c r="JDA111" s="285"/>
      <c r="JDB111" s="285"/>
      <c r="JDC111" s="285"/>
      <c r="JDD111" s="285"/>
      <c r="JDE111" s="285"/>
      <c r="JDF111" s="285"/>
      <c r="JDG111" s="285"/>
      <c r="JDH111" s="285"/>
      <c r="JDI111" s="285"/>
      <c r="JDJ111" s="285"/>
      <c r="JDK111" s="285"/>
      <c r="JDL111" s="285"/>
      <c r="JDM111" s="285"/>
      <c r="JDN111" s="285"/>
      <c r="JDO111" s="285"/>
      <c r="JDP111" s="285"/>
      <c r="JDQ111" s="285"/>
      <c r="JDR111" s="285"/>
      <c r="JDS111" s="285"/>
      <c r="JDT111" s="285"/>
      <c r="JDU111" s="285"/>
      <c r="JDV111" s="285"/>
      <c r="JDW111" s="285"/>
      <c r="JDX111" s="285"/>
      <c r="JDY111" s="285"/>
      <c r="JDZ111" s="285"/>
      <c r="JEA111" s="285"/>
      <c r="JEB111" s="285"/>
      <c r="JEC111" s="285"/>
      <c r="JED111" s="285"/>
      <c r="JEE111" s="285"/>
      <c r="JEF111" s="285"/>
      <c r="JEG111" s="285"/>
      <c r="JEH111" s="285"/>
      <c r="JEI111" s="285"/>
      <c r="JEJ111" s="285"/>
      <c r="JEK111" s="285"/>
      <c r="JEL111" s="285"/>
      <c r="JEM111" s="285"/>
      <c r="JEN111" s="285"/>
      <c r="JEO111" s="285"/>
      <c r="JEP111" s="285"/>
      <c r="JEQ111" s="285"/>
      <c r="JER111" s="285"/>
      <c r="JES111" s="285"/>
      <c r="JET111" s="285"/>
      <c r="JEU111" s="285"/>
      <c r="JEV111" s="285"/>
      <c r="JEW111" s="285"/>
      <c r="JEX111" s="285"/>
      <c r="JEY111" s="285"/>
      <c r="JEZ111" s="285"/>
      <c r="JFA111" s="285"/>
      <c r="JFB111" s="285"/>
      <c r="JFC111" s="285"/>
      <c r="JFD111" s="285"/>
      <c r="JFE111" s="285"/>
      <c r="JFF111" s="285"/>
      <c r="JFG111" s="285"/>
      <c r="JFH111" s="285"/>
      <c r="JFI111" s="285"/>
      <c r="JFJ111" s="285"/>
      <c r="JFK111" s="285"/>
      <c r="JFL111" s="285"/>
      <c r="JFM111" s="285"/>
      <c r="JFN111" s="285"/>
      <c r="JFO111" s="285"/>
      <c r="JFP111" s="285"/>
      <c r="JFQ111" s="285"/>
      <c r="JFR111" s="285"/>
      <c r="JFS111" s="285"/>
      <c r="JFT111" s="285"/>
      <c r="JFU111" s="285"/>
      <c r="JFV111" s="285"/>
      <c r="JFW111" s="285"/>
      <c r="JFX111" s="285"/>
      <c r="JFY111" s="285"/>
      <c r="JFZ111" s="285"/>
      <c r="JGA111" s="285"/>
      <c r="JGB111" s="285"/>
      <c r="JGC111" s="285"/>
      <c r="JGD111" s="285"/>
      <c r="JGE111" s="285"/>
      <c r="JGF111" s="285"/>
      <c r="JGG111" s="285"/>
      <c r="JGH111" s="285"/>
      <c r="JGI111" s="285"/>
      <c r="JGJ111" s="285"/>
      <c r="JGK111" s="285"/>
      <c r="JGL111" s="285"/>
      <c r="JGM111" s="285"/>
      <c r="JGN111" s="285"/>
      <c r="JGO111" s="285"/>
      <c r="JGP111" s="285"/>
      <c r="JGQ111" s="285"/>
      <c r="JGR111" s="285"/>
      <c r="JGS111" s="285"/>
      <c r="JGT111" s="285"/>
      <c r="JGU111" s="285"/>
      <c r="JGV111" s="285"/>
      <c r="JGW111" s="285"/>
      <c r="JGX111" s="285"/>
      <c r="JGY111" s="285"/>
      <c r="JGZ111" s="285"/>
      <c r="JHA111" s="285"/>
      <c r="JHB111" s="285"/>
      <c r="JHC111" s="285"/>
      <c r="JHD111" s="285"/>
      <c r="JHE111" s="285"/>
      <c r="JHF111" s="285"/>
      <c r="JHG111" s="285"/>
      <c r="JHH111" s="285"/>
      <c r="JHI111" s="285"/>
      <c r="JHJ111" s="285"/>
      <c r="JHK111" s="285"/>
      <c r="JHL111" s="285"/>
      <c r="JHM111" s="285"/>
      <c r="JHN111" s="285"/>
      <c r="JHO111" s="285"/>
      <c r="JHP111" s="285"/>
      <c r="JHQ111" s="285"/>
      <c r="JHR111" s="285"/>
      <c r="JHS111" s="285"/>
      <c r="JHT111" s="285"/>
      <c r="JHU111" s="285"/>
      <c r="JHV111" s="285"/>
      <c r="JHW111" s="285"/>
      <c r="JHX111" s="285"/>
      <c r="JHY111" s="285"/>
      <c r="JHZ111" s="285"/>
      <c r="JIA111" s="285"/>
      <c r="JIB111" s="285"/>
      <c r="JIC111" s="285"/>
      <c r="JID111" s="285"/>
      <c r="JIE111" s="285"/>
      <c r="JIF111" s="285"/>
      <c r="JIG111" s="285"/>
      <c r="JIH111" s="285"/>
      <c r="JII111" s="285"/>
      <c r="JIJ111" s="285"/>
      <c r="JIK111" s="285"/>
      <c r="JIL111" s="285"/>
      <c r="JIM111" s="285"/>
      <c r="JIN111" s="285"/>
      <c r="JIO111" s="285"/>
      <c r="JIP111" s="285"/>
      <c r="JIQ111" s="285"/>
      <c r="JIR111" s="285"/>
      <c r="JIS111" s="285"/>
      <c r="JIT111" s="285"/>
      <c r="JIU111" s="285"/>
      <c r="JIV111" s="285"/>
      <c r="JIW111" s="285"/>
      <c r="JIX111" s="285"/>
      <c r="JIY111" s="285"/>
      <c r="JIZ111" s="285"/>
      <c r="JJA111" s="285"/>
      <c r="JJB111" s="285"/>
      <c r="JJC111" s="285"/>
      <c r="JJD111" s="285"/>
      <c r="JJE111" s="285"/>
      <c r="JJF111" s="285"/>
      <c r="JJG111" s="285"/>
      <c r="JJH111" s="285"/>
      <c r="JJI111" s="285"/>
      <c r="JJJ111" s="285"/>
      <c r="JJK111" s="285"/>
      <c r="JJL111" s="285"/>
      <c r="JJM111" s="285"/>
      <c r="JJN111" s="285"/>
      <c r="JJO111" s="285"/>
      <c r="JJP111" s="285"/>
      <c r="JJQ111" s="285"/>
      <c r="JJR111" s="285"/>
      <c r="JJS111" s="285"/>
      <c r="JJT111" s="285"/>
      <c r="JJU111" s="285"/>
      <c r="JJV111" s="285"/>
      <c r="JJW111" s="285"/>
      <c r="JJX111" s="285"/>
      <c r="JJY111" s="285"/>
      <c r="JJZ111" s="285"/>
      <c r="JKA111" s="285"/>
      <c r="JKB111" s="285"/>
      <c r="JKC111" s="285"/>
      <c r="JKD111" s="285"/>
      <c r="JKE111" s="285"/>
      <c r="JKF111" s="285"/>
      <c r="JKG111" s="285"/>
      <c r="JKH111" s="285"/>
      <c r="JKI111" s="285"/>
      <c r="JKJ111" s="285"/>
      <c r="JKK111" s="285"/>
      <c r="JKL111" s="285"/>
      <c r="JKM111" s="285"/>
      <c r="JKN111" s="285"/>
      <c r="JKO111" s="285"/>
      <c r="JKP111" s="285"/>
      <c r="JKQ111" s="285"/>
      <c r="JKR111" s="285"/>
      <c r="JKS111" s="285"/>
      <c r="JKT111" s="285"/>
      <c r="JKU111" s="285"/>
      <c r="JKV111" s="285"/>
      <c r="JKW111" s="285"/>
      <c r="JKX111" s="285"/>
      <c r="JKY111" s="285"/>
      <c r="JKZ111" s="285"/>
      <c r="JLA111" s="285"/>
      <c r="JLB111" s="285"/>
      <c r="JLC111" s="285"/>
      <c r="JLD111" s="285"/>
      <c r="JLE111" s="285"/>
      <c r="JLF111" s="285"/>
      <c r="JLG111" s="285"/>
      <c r="JLH111" s="285"/>
      <c r="JLI111" s="285"/>
      <c r="JLJ111" s="285"/>
      <c r="JLK111" s="285"/>
      <c r="JLL111" s="285"/>
      <c r="JLM111" s="285"/>
      <c r="JLN111" s="285"/>
      <c r="JLO111" s="285"/>
      <c r="JLP111" s="285"/>
      <c r="JLQ111" s="285"/>
      <c r="JLR111" s="285"/>
      <c r="JLS111" s="285"/>
      <c r="JLT111" s="285"/>
      <c r="JLU111" s="285"/>
      <c r="JLV111" s="285"/>
      <c r="JLW111" s="285"/>
      <c r="JLX111" s="285"/>
      <c r="JLY111" s="285"/>
      <c r="JLZ111" s="285"/>
      <c r="JMA111" s="285"/>
      <c r="JMB111" s="285"/>
      <c r="JMC111" s="285"/>
      <c r="JMD111" s="285"/>
      <c r="JME111" s="285"/>
      <c r="JMF111" s="285"/>
      <c r="JMG111" s="285"/>
      <c r="JMH111" s="285"/>
      <c r="JMI111" s="285"/>
      <c r="JMJ111" s="285"/>
      <c r="JMK111" s="285"/>
      <c r="JML111" s="285"/>
      <c r="JMM111" s="285"/>
      <c r="JMN111" s="285"/>
      <c r="JMO111" s="285"/>
      <c r="JMP111" s="285"/>
      <c r="JMQ111" s="285"/>
      <c r="JMR111" s="285"/>
      <c r="JMS111" s="285"/>
      <c r="JMT111" s="285"/>
      <c r="JMU111" s="285"/>
      <c r="JMV111" s="285"/>
      <c r="JMW111" s="285"/>
      <c r="JMX111" s="285"/>
      <c r="JMY111" s="285"/>
      <c r="JMZ111" s="285"/>
      <c r="JNA111" s="285"/>
      <c r="JNB111" s="285"/>
      <c r="JNC111" s="285"/>
      <c r="JND111" s="285"/>
      <c r="JNE111" s="285"/>
      <c r="JNF111" s="285"/>
      <c r="JNG111" s="285"/>
      <c r="JNH111" s="285"/>
      <c r="JNI111" s="285"/>
      <c r="JNJ111" s="285"/>
      <c r="JNK111" s="285"/>
      <c r="JNL111" s="285"/>
      <c r="JNM111" s="285"/>
      <c r="JNN111" s="285"/>
      <c r="JNO111" s="285"/>
      <c r="JNP111" s="285"/>
      <c r="JNQ111" s="285"/>
      <c r="JNR111" s="285"/>
      <c r="JNS111" s="285"/>
      <c r="JNT111" s="285"/>
      <c r="JNU111" s="285"/>
      <c r="JNV111" s="285"/>
      <c r="JNW111" s="285"/>
      <c r="JNX111" s="285"/>
      <c r="JNY111" s="285"/>
      <c r="JNZ111" s="285"/>
      <c r="JOA111" s="285"/>
      <c r="JOB111" s="285"/>
      <c r="JOC111" s="285"/>
      <c r="JOD111" s="285"/>
      <c r="JOE111" s="285"/>
      <c r="JOF111" s="285"/>
      <c r="JOG111" s="285"/>
      <c r="JOH111" s="285"/>
      <c r="JOI111" s="285"/>
      <c r="JOJ111" s="285"/>
      <c r="JOK111" s="285"/>
      <c r="JOL111" s="285"/>
      <c r="JOM111" s="285"/>
      <c r="JON111" s="285"/>
      <c r="JOO111" s="285"/>
      <c r="JOP111" s="285"/>
      <c r="JOQ111" s="285"/>
      <c r="JOR111" s="285"/>
      <c r="JOS111" s="285"/>
      <c r="JOT111" s="285"/>
      <c r="JOU111" s="285"/>
      <c r="JOV111" s="285"/>
      <c r="JOW111" s="285"/>
      <c r="JOX111" s="285"/>
      <c r="JOY111" s="285"/>
      <c r="JOZ111" s="285"/>
      <c r="JPA111" s="285"/>
      <c r="JPB111" s="285"/>
      <c r="JPC111" s="285"/>
      <c r="JPD111" s="285"/>
      <c r="JPE111" s="285"/>
      <c r="JPF111" s="285"/>
      <c r="JPG111" s="285"/>
      <c r="JPH111" s="285"/>
      <c r="JPI111" s="285"/>
      <c r="JPJ111" s="285"/>
      <c r="JPK111" s="285"/>
      <c r="JPL111" s="285"/>
      <c r="JPM111" s="285"/>
      <c r="JPN111" s="285"/>
      <c r="JPO111" s="285"/>
      <c r="JPP111" s="285"/>
      <c r="JPQ111" s="285"/>
      <c r="JPR111" s="285"/>
      <c r="JPS111" s="285"/>
      <c r="JPT111" s="285"/>
      <c r="JPU111" s="285"/>
      <c r="JPV111" s="285"/>
      <c r="JPW111" s="285"/>
      <c r="JPX111" s="285"/>
      <c r="JPY111" s="285"/>
      <c r="JPZ111" s="285"/>
      <c r="JQA111" s="285"/>
      <c r="JQB111" s="285"/>
      <c r="JQC111" s="285"/>
      <c r="JQD111" s="285"/>
      <c r="JQE111" s="285"/>
      <c r="JQF111" s="285"/>
      <c r="JQG111" s="285"/>
      <c r="JQH111" s="285"/>
      <c r="JQI111" s="285"/>
      <c r="JQJ111" s="285"/>
      <c r="JQK111" s="285"/>
      <c r="JQL111" s="285"/>
      <c r="JQM111" s="285"/>
      <c r="JQN111" s="285"/>
      <c r="JQO111" s="285"/>
      <c r="JQP111" s="285"/>
      <c r="JQQ111" s="285"/>
      <c r="JQR111" s="285"/>
      <c r="JQS111" s="285"/>
      <c r="JQT111" s="285"/>
      <c r="JQU111" s="285"/>
      <c r="JQV111" s="285"/>
      <c r="JQW111" s="285"/>
      <c r="JQX111" s="285"/>
      <c r="JQY111" s="285"/>
      <c r="JQZ111" s="285"/>
      <c r="JRA111" s="285"/>
      <c r="JRB111" s="285"/>
      <c r="JRC111" s="285"/>
      <c r="JRD111" s="285"/>
      <c r="JRE111" s="285"/>
      <c r="JRF111" s="285"/>
      <c r="JRG111" s="285"/>
      <c r="JRH111" s="285"/>
      <c r="JRI111" s="285"/>
      <c r="JRJ111" s="285"/>
      <c r="JRK111" s="285"/>
      <c r="JRL111" s="285"/>
      <c r="JRM111" s="285"/>
      <c r="JRN111" s="285"/>
      <c r="JRO111" s="285"/>
      <c r="JRP111" s="285"/>
      <c r="JRQ111" s="285"/>
      <c r="JRR111" s="285"/>
      <c r="JRS111" s="285"/>
      <c r="JRT111" s="285"/>
      <c r="JRU111" s="285"/>
      <c r="JRV111" s="285"/>
      <c r="JRW111" s="285"/>
      <c r="JRX111" s="285"/>
      <c r="JRY111" s="285"/>
      <c r="JRZ111" s="285"/>
      <c r="JSA111" s="285"/>
      <c r="JSB111" s="285"/>
      <c r="JSC111" s="285"/>
      <c r="JSD111" s="285"/>
      <c r="JSE111" s="285"/>
      <c r="JSF111" s="285"/>
      <c r="JSG111" s="285"/>
      <c r="JSH111" s="285"/>
      <c r="JSI111" s="285"/>
      <c r="JSJ111" s="285"/>
      <c r="JSK111" s="285"/>
      <c r="JSL111" s="285"/>
      <c r="JSM111" s="285"/>
      <c r="JSN111" s="285"/>
      <c r="JSO111" s="285"/>
      <c r="JSP111" s="285"/>
      <c r="JSQ111" s="285"/>
      <c r="JSR111" s="285"/>
      <c r="JSS111" s="285"/>
      <c r="JST111" s="285"/>
      <c r="JSU111" s="285"/>
      <c r="JSV111" s="285"/>
      <c r="JSW111" s="285"/>
      <c r="JSX111" s="285"/>
      <c r="JSY111" s="285"/>
      <c r="JSZ111" s="285"/>
      <c r="JTA111" s="285"/>
      <c r="JTB111" s="285"/>
      <c r="JTC111" s="285"/>
      <c r="JTD111" s="285"/>
      <c r="JTE111" s="285"/>
      <c r="JTF111" s="285"/>
      <c r="JTG111" s="285"/>
      <c r="JTH111" s="285"/>
      <c r="JTI111" s="285"/>
      <c r="JTJ111" s="285"/>
      <c r="JTK111" s="285"/>
      <c r="JTL111" s="285"/>
      <c r="JTM111" s="285"/>
      <c r="JTN111" s="285"/>
      <c r="JTO111" s="285"/>
      <c r="JTP111" s="285"/>
      <c r="JTQ111" s="285"/>
      <c r="JTR111" s="285"/>
      <c r="JTS111" s="285"/>
      <c r="JTT111" s="285"/>
      <c r="JTU111" s="285"/>
      <c r="JTV111" s="285"/>
      <c r="JTW111" s="285"/>
      <c r="JTX111" s="285"/>
      <c r="JTY111" s="285"/>
      <c r="JTZ111" s="285"/>
      <c r="JUA111" s="285"/>
      <c r="JUB111" s="285"/>
      <c r="JUC111" s="285"/>
      <c r="JUD111" s="285"/>
      <c r="JUE111" s="285"/>
      <c r="JUF111" s="285"/>
      <c r="JUG111" s="285"/>
      <c r="JUH111" s="285"/>
      <c r="JUI111" s="285"/>
      <c r="JUJ111" s="285"/>
      <c r="JUK111" s="285"/>
      <c r="JUL111" s="285"/>
      <c r="JUM111" s="285"/>
      <c r="JUN111" s="285"/>
      <c r="JUO111" s="285"/>
      <c r="JUP111" s="285"/>
      <c r="JUQ111" s="285"/>
      <c r="JUR111" s="285"/>
      <c r="JUS111" s="285"/>
      <c r="JUT111" s="285"/>
      <c r="JUU111" s="285"/>
      <c r="JUV111" s="285"/>
      <c r="JUW111" s="285"/>
      <c r="JUX111" s="285"/>
      <c r="JUY111" s="285"/>
      <c r="JUZ111" s="285"/>
      <c r="JVA111" s="285"/>
      <c r="JVB111" s="285"/>
      <c r="JVC111" s="285"/>
      <c r="JVD111" s="285"/>
      <c r="JVE111" s="285"/>
      <c r="JVF111" s="285"/>
      <c r="JVG111" s="285"/>
      <c r="JVH111" s="285"/>
      <c r="JVI111" s="285"/>
      <c r="JVJ111" s="285"/>
      <c r="JVK111" s="285"/>
      <c r="JVL111" s="285"/>
      <c r="JVM111" s="285"/>
      <c r="JVN111" s="285"/>
      <c r="JVO111" s="285"/>
      <c r="JVP111" s="285"/>
      <c r="JVQ111" s="285"/>
      <c r="JVR111" s="285"/>
      <c r="JVS111" s="285"/>
      <c r="JVT111" s="285"/>
      <c r="JVU111" s="285"/>
      <c r="JVV111" s="285"/>
      <c r="JVW111" s="285"/>
      <c r="JVX111" s="285"/>
      <c r="JVY111" s="285"/>
      <c r="JVZ111" s="285"/>
      <c r="JWA111" s="285"/>
      <c r="JWB111" s="285"/>
      <c r="JWC111" s="285"/>
      <c r="JWD111" s="285"/>
      <c r="JWE111" s="285"/>
      <c r="JWF111" s="285"/>
      <c r="JWG111" s="285"/>
      <c r="JWH111" s="285"/>
      <c r="JWI111" s="285"/>
      <c r="JWJ111" s="285"/>
      <c r="JWK111" s="285"/>
      <c r="JWL111" s="285"/>
      <c r="JWM111" s="285"/>
      <c r="JWN111" s="285"/>
      <c r="JWO111" s="285"/>
      <c r="JWP111" s="285"/>
      <c r="JWQ111" s="285"/>
      <c r="JWR111" s="285"/>
      <c r="JWS111" s="285"/>
      <c r="JWT111" s="285"/>
      <c r="JWU111" s="285"/>
      <c r="JWV111" s="285"/>
      <c r="JWW111" s="285"/>
      <c r="JWX111" s="285"/>
      <c r="JWY111" s="285"/>
      <c r="JWZ111" s="285"/>
      <c r="JXA111" s="285"/>
      <c r="JXB111" s="285"/>
      <c r="JXC111" s="285"/>
      <c r="JXD111" s="285"/>
      <c r="JXE111" s="285"/>
      <c r="JXF111" s="285"/>
      <c r="JXG111" s="285"/>
      <c r="JXH111" s="285"/>
      <c r="JXI111" s="285"/>
      <c r="JXJ111" s="285"/>
      <c r="JXK111" s="285"/>
      <c r="JXL111" s="285"/>
      <c r="JXM111" s="285"/>
      <c r="JXN111" s="285"/>
      <c r="JXO111" s="285"/>
      <c r="JXP111" s="285"/>
      <c r="JXQ111" s="285"/>
      <c r="JXR111" s="285"/>
      <c r="JXS111" s="285"/>
      <c r="JXT111" s="285"/>
      <c r="JXU111" s="285"/>
      <c r="JXV111" s="285"/>
      <c r="JXW111" s="285"/>
      <c r="JXX111" s="285"/>
      <c r="JXY111" s="285"/>
      <c r="JXZ111" s="285"/>
      <c r="JYA111" s="285"/>
      <c r="JYB111" s="285"/>
      <c r="JYC111" s="285"/>
      <c r="JYD111" s="285"/>
      <c r="JYE111" s="285"/>
      <c r="JYF111" s="285"/>
      <c r="JYG111" s="285"/>
      <c r="JYH111" s="285"/>
      <c r="JYI111" s="285"/>
      <c r="JYJ111" s="285"/>
      <c r="JYK111" s="285"/>
      <c r="JYL111" s="285"/>
      <c r="JYM111" s="285"/>
      <c r="JYN111" s="285"/>
      <c r="JYO111" s="285"/>
      <c r="JYP111" s="285"/>
      <c r="JYQ111" s="285"/>
      <c r="JYR111" s="285"/>
      <c r="JYS111" s="285"/>
      <c r="JYT111" s="285"/>
      <c r="JYU111" s="285"/>
      <c r="JYV111" s="285"/>
      <c r="JYW111" s="285"/>
      <c r="JYX111" s="285"/>
      <c r="JYY111" s="285"/>
      <c r="JYZ111" s="285"/>
      <c r="JZA111" s="285"/>
      <c r="JZB111" s="285"/>
      <c r="JZC111" s="285"/>
      <c r="JZD111" s="285"/>
      <c r="JZE111" s="285"/>
      <c r="JZF111" s="285"/>
      <c r="JZG111" s="285"/>
      <c r="JZH111" s="285"/>
      <c r="JZI111" s="285"/>
      <c r="JZJ111" s="285"/>
      <c r="JZK111" s="285"/>
      <c r="JZL111" s="285"/>
      <c r="JZM111" s="285"/>
      <c r="JZN111" s="285"/>
      <c r="JZO111" s="285"/>
      <c r="JZP111" s="285"/>
      <c r="JZQ111" s="285"/>
      <c r="JZR111" s="285"/>
      <c r="JZS111" s="285"/>
      <c r="JZT111" s="285"/>
      <c r="JZU111" s="285"/>
      <c r="JZV111" s="285"/>
      <c r="JZW111" s="285"/>
      <c r="JZX111" s="285"/>
      <c r="JZY111" s="285"/>
      <c r="JZZ111" s="285"/>
      <c r="KAA111" s="285"/>
      <c r="KAB111" s="285"/>
      <c r="KAC111" s="285"/>
      <c r="KAD111" s="285"/>
      <c r="KAE111" s="285"/>
      <c r="KAF111" s="285"/>
      <c r="KAG111" s="285"/>
      <c r="KAH111" s="285"/>
      <c r="KAI111" s="285"/>
      <c r="KAJ111" s="285"/>
      <c r="KAK111" s="285"/>
      <c r="KAL111" s="285"/>
      <c r="KAM111" s="285"/>
      <c r="KAN111" s="285"/>
      <c r="KAO111" s="285"/>
      <c r="KAP111" s="285"/>
      <c r="KAQ111" s="285"/>
      <c r="KAR111" s="285"/>
      <c r="KAS111" s="285"/>
      <c r="KAT111" s="285"/>
      <c r="KAU111" s="285"/>
      <c r="KAV111" s="285"/>
      <c r="KAW111" s="285"/>
      <c r="KAX111" s="285"/>
      <c r="KAY111" s="285"/>
      <c r="KAZ111" s="285"/>
      <c r="KBA111" s="285"/>
      <c r="KBB111" s="285"/>
      <c r="KBC111" s="285"/>
      <c r="KBD111" s="285"/>
      <c r="KBE111" s="285"/>
      <c r="KBF111" s="285"/>
      <c r="KBG111" s="285"/>
      <c r="KBH111" s="285"/>
      <c r="KBI111" s="285"/>
      <c r="KBJ111" s="285"/>
      <c r="KBK111" s="285"/>
      <c r="KBL111" s="285"/>
      <c r="KBM111" s="285"/>
      <c r="KBN111" s="285"/>
      <c r="KBO111" s="285"/>
      <c r="KBP111" s="285"/>
      <c r="KBQ111" s="285"/>
      <c r="KBR111" s="285"/>
      <c r="KBS111" s="285"/>
      <c r="KBT111" s="285"/>
      <c r="KBU111" s="285"/>
      <c r="KBV111" s="285"/>
      <c r="KBW111" s="285"/>
      <c r="KBX111" s="285"/>
      <c r="KBY111" s="285"/>
      <c r="KBZ111" s="285"/>
      <c r="KCA111" s="285"/>
      <c r="KCB111" s="285"/>
      <c r="KCC111" s="285"/>
      <c r="KCD111" s="285"/>
      <c r="KCE111" s="285"/>
      <c r="KCF111" s="285"/>
      <c r="KCG111" s="285"/>
      <c r="KCH111" s="285"/>
      <c r="KCI111" s="285"/>
      <c r="KCJ111" s="285"/>
      <c r="KCK111" s="285"/>
      <c r="KCL111" s="285"/>
      <c r="KCM111" s="285"/>
      <c r="KCN111" s="285"/>
      <c r="KCO111" s="285"/>
      <c r="KCP111" s="285"/>
      <c r="KCQ111" s="285"/>
      <c r="KCR111" s="285"/>
      <c r="KCS111" s="285"/>
      <c r="KCT111" s="285"/>
      <c r="KCU111" s="285"/>
      <c r="KCV111" s="285"/>
      <c r="KCW111" s="285"/>
      <c r="KCX111" s="285"/>
      <c r="KCY111" s="285"/>
      <c r="KCZ111" s="285"/>
      <c r="KDA111" s="285"/>
      <c r="KDB111" s="285"/>
      <c r="KDC111" s="285"/>
      <c r="KDD111" s="285"/>
      <c r="KDE111" s="285"/>
      <c r="KDF111" s="285"/>
      <c r="KDG111" s="285"/>
      <c r="KDH111" s="285"/>
      <c r="KDI111" s="285"/>
      <c r="KDJ111" s="285"/>
      <c r="KDK111" s="285"/>
      <c r="KDL111" s="285"/>
      <c r="KDM111" s="285"/>
      <c r="KDN111" s="285"/>
      <c r="KDO111" s="285"/>
      <c r="KDP111" s="285"/>
      <c r="KDQ111" s="285"/>
      <c r="KDR111" s="285"/>
      <c r="KDS111" s="285"/>
      <c r="KDT111" s="285"/>
      <c r="KDU111" s="285"/>
      <c r="KDV111" s="285"/>
      <c r="KDW111" s="285"/>
      <c r="KDX111" s="285"/>
      <c r="KDY111" s="285"/>
      <c r="KDZ111" s="285"/>
      <c r="KEA111" s="285"/>
      <c r="KEB111" s="285"/>
      <c r="KEC111" s="285"/>
      <c r="KED111" s="285"/>
      <c r="KEE111" s="285"/>
      <c r="KEF111" s="285"/>
      <c r="KEG111" s="285"/>
      <c r="KEH111" s="285"/>
      <c r="KEI111" s="285"/>
      <c r="KEJ111" s="285"/>
      <c r="KEK111" s="285"/>
      <c r="KEL111" s="285"/>
      <c r="KEM111" s="285"/>
      <c r="KEN111" s="285"/>
      <c r="KEO111" s="285"/>
      <c r="KEP111" s="285"/>
      <c r="KEQ111" s="285"/>
      <c r="KER111" s="285"/>
      <c r="KES111" s="285"/>
      <c r="KET111" s="285"/>
      <c r="KEU111" s="285"/>
      <c r="KEV111" s="285"/>
      <c r="KEW111" s="285"/>
      <c r="KEX111" s="285"/>
      <c r="KEY111" s="285"/>
      <c r="KEZ111" s="285"/>
      <c r="KFA111" s="285"/>
      <c r="KFB111" s="285"/>
      <c r="KFC111" s="285"/>
      <c r="KFD111" s="285"/>
      <c r="KFE111" s="285"/>
      <c r="KFF111" s="285"/>
      <c r="KFG111" s="285"/>
      <c r="KFH111" s="285"/>
      <c r="KFI111" s="285"/>
      <c r="KFJ111" s="285"/>
      <c r="KFK111" s="285"/>
      <c r="KFL111" s="285"/>
      <c r="KFM111" s="285"/>
      <c r="KFN111" s="285"/>
      <c r="KFO111" s="285"/>
      <c r="KFP111" s="285"/>
      <c r="KFQ111" s="285"/>
      <c r="KFR111" s="285"/>
      <c r="KFS111" s="285"/>
      <c r="KFT111" s="285"/>
      <c r="KFU111" s="285"/>
      <c r="KFV111" s="285"/>
      <c r="KFW111" s="285"/>
      <c r="KFX111" s="285"/>
      <c r="KFY111" s="285"/>
      <c r="KFZ111" s="285"/>
      <c r="KGA111" s="285"/>
      <c r="KGB111" s="285"/>
      <c r="KGC111" s="285"/>
      <c r="KGD111" s="285"/>
      <c r="KGE111" s="285"/>
      <c r="KGF111" s="285"/>
      <c r="KGG111" s="285"/>
      <c r="KGH111" s="285"/>
      <c r="KGI111" s="285"/>
      <c r="KGJ111" s="285"/>
      <c r="KGK111" s="285"/>
      <c r="KGL111" s="285"/>
      <c r="KGM111" s="285"/>
      <c r="KGN111" s="285"/>
      <c r="KGO111" s="285"/>
      <c r="KGP111" s="285"/>
      <c r="KGQ111" s="285"/>
      <c r="KGR111" s="285"/>
      <c r="KGS111" s="285"/>
      <c r="KGT111" s="285"/>
      <c r="KGU111" s="285"/>
      <c r="KGV111" s="285"/>
      <c r="KGW111" s="285"/>
      <c r="KGX111" s="285"/>
      <c r="KGY111" s="285"/>
      <c r="KGZ111" s="285"/>
      <c r="KHA111" s="285"/>
      <c r="KHB111" s="285"/>
      <c r="KHC111" s="285"/>
      <c r="KHD111" s="285"/>
      <c r="KHE111" s="285"/>
      <c r="KHF111" s="285"/>
      <c r="KHG111" s="285"/>
      <c r="KHH111" s="285"/>
      <c r="KHI111" s="285"/>
      <c r="KHJ111" s="285"/>
      <c r="KHK111" s="285"/>
      <c r="KHL111" s="285"/>
      <c r="KHM111" s="285"/>
      <c r="KHN111" s="285"/>
      <c r="KHO111" s="285"/>
      <c r="KHP111" s="285"/>
      <c r="KHQ111" s="285"/>
      <c r="KHR111" s="285"/>
      <c r="KHS111" s="285"/>
      <c r="KHT111" s="285"/>
      <c r="KHU111" s="285"/>
      <c r="KHV111" s="285"/>
      <c r="KHW111" s="285"/>
      <c r="KHX111" s="285"/>
      <c r="KHY111" s="285"/>
      <c r="KHZ111" s="285"/>
      <c r="KIA111" s="285"/>
      <c r="KIB111" s="285"/>
      <c r="KIC111" s="285"/>
      <c r="KID111" s="285"/>
      <c r="KIE111" s="285"/>
      <c r="KIF111" s="285"/>
      <c r="KIG111" s="285"/>
      <c r="KIH111" s="285"/>
      <c r="KII111" s="285"/>
      <c r="KIJ111" s="285"/>
      <c r="KIK111" s="285"/>
      <c r="KIL111" s="285"/>
      <c r="KIM111" s="285"/>
      <c r="KIN111" s="285"/>
      <c r="KIO111" s="285"/>
      <c r="KIP111" s="285"/>
      <c r="KIQ111" s="285"/>
      <c r="KIR111" s="285"/>
      <c r="KIS111" s="285"/>
      <c r="KIT111" s="285"/>
      <c r="KIU111" s="285"/>
      <c r="KIV111" s="285"/>
      <c r="KIW111" s="285"/>
      <c r="KIX111" s="285"/>
      <c r="KIY111" s="285"/>
      <c r="KIZ111" s="285"/>
      <c r="KJA111" s="285"/>
      <c r="KJB111" s="285"/>
      <c r="KJC111" s="285"/>
      <c r="KJD111" s="285"/>
      <c r="KJE111" s="285"/>
      <c r="KJF111" s="285"/>
      <c r="KJG111" s="285"/>
      <c r="KJH111" s="285"/>
      <c r="KJI111" s="285"/>
      <c r="KJJ111" s="285"/>
      <c r="KJK111" s="285"/>
      <c r="KJL111" s="285"/>
      <c r="KJM111" s="285"/>
      <c r="KJN111" s="285"/>
      <c r="KJO111" s="285"/>
      <c r="KJP111" s="285"/>
      <c r="KJQ111" s="285"/>
      <c r="KJR111" s="285"/>
      <c r="KJS111" s="285"/>
      <c r="KJT111" s="285"/>
      <c r="KJU111" s="285"/>
      <c r="KJV111" s="285"/>
      <c r="KJW111" s="285"/>
      <c r="KJX111" s="285"/>
      <c r="KJY111" s="285"/>
      <c r="KJZ111" s="285"/>
      <c r="KKA111" s="285"/>
      <c r="KKB111" s="285"/>
      <c r="KKC111" s="285"/>
      <c r="KKD111" s="285"/>
      <c r="KKE111" s="285"/>
      <c r="KKF111" s="285"/>
      <c r="KKG111" s="285"/>
      <c r="KKH111" s="285"/>
      <c r="KKI111" s="285"/>
      <c r="KKJ111" s="285"/>
      <c r="KKK111" s="285"/>
      <c r="KKL111" s="285"/>
      <c r="KKM111" s="285"/>
      <c r="KKN111" s="285"/>
      <c r="KKO111" s="285"/>
      <c r="KKP111" s="285"/>
      <c r="KKQ111" s="285"/>
      <c r="KKR111" s="285"/>
      <c r="KKS111" s="285"/>
      <c r="KKT111" s="285"/>
      <c r="KKU111" s="285"/>
      <c r="KKV111" s="285"/>
      <c r="KKW111" s="285"/>
      <c r="KKX111" s="285"/>
      <c r="KKY111" s="285"/>
      <c r="KKZ111" s="285"/>
      <c r="KLA111" s="285"/>
      <c r="KLB111" s="285"/>
      <c r="KLC111" s="285"/>
      <c r="KLD111" s="285"/>
      <c r="KLE111" s="285"/>
      <c r="KLF111" s="285"/>
      <c r="KLG111" s="285"/>
      <c r="KLH111" s="285"/>
      <c r="KLI111" s="285"/>
      <c r="KLJ111" s="285"/>
      <c r="KLK111" s="285"/>
      <c r="KLL111" s="285"/>
      <c r="KLM111" s="285"/>
      <c r="KLN111" s="285"/>
      <c r="KLO111" s="285"/>
      <c r="KLP111" s="285"/>
      <c r="KLQ111" s="285"/>
      <c r="KLR111" s="285"/>
      <c r="KLS111" s="285"/>
      <c r="KLT111" s="285"/>
      <c r="KLU111" s="285"/>
      <c r="KLV111" s="285"/>
      <c r="KLW111" s="285"/>
      <c r="KLX111" s="285"/>
      <c r="KLY111" s="285"/>
      <c r="KLZ111" s="285"/>
      <c r="KMA111" s="285"/>
      <c r="KMB111" s="285"/>
      <c r="KMC111" s="285"/>
      <c r="KMD111" s="285"/>
      <c r="KME111" s="285"/>
      <c r="KMF111" s="285"/>
      <c r="KMG111" s="285"/>
      <c r="KMH111" s="285"/>
      <c r="KMI111" s="285"/>
      <c r="KMJ111" s="285"/>
      <c r="KMK111" s="285"/>
      <c r="KML111" s="285"/>
      <c r="KMM111" s="285"/>
      <c r="KMN111" s="285"/>
      <c r="KMO111" s="285"/>
      <c r="KMP111" s="285"/>
      <c r="KMQ111" s="285"/>
      <c r="KMR111" s="285"/>
      <c r="KMS111" s="285"/>
      <c r="KMT111" s="285"/>
      <c r="KMU111" s="285"/>
      <c r="KMV111" s="285"/>
      <c r="KMW111" s="285"/>
      <c r="KMX111" s="285"/>
      <c r="KMY111" s="285"/>
      <c r="KMZ111" s="285"/>
      <c r="KNA111" s="285"/>
      <c r="KNB111" s="285"/>
      <c r="KNC111" s="285"/>
      <c r="KND111" s="285"/>
      <c r="KNE111" s="285"/>
      <c r="KNF111" s="285"/>
      <c r="KNG111" s="285"/>
      <c r="KNH111" s="285"/>
      <c r="KNI111" s="285"/>
      <c r="KNJ111" s="285"/>
      <c r="KNK111" s="285"/>
      <c r="KNL111" s="285"/>
      <c r="KNM111" s="285"/>
      <c r="KNN111" s="285"/>
      <c r="KNO111" s="285"/>
      <c r="KNP111" s="285"/>
      <c r="KNQ111" s="285"/>
      <c r="KNR111" s="285"/>
      <c r="KNS111" s="285"/>
      <c r="KNT111" s="285"/>
      <c r="KNU111" s="285"/>
      <c r="KNV111" s="285"/>
      <c r="KNW111" s="285"/>
      <c r="KNX111" s="285"/>
      <c r="KNY111" s="285"/>
      <c r="KNZ111" s="285"/>
      <c r="KOA111" s="285"/>
      <c r="KOB111" s="285"/>
      <c r="KOC111" s="285"/>
      <c r="KOD111" s="285"/>
      <c r="KOE111" s="285"/>
      <c r="KOF111" s="285"/>
      <c r="KOG111" s="285"/>
      <c r="KOH111" s="285"/>
      <c r="KOI111" s="285"/>
      <c r="KOJ111" s="285"/>
      <c r="KOK111" s="285"/>
      <c r="KOL111" s="285"/>
      <c r="KOM111" s="285"/>
      <c r="KON111" s="285"/>
      <c r="KOO111" s="285"/>
      <c r="KOP111" s="285"/>
      <c r="KOQ111" s="285"/>
      <c r="KOR111" s="285"/>
      <c r="KOS111" s="285"/>
      <c r="KOT111" s="285"/>
      <c r="KOU111" s="285"/>
      <c r="KOV111" s="285"/>
      <c r="KOW111" s="285"/>
      <c r="KOX111" s="285"/>
      <c r="KOY111" s="285"/>
      <c r="KOZ111" s="285"/>
      <c r="KPA111" s="285"/>
      <c r="KPB111" s="285"/>
      <c r="KPC111" s="285"/>
      <c r="KPD111" s="285"/>
      <c r="KPE111" s="285"/>
      <c r="KPF111" s="285"/>
      <c r="KPG111" s="285"/>
      <c r="KPH111" s="285"/>
      <c r="KPI111" s="285"/>
      <c r="KPJ111" s="285"/>
      <c r="KPK111" s="285"/>
      <c r="KPL111" s="285"/>
      <c r="KPM111" s="285"/>
      <c r="KPN111" s="285"/>
      <c r="KPO111" s="285"/>
      <c r="KPP111" s="285"/>
      <c r="KPQ111" s="285"/>
      <c r="KPR111" s="285"/>
      <c r="KPS111" s="285"/>
      <c r="KPT111" s="285"/>
      <c r="KPU111" s="285"/>
      <c r="KPV111" s="285"/>
      <c r="KPW111" s="285"/>
      <c r="KPX111" s="285"/>
      <c r="KPY111" s="285"/>
      <c r="KPZ111" s="285"/>
      <c r="KQA111" s="285"/>
      <c r="KQB111" s="285"/>
      <c r="KQC111" s="285"/>
      <c r="KQD111" s="285"/>
      <c r="KQE111" s="285"/>
      <c r="KQF111" s="285"/>
      <c r="KQG111" s="285"/>
      <c r="KQH111" s="285"/>
      <c r="KQI111" s="285"/>
      <c r="KQJ111" s="285"/>
      <c r="KQK111" s="285"/>
      <c r="KQL111" s="285"/>
      <c r="KQM111" s="285"/>
      <c r="KQN111" s="285"/>
      <c r="KQO111" s="285"/>
      <c r="KQP111" s="285"/>
      <c r="KQQ111" s="285"/>
      <c r="KQR111" s="285"/>
      <c r="KQS111" s="285"/>
      <c r="KQT111" s="285"/>
      <c r="KQU111" s="285"/>
      <c r="KQV111" s="285"/>
      <c r="KQW111" s="285"/>
      <c r="KQX111" s="285"/>
      <c r="KQY111" s="285"/>
      <c r="KQZ111" s="285"/>
      <c r="KRA111" s="285"/>
      <c r="KRB111" s="285"/>
      <c r="KRC111" s="285"/>
      <c r="KRD111" s="285"/>
      <c r="KRE111" s="285"/>
      <c r="KRF111" s="285"/>
      <c r="KRG111" s="285"/>
      <c r="KRH111" s="285"/>
      <c r="KRI111" s="285"/>
      <c r="KRJ111" s="285"/>
      <c r="KRK111" s="285"/>
      <c r="KRL111" s="285"/>
      <c r="KRM111" s="285"/>
      <c r="KRN111" s="285"/>
      <c r="KRO111" s="285"/>
      <c r="KRP111" s="285"/>
      <c r="KRQ111" s="285"/>
      <c r="KRR111" s="285"/>
      <c r="KRS111" s="285"/>
      <c r="KRT111" s="285"/>
      <c r="KRU111" s="285"/>
      <c r="KRV111" s="285"/>
      <c r="KRW111" s="285"/>
      <c r="KRX111" s="285"/>
      <c r="KRY111" s="285"/>
      <c r="KRZ111" s="285"/>
      <c r="KSA111" s="285"/>
      <c r="KSB111" s="285"/>
      <c r="KSC111" s="285"/>
      <c r="KSD111" s="285"/>
      <c r="KSE111" s="285"/>
      <c r="KSF111" s="285"/>
      <c r="KSG111" s="285"/>
      <c r="KSH111" s="285"/>
      <c r="KSI111" s="285"/>
      <c r="KSJ111" s="285"/>
      <c r="KSK111" s="285"/>
      <c r="KSL111" s="285"/>
      <c r="KSM111" s="285"/>
      <c r="KSN111" s="285"/>
      <c r="KSO111" s="285"/>
      <c r="KSP111" s="285"/>
      <c r="KSQ111" s="285"/>
      <c r="KSR111" s="285"/>
      <c r="KSS111" s="285"/>
      <c r="KST111" s="285"/>
      <c r="KSU111" s="285"/>
      <c r="KSV111" s="285"/>
      <c r="KSW111" s="285"/>
      <c r="KSX111" s="285"/>
      <c r="KSY111" s="285"/>
      <c r="KSZ111" s="285"/>
      <c r="KTA111" s="285"/>
      <c r="KTB111" s="285"/>
      <c r="KTC111" s="285"/>
      <c r="KTD111" s="285"/>
      <c r="KTE111" s="285"/>
      <c r="KTF111" s="285"/>
      <c r="KTG111" s="285"/>
      <c r="KTH111" s="285"/>
      <c r="KTI111" s="285"/>
      <c r="KTJ111" s="285"/>
      <c r="KTK111" s="285"/>
      <c r="KTL111" s="285"/>
      <c r="KTM111" s="285"/>
      <c r="KTN111" s="285"/>
      <c r="KTO111" s="285"/>
      <c r="KTP111" s="285"/>
      <c r="KTQ111" s="285"/>
      <c r="KTR111" s="285"/>
      <c r="KTS111" s="285"/>
      <c r="KTT111" s="285"/>
      <c r="KTU111" s="285"/>
      <c r="KTV111" s="285"/>
      <c r="KTW111" s="285"/>
      <c r="KTX111" s="285"/>
      <c r="KTY111" s="285"/>
      <c r="KTZ111" s="285"/>
      <c r="KUA111" s="285"/>
      <c r="KUB111" s="285"/>
      <c r="KUC111" s="285"/>
      <c r="KUD111" s="285"/>
      <c r="KUE111" s="285"/>
      <c r="KUF111" s="285"/>
      <c r="KUG111" s="285"/>
      <c r="KUH111" s="285"/>
      <c r="KUI111" s="285"/>
      <c r="KUJ111" s="285"/>
      <c r="KUK111" s="285"/>
      <c r="KUL111" s="285"/>
      <c r="KUM111" s="285"/>
      <c r="KUN111" s="285"/>
      <c r="KUO111" s="285"/>
      <c r="KUP111" s="285"/>
      <c r="KUQ111" s="285"/>
      <c r="KUR111" s="285"/>
      <c r="KUS111" s="285"/>
      <c r="KUT111" s="285"/>
      <c r="KUU111" s="285"/>
      <c r="KUV111" s="285"/>
      <c r="KUW111" s="285"/>
      <c r="KUX111" s="285"/>
      <c r="KUY111" s="285"/>
      <c r="KUZ111" s="285"/>
      <c r="KVA111" s="285"/>
      <c r="KVB111" s="285"/>
      <c r="KVC111" s="285"/>
      <c r="KVD111" s="285"/>
      <c r="KVE111" s="285"/>
      <c r="KVF111" s="285"/>
      <c r="KVG111" s="285"/>
      <c r="KVH111" s="285"/>
      <c r="KVI111" s="285"/>
      <c r="KVJ111" s="285"/>
      <c r="KVK111" s="285"/>
      <c r="KVL111" s="285"/>
      <c r="KVM111" s="285"/>
      <c r="KVN111" s="285"/>
      <c r="KVO111" s="285"/>
      <c r="KVP111" s="285"/>
      <c r="KVQ111" s="285"/>
      <c r="KVR111" s="285"/>
      <c r="KVS111" s="285"/>
      <c r="KVT111" s="285"/>
      <c r="KVU111" s="285"/>
      <c r="KVV111" s="285"/>
      <c r="KVW111" s="285"/>
      <c r="KVX111" s="285"/>
      <c r="KVY111" s="285"/>
      <c r="KVZ111" s="285"/>
      <c r="KWA111" s="285"/>
      <c r="KWB111" s="285"/>
      <c r="KWC111" s="285"/>
      <c r="KWD111" s="285"/>
      <c r="KWE111" s="285"/>
      <c r="KWF111" s="285"/>
      <c r="KWG111" s="285"/>
      <c r="KWH111" s="285"/>
      <c r="KWI111" s="285"/>
      <c r="KWJ111" s="285"/>
      <c r="KWK111" s="285"/>
      <c r="KWL111" s="285"/>
      <c r="KWM111" s="285"/>
      <c r="KWN111" s="285"/>
      <c r="KWO111" s="285"/>
      <c r="KWP111" s="285"/>
      <c r="KWQ111" s="285"/>
      <c r="KWR111" s="285"/>
      <c r="KWS111" s="285"/>
      <c r="KWT111" s="285"/>
      <c r="KWU111" s="285"/>
      <c r="KWV111" s="285"/>
      <c r="KWW111" s="285"/>
      <c r="KWX111" s="285"/>
      <c r="KWY111" s="285"/>
      <c r="KWZ111" s="285"/>
      <c r="KXA111" s="285"/>
      <c r="KXB111" s="285"/>
      <c r="KXC111" s="285"/>
      <c r="KXD111" s="285"/>
      <c r="KXE111" s="285"/>
      <c r="KXF111" s="285"/>
      <c r="KXG111" s="285"/>
      <c r="KXH111" s="285"/>
      <c r="KXI111" s="285"/>
      <c r="KXJ111" s="285"/>
      <c r="KXK111" s="285"/>
      <c r="KXL111" s="285"/>
      <c r="KXM111" s="285"/>
      <c r="KXN111" s="285"/>
      <c r="KXO111" s="285"/>
      <c r="KXP111" s="285"/>
      <c r="KXQ111" s="285"/>
      <c r="KXR111" s="285"/>
      <c r="KXS111" s="285"/>
      <c r="KXT111" s="285"/>
      <c r="KXU111" s="285"/>
      <c r="KXV111" s="285"/>
      <c r="KXW111" s="285"/>
      <c r="KXX111" s="285"/>
      <c r="KXY111" s="285"/>
      <c r="KXZ111" s="285"/>
      <c r="KYA111" s="285"/>
      <c r="KYB111" s="285"/>
      <c r="KYC111" s="285"/>
      <c r="KYD111" s="285"/>
      <c r="KYE111" s="285"/>
      <c r="KYF111" s="285"/>
      <c r="KYG111" s="285"/>
      <c r="KYH111" s="285"/>
      <c r="KYI111" s="285"/>
      <c r="KYJ111" s="285"/>
      <c r="KYK111" s="285"/>
      <c r="KYL111" s="285"/>
      <c r="KYM111" s="285"/>
      <c r="KYN111" s="285"/>
      <c r="KYO111" s="285"/>
      <c r="KYP111" s="285"/>
      <c r="KYQ111" s="285"/>
      <c r="KYR111" s="285"/>
      <c r="KYS111" s="285"/>
      <c r="KYT111" s="285"/>
      <c r="KYU111" s="285"/>
      <c r="KYV111" s="285"/>
      <c r="KYW111" s="285"/>
      <c r="KYX111" s="285"/>
      <c r="KYY111" s="285"/>
      <c r="KYZ111" s="285"/>
      <c r="KZA111" s="285"/>
      <c r="KZB111" s="285"/>
      <c r="KZC111" s="285"/>
      <c r="KZD111" s="285"/>
      <c r="KZE111" s="285"/>
      <c r="KZF111" s="285"/>
      <c r="KZG111" s="285"/>
      <c r="KZH111" s="285"/>
      <c r="KZI111" s="285"/>
      <c r="KZJ111" s="285"/>
      <c r="KZK111" s="285"/>
      <c r="KZL111" s="285"/>
      <c r="KZM111" s="285"/>
      <c r="KZN111" s="285"/>
      <c r="KZO111" s="285"/>
      <c r="KZP111" s="285"/>
      <c r="KZQ111" s="285"/>
      <c r="KZR111" s="285"/>
      <c r="KZS111" s="285"/>
      <c r="KZT111" s="285"/>
      <c r="KZU111" s="285"/>
      <c r="KZV111" s="285"/>
      <c r="KZW111" s="285"/>
      <c r="KZX111" s="285"/>
      <c r="KZY111" s="285"/>
      <c r="KZZ111" s="285"/>
      <c r="LAA111" s="285"/>
      <c r="LAB111" s="285"/>
      <c r="LAC111" s="285"/>
      <c r="LAD111" s="285"/>
      <c r="LAE111" s="285"/>
      <c r="LAF111" s="285"/>
      <c r="LAG111" s="285"/>
      <c r="LAH111" s="285"/>
      <c r="LAI111" s="285"/>
      <c r="LAJ111" s="285"/>
      <c r="LAK111" s="285"/>
      <c r="LAL111" s="285"/>
      <c r="LAM111" s="285"/>
      <c r="LAN111" s="285"/>
      <c r="LAO111" s="285"/>
      <c r="LAP111" s="285"/>
      <c r="LAQ111" s="285"/>
      <c r="LAR111" s="285"/>
      <c r="LAS111" s="285"/>
      <c r="LAT111" s="285"/>
      <c r="LAU111" s="285"/>
      <c r="LAV111" s="285"/>
      <c r="LAW111" s="285"/>
      <c r="LAX111" s="285"/>
      <c r="LAY111" s="285"/>
      <c r="LAZ111" s="285"/>
      <c r="LBA111" s="285"/>
      <c r="LBB111" s="285"/>
      <c r="LBC111" s="285"/>
      <c r="LBD111" s="285"/>
      <c r="LBE111" s="285"/>
      <c r="LBF111" s="285"/>
      <c r="LBG111" s="285"/>
      <c r="LBH111" s="285"/>
      <c r="LBI111" s="285"/>
      <c r="LBJ111" s="285"/>
      <c r="LBK111" s="285"/>
      <c r="LBL111" s="285"/>
      <c r="LBM111" s="285"/>
      <c r="LBN111" s="285"/>
      <c r="LBO111" s="285"/>
      <c r="LBP111" s="285"/>
      <c r="LBQ111" s="285"/>
      <c r="LBR111" s="285"/>
      <c r="LBS111" s="285"/>
      <c r="LBT111" s="285"/>
      <c r="LBU111" s="285"/>
      <c r="LBV111" s="285"/>
      <c r="LBW111" s="285"/>
      <c r="LBX111" s="285"/>
      <c r="LBY111" s="285"/>
      <c r="LBZ111" s="285"/>
      <c r="LCA111" s="285"/>
      <c r="LCB111" s="285"/>
      <c r="LCC111" s="285"/>
      <c r="LCD111" s="285"/>
      <c r="LCE111" s="285"/>
      <c r="LCF111" s="285"/>
      <c r="LCG111" s="285"/>
      <c r="LCH111" s="285"/>
      <c r="LCI111" s="285"/>
      <c r="LCJ111" s="285"/>
      <c r="LCK111" s="285"/>
      <c r="LCL111" s="285"/>
      <c r="LCM111" s="285"/>
      <c r="LCN111" s="285"/>
      <c r="LCO111" s="285"/>
      <c r="LCP111" s="285"/>
      <c r="LCQ111" s="285"/>
      <c r="LCR111" s="285"/>
      <c r="LCS111" s="285"/>
      <c r="LCT111" s="285"/>
      <c r="LCU111" s="285"/>
      <c r="LCV111" s="285"/>
      <c r="LCW111" s="285"/>
      <c r="LCX111" s="285"/>
      <c r="LCY111" s="285"/>
      <c r="LCZ111" s="285"/>
      <c r="LDA111" s="285"/>
      <c r="LDB111" s="285"/>
      <c r="LDC111" s="285"/>
      <c r="LDD111" s="285"/>
      <c r="LDE111" s="285"/>
      <c r="LDF111" s="285"/>
      <c r="LDG111" s="285"/>
      <c r="LDH111" s="285"/>
      <c r="LDI111" s="285"/>
      <c r="LDJ111" s="285"/>
      <c r="LDK111" s="285"/>
      <c r="LDL111" s="285"/>
      <c r="LDM111" s="285"/>
      <c r="LDN111" s="285"/>
      <c r="LDO111" s="285"/>
      <c r="LDP111" s="285"/>
      <c r="LDQ111" s="285"/>
      <c r="LDR111" s="285"/>
      <c r="LDS111" s="285"/>
      <c r="LDT111" s="285"/>
      <c r="LDU111" s="285"/>
      <c r="LDV111" s="285"/>
      <c r="LDW111" s="285"/>
      <c r="LDX111" s="285"/>
      <c r="LDY111" s="285"/>
      <c r="LDZ111" s="285"/>
      <c r="LEA111" s="285"/>
      <c r="LEB111" s="285"/>
      <c r="LEC111" s="285"/>
      <c r="LED111" s="285"/>
      <c r="LEE111" s="285"/>
      <c r="LEF111" s="285"/>
      <c r="LEG111" s="285"/>
      <c r="LEH111" s="285"/>
      <c r="LEI111" s="285"/>
      <c r="LEJ111" s="285"/>
      <c r="LEK111" s="285"/>
      <c r="LEL111" s="285"/>
      <c r="LEM111" s="285"/>
      <c r="LEN111" s="285"/>
      <c r="LEO111" s="285"/>
      <c r="LEP111" s="285"/>
      <c r="LEQ111" s="285"/>
      <c r="LER111" s="285"/>
      <c r="LES111" s="285"/>
      <c r="LET111" s="285"/>
      <c r="LEU111" s="285"/>
      <c r="LEV111" s="285"/>
      <c r="LEW111" s="285"/>
      <c r="LEX111" s="285"/>
      <c r="LEY111" s="285"/>
      <c r="LEZ111" s="285"/>
      <c r="LFA111" s="285"/>
      <c r="LFB111" s="285"/>
      <c r="LFC111" s="285"/>
      <c r="LFD111" s="285"/>
      <c r="LFE111" s="285"/>
      <c r="LFF111" s="285"/>
      <c r="LFG111" s="285"/>
      <c r="LFH111" s="285"/>
      <c r="LFI111" s="285"/>
      <c r="LFJ111" s="285"/>
      <c r="LFK111" s="285"/>
      <c r="LFL111" s="285"/>
      <c r="LFM111" s="285"/>
      <c r="LFN111" s="285"/>
      <c r="LFO111" s="285"/>
      <c r="LFP111" s="285"/>
      <c r="LFQ111" s="285"/>
      <c r="LFR111" s="285"/>
      <c r="LFS111" s="285"/>
      <c r="LFT111" s="285"/>
      <c r="LFU111" s="285"/>
      <c r="LFV111" s="285"/>
      <c r="LFW111" s="285"/>
      <c r="LFX111" s="285"/>
      <c r="LFY111" s="285"/>
      <c r="LFZ111" s="285"/>
      <c r="LGA111" s="285"/>
      <c r="LGB111" s="285"/>
      <c r="LGC111" s="285"/>
      <c r="LGD111" s="285"/>
      <c r="LGE111" s="285"/>
      <c r="LGF111" s="285"/>
      <c r="LGG111" s="285"/>
      <c r="LGH111" s="285"/>
      <c r="LGI111" s="285"/>
      <c r="LGJ111" s="285"/>
      <c r="LGK111" s="285"/>
      <c r="LGL111" s="285"/>
      <c r="LGM111" s="285"/>
      <c r="LGN111" s="285"/>
      <c r="LGO111" s="285"/>
      <c r="LGP111" s="285"/>
      <c r="LGQ111" s="285"/>
      <c r="LGR111" s="285"/>
      <c r="LGS111" s="285"/>
      <c r="LGT111" s="285"/>
      <c r="LGU111" s="285"/>
      <c r="LGV111" s="285"/>
      <c r="LGW111" s="285"/>
      <c r="LGX111" s="285"/>
      <c r="LGY111" s="285"/>
      <c r="LGZ111" s="285"/>
      <c r="LHA111" s="285"/>
      <c r="LHB111" s="285"/>
      <c r="LHC111" s="285"/>
      <c r="LHD111" s="285"/>
      <c r="LHE111" s="285"/>
      <c r="LHF111" s="285"/>
      <c r="LHG111" s="285"/>
      <c r="LHH111" s="285"/>
      <c r="LHI111" s="285"/>
      <c r="LHJ111" s="285"/>
      <c r="LHK111" s="285"/>
      <c r="LHL111" s="285"/>
      <c r="LHM111" s="285"/>
      <c r="LHN111" s="285"/>
      <c r="LHO111" s="285"/>
      <c r="LHP111" s="285"/>
      <c r="LHQ111" s="285"/>
      <c r="LHR111" s="285"/>
      <c r="LHS111" s="285"/>
      <c r="LHT111" s="285"/>
      <c r="LHU111" s="285"/>
      <c r="LHV111" s="285"/>
      <c r="LHW111" s="285"/>
      <c r="LHX111" s="285"/>
      <c r="LHY111" s="285"/>
      <c r="LHZ111" s="285"/>
      <c r="LIA111" s="285"/>
      <c r="LIB111" s="285"/>
      <c r="LIC111" s="285"/>
      <c r="LID111" s="285"/>
      <c r="LIE111" s="285"/>
      <c r="LIF111" s="285"/>
      <c r="LIG111" s="285"/>
      <c r="LIH111" s="285"/>
      <c r="LII111" s="285"/>
      <c r="LIJ111" s="285"/>
      <c r="LIK111" s="285"/>
      <c r="LIL111" s="285"/>
      <c r="LIM111" s="285"/>
      <c r="LIN111" s="285"/>
      <c r="LIO111" s="285"/>
      <c r="LIP111" s="285"/>
      <c r="LIQ111" s="285"/>
      <c r="LIR111" s="285"/>
      <c r="LIS111" s="285"/>
      <c r="LIT111" s="285"/>
      <c r="LIU111" s="285"/>
      <c r="LIV111" s="285"/>
      <c r="LIW111" s="285"/>
      <c r="LIX111" s="285"/>
      <c r="LIY111" s="285"/>
      <c r="LIZ111" s="285"/>
      <c r="LJA111" s="285"/>
      <c r="LJB111" s="285"/>
      <c r="LJC111" s="285"/>
      <c r="LJD111" s="285"/>
      <c r="LJE111" s="285"/>
      <c r="LJF111" s="285"/>
      <c r="LJG111" s="285"/>
      <c r="LJH111" s="285"/>
      <c r="LJI111" s="285"/>
      <c r="LJJ111" s="285"/>
      <c r="LJK111" s="285"/>
      <c r="LJL111" s="285"/>
      <c r="LJM111" s="285"/>
      <c r="LJN111" s="285"/>
      <c r="LJO111" s="285"/>
      <c r="LJP111" s="285"/>
      <c r="LJQ111" s="285"/>
      <c r="LJR111" s="285"/>
      <c r="LJS111" s="285"/>
      <c r="LJT111" s="285"/>
      <c r="LJU111" s="285"/>
      <c r="LJV111" s="285"/>
      <c r="LJW111" s="285"/>
      <c r="LJX111" s="285"/>
      <c r="LJY111" s="285"/>
      <c r="LJZ111" s="285"/>
      <c r="LKA111" s="285"/>
      <c r="LKB111" s="285"/>
      <c r="LKC111" s="285"/>
      <c r="LKD111" s="285"/>
      <c r="LKE111" s="285"/>
      <c r="LKF111" s="285"/>
      <c r="LKG111" s="285"/>
      <c r="LKH111" s="285"/>
      <c r="LKI111" s="285"/>
      <c r="LKJ111" s="285"/>
      <c r="LKK111" s="285"/>
      <c r="LKL111" s="285"/>
      <c r="LKM111" s="285"/>
      <c r="LKN111" s="285"/>
      <c r="LKO111" s="285"/>
      <c r="LKP111" s="285"/>
      <c r="LKQ111" s="285"/>
      <c r="LKR111" s="285"/>
      <c r="LKS111" s="285"/>
      <c r="LKT111" s="285"/>
      <c r="LKU111" s="285"/>
      <c r="LKV111" s="285"/>
      <c r="LKW111" s="285"/>
      <c r="LKX111" s="285"/>
      <c r="LKY111" s="285"/>
      <c r="LKZ111" s="285"/>
      <c r="LLA111" s="285"/>
      <c r="LLB111" s="285"/>
      <c r="LLC111" s="285"/>
      <c r="LLD111" s="285"/>
      <c r="LLE111" s="285"/>
      <c r="LLF111" s="285"/>
      <c r="LLG111" s="285"/>
      <c r="LLH111" s="285"/>
      <c r="LLI111" s="285"/>
      <c r="LLJ111" s="285"/>
      <c r="LLK111" s="285"/>
      <c r="LLL111" s="285"/>
      <c r="LLM111" s="285"/>
      <c r="LLN111" s="285"/>
      <c r="LLO111" s="285"/>
      <c r="LLP111" s="285"/>
      <c r="LLQ111" s="285"/>
      <c r="LLR111" s="285"/>
      <c r="LLS111" s="285"/>
      <c r="LLT111" s="285"/>
      <c r="LLU111" s="285"/>
      <c r="LLV111" s="285"/>
      <c r="LLW111" s="285"/>
      <c r="LLX111" s="285"/>
      <c r="LLY111" s="285"/>
      <c r="LLZ111" s="285"/>
      <c r="LMA111" s="285"/>
      <c r="LMB111" s="285"/>
      <c r="LMC111" s="285"/>
      <c r="LMD111" s="285"/>
      <c r="LME111" s="285"/>
      <c r="LMF111" s="285"/>
      <c r="LMG111" s="285"/>
      <c r="LMH111" s="285"/>
      <c r="LMI111" s="285"/>
      <c r="LMJ111" s="285"/>
      <c r="LMK111" s="285"/>
      <c r="LML111" s="285"/>
      <c r="LMM111" s="285"/>
      <c r="LMN111" s="285"/>
      <c r="LMO111" s="285"/>
      <c r="LMP111" s="285"/>
      <c r="LMQ111" s="285"/>
      <c r="LMR111" s="285"/>
      <c r="LMS111" s="285"/>
      <c r="LMT111" s="285"/>
      <c r="LMU111" s="285"/>
      <c r="LMV111" s="285"/>
      <c r="LMW111" s="285"/>
      <c r="LMX111" s="285"/>
      <c r="LMY111" s="285"/>
      <c r="LMZ111" s="285"/>
      <c r="LNA111" s="285"/>
      <c r="LNB111" s="285"/>
      <c r="LNC111" s="285"/>
      <c r="LND111" s="285"/>
      <c r="LNE111" s="285"/>
      <c r="LNF111" s="285"/>
      <c r="LNG111" s="285"/>
      <c r="LNH111" s="285"/>
      <c r="LNI111" s="285"/>
      <c r="LNJ111" s="285"/>
      <c r="LNK111" s="285"/>
      <c r="LNL111" s="285"/>
      <c r="LNM111" s="285"/>
      <c r="LNN111" s="285"/>
      <c r="LNO111" s="285"/>
      <c r="LNP111" s="285"/>
      <c r="LNQ111" s="285"/>
      <c r="LNR111" s="285"/>
      <c r="LNS111" s="285"/>
      <c r="LNT111" s="285"/>
      <c r="LNU111" s="285"/>
      <c r="LNV111" s="285"/>
      <c r="LNW111" s="285"/>
      <c r="LNX111" s="285"/>
      <c r="LNY111" s="285"/>
      <c r="LNZ111" s="285"/>
      <c r="LOA111" s="285"/>
      <c r="LOB111" s="285"/>
      <c r="LOC111" s="285"/>
      <c r="LOD111" s="285"/>
      <c r="LOE111" s="285"/>
      <c r="LOF111" s="285"/>
      <c r="LOG111" s="285"/>
      <c r="LOH111" s="285"/>
      <c r="LOI111" s="285"/>
      <c r="LOJ111" s="285"/>
      <c r="LOK111" s="285"/>
      <c r="LOL111" s="285"/>
      <c r="LOM111" s="285"/>
      <c r="LON111" s="285"/>
      <c r="LOO111" s="285"/>
      <c r="LOP111" s="285"/>
      <c r="LOQ111" s="285"/>
      <c r="LOR111" s="285"/>
      <c r="LOS111" s="285"/>
      <c r="LOT111" s="285"/>
      <c r="LOU111" s="285"/>
      <c r="LOV111" s="285"/>
      <c r="LOW111" s="285"/>
      <c r="LOX111" s="285"/>
      <c r="LOY111" s="285"/>
      <c r="LOZ111" s="285"/>
      <c r="LPA111" s="285"/>
      <c r="LPB111" s="285"/>
      <c r="LPC111" s="285"/>
      <c r="LPD111" s="285"/>
      <c r="LPE111" s="285"/>
      <c r="LPF111" s="285"/>
      <c r="LPG111" s="285"/>
      <c r="LPH111" s="285"/>
      <c r="LPI111" s="285"/>
      <c r="LPJ111" s="285"/>
      <c r="LPK111" s="285"/>
      <c r="LPL111" s="285"/>
      <c r="LPM111" s="285"/>
      <c r="LPN111" s="285"/>
      <c r="LPO111" s="285"/>
      <c r="LPP111" s="285"/>
      <c r="LPQ111" s="285"/>
      <c r="LPR111" s="285"/>
      <c r="LPS111" s="285"/>
      <c r="LPT111" s="285"/>
      <c r="LPU111" s="285"/>
      <c r="LPV111" s="285"/>
      <c r="LPW111" s="285"/>
      <c r="LPX111" s="285"/>
      <c r="LPY111" s="285"/>
      <c r="LPZ111" s="285"/>
      <c r="LQA111" s="285"/>
      <c r="LQB111" s="285"/>
      <c r="LQC111" s="285"/>
      <c r="LQD111" s="285"/>
      <c r="LQE111" s="285"/>
      <c r="LQF111" s="285"/>
      <c r="LQG111" s="285"/>
      <c r="LQH111" s="285"/>
      <c r="LQI111" s="285"/>
      <c r="LQJ111" s="285"/>
      <c r="LQK111" s="285"/>
      <c r="LQL111" s="285"/>
      <c r="LQM111" s="285"/>
      <c r="LQN111" s="285"/>
      <c r="LQO111" s="285"/>
      <c r="LQP111" s="285"/>
      <c r="LQQ111" s="285"/>
      <c r="LQR111" s="285"/>
      <c r="LQS111" s="285"/>
      <c r="LQT111" s="285"/>
      <c r="LQU111" s="285"/>
      <c r="LQV111" s="285"/>
      <c r="LQW111" s="285"/>
      <c r="LQX111" s="285"/>
      <c r="LQY111" s="285"/>
      <c r="LQZ111" s="285"/>
      <c r="LRA111" s="285"/>
      <c r="LRB111" s="285"/>
      <c r="LRC111" s="285"/>
      <c r="LRD111" s="285"/>
      <c r="LRE111" s="285"/>
      <c r="LRF111" s="285"/>
      <c r="LRG111" s="285"/>
      <c r="LRH111" s="285"/>
      <c r="LRI111" s="285"/>
      <c r="LRJ111" s="285"/>
      <c r="LRK111" s="285"/>
      <c r="LRL111" s="285"/>
      <c r="LRM111" s="285"/>
      <c r="LRN111" s="285"/>
      <c r="LRO111" s="285"/>
      <c r="LRP111" s="285"/>
      <c r="LRQ111" s="285"/>
      <c r="LRR111" s="285"/>
      <c r="LRS111" s="285"/>
      <c r="LRT111" s="285"/>
      <c r="LRU111" s="285"/>
      <c r="LRV111" s="285"/>
      <c r="LRW111" s="285"/>
      <c r="LRX111" s="285"/>
      <c r="LRY111" s="285"/>
      <c r="LRZ111" s="285"/>
      <c r="LSA111" s="285"/>
      <c r="LSB111" s="285"/>
      <c r="LSC111" s="285"/>
      <c r="LSD111" s="285"/>
      <c r="LSE111" s="285"/>
      <c r="LSF111" s="285"/>
      <c r="LSG111" s="285"/>
      <c r="LSH111" s="285"/>
      <c r="LSI111" s="285"/>
      <c r="LSJ111" s="285"/>
      <c r="LSK111" s="285"/>
      <c r="LSL111" s="285"/>
      <c r="LSM111" s="285"/>
      <c r="LSN111" s="285"/>
      <c r="LSO111" s="285"/>
      <c r="LSP111" s="285"/>
      <c r="LSQ111" s="285"/>
      <c r="LSR111" s="285"/>
      <c r="LSS111" s="285"/>
      <c r="LST111" s="285"/>
      <c r="LSU111" s="285"/>
      <c r="LSV111" s="285"/>
      <c r="LSW111" s="285"/>
      <c r="LSX111" s="285"/>
      <c r="LSY111" s="285"/>
      <c r="LSZ111" s="285"/>
      <c r="LTA111" s="285"/>
      <c r="LTB111" s="285"/>
      <c r="LTC111" s="285"/>
      <c r="LTD111" s="285"/>
      <c r="LTE111" s="285"/>
      <c r="LTF111" s="285"/>
      <c r="LTG111" s="285"/>
      <c r="LTH111" s="285"/>
      <c r="LTI111" s="285"/>
      <c r="LTJ111" s="285"/>
      <c r="LTK111" s="285"/>
      <c r="LTL111" s="285"/>
      <c r="LTM111" s="285"/>
      <c r="LTN111" s="285"/>
      <c r="LTO111" s="285"/>
      <c r="LTP111" s="285"/>
      <c r="LTQ111" s="285"/>
      <c r="LTR111" s="285"/>
      <c r="LTS111" s="285"/>
      <c r="LTT111" s="285"/>
      <c r="LTU111" s="285"/>
      <c r="LTV111" s="285"/>
      <c r="LTW111" s="285"/>
      <c r="LTX111" s="285"/>
      <c r="LTY111" s="285"/>
      <c r="LTZ111" s="285"/>
      <c r="LUA111" s="285"/>
      <c r="LUB111" s="285"/>
      <c r="LUC111" s="285"/>
      <c r="LUD111" s="285"/>
      <c r="LUE111" s="285"/>
      <c r="LUF111" s="285"/>
      <c r="LUG111" s="285"/>
      <c r="LUH111" s="285"/>
      <c r="LUI111" s="285"/>
      <c r="LUJ111" s="285"/>
      <c r="LUK111" s="285"/>
      <c r="LUL111" s="285"/>
      <c r="LUM111" s="285"/>
      <c r="LUN111" s="285"/>
      <c r="LUO111" s="285"/>
      <c r="LUP111" s="285"/>
      <c r="LUQ111" s="285"/>
      <c r="LUR111" s="285"/>
      <c r="LUS111" s="285"/>
      <c r="LUT111" s="285"/>
      <c r="LUU111" s="285"/>
      <c r="LUV111" s="285"/>
      <c r="LUW111" s="285"/>
      <c r="LUX111" s="285"/>
      <c r="LUY111" s="285"/>
      <c r="LUZ111" s="285"/>
      <c r="LVA111" s="285"/>
      <c r="LVB111" s="285"/>
      <c r="LVC111" s="285"/>
      <c r="LVD111" s="285"/>
      <c r="LVE111" s="285"/>
      <c r="LVF111" s="285"/>
      <c r="LVG111" s="285"/>
      <c r="LVH111" s="285"/>
      <c r="LVI111" s="285"/>
      <c r="LVJ111" s="285"/>
      <c r="LVK111" s="285"/>
      <c r="LVL111" s="285"/>
      <c r="LVM111" s="285"/>
      <c r="LVN111" s="285"/>
      <c r="LVO111" s="285"/>
      <c r="LVP111" s="285"/>
      <c r="LVQ111" s="285"/>
      <c r="LVR111" s="285"/>
      <c r="LVS111" s="285"/>
      <c r="LVT111" s="285"/>
      <c r="LVU111" s="285"/>
      <c r="LVV111" s="285"/>
      <c r="LVW111" s="285"/>
      <c r="LVX111" s="285"/>
      <c r="LVY111" s="285"/>
      <c r="LVZ111" s="285"/>
      <c r="LWA111" s="285"/>
      <c r="LWB111" s="285"/>
      <c r="LWC111" s="285"/>
      <c r="LWD111" s="285"/>
      <c r="LWE111" s="285"/>
      <c r="LWF111" s="285"/>
      <c r="LWG111" s="285"/>
      <c r="LWH111" s="285"/>
      <c r="LWI111" s="285"/>
      <c r="LWJ111" s="285"/>
      <c r="LWK111" s="285"/>
      <c r="LWL111" s="285"/>
      <c r="LWM111" s="285"/>
      <c r="LWN111" s="285"/>
      <c r="LWO111" s="285"/>
      <c r="LWP111" s="285"/>
      <c r="LWQ111" s="285"/>
      <c r="LWR111" s="285"/>
      <c r="LWS111" s="285"/>
      <c r="LWT111" s="285"/>
      <c r="LWU111" s="285"/>
      <c r="LWV111" s="285"/>
      <c r="LWW111" s="285"/>
      <c r="LWX111" s="285"/>
      <c r="LWY111" s="285"/>
      <c r="LWZ111" s="285"/>
      <c r="LXA111" s="285"/>
      <c r="LXB111" s="285"/>
      <c r="LXC111" s="285"/>
      <c r="LXD111" s="285"/>
      <c r="LXE111" s="285"/>
      <c r="LXF111" s="285"/>
      <c r="LXG111" s="285"/>
      <c r="LXH111" s="285"/>
      <c r="LXI111" s="285"/>
      <c r="LXJ111" s="285"/>
      <c r="LXK111" s="285"/>
      <c r="LXL111" s="285"/>
      <c r="LXM111" s="285"/>
      <c r="LXN111" s="285"/>
      <c r="LXO111" s="285"/>
      <c r="LXP111" s="285"/>
      <c r="LXQ111" s="285"/>
      <c r="LXR111" s="285"/>
      <c r="LXS111" s="285"/>
      <c r="LXT111" s="285"/>
      <c r="LXU111" s="285"/>
      <c r="LXV111" s="285"/>
      <c r="LXW111" s="285"/>
      <c r="LXX111" s="285"/>
      <c r="LXY111" s="285"/>
      <c r="LXZ111" s="285"/>
      <c r="LYA111" s="285"/>
      <c r="LYB111" s="285"/>
      <c r="LYC111" s="285"/>
      <c r="LYD111" s="285"/>
      <c r="LYE111" s="285"/>
      <c r="LYF111" s="285"/>
      <c r="LYG111" s="285"/>
      <c r="LYH111" s="285"/>
      <c r="LYI111" s="285"/>
      <c r="LYJ111" s="285"/>
      <c r="LYK111" s="285"/>
      <c r="LYL111" s="285"/>
      <c r="LYM111" s="285"/>
      <c r="LYN111" s="285"/>
      <c r="LYO111" s="285"/>
      <c r="LYP111" s="285"/>
      <c r="LYQ111" s="285"/>
      <c r="LYR111" s="285"/>
      <c r="LYS111" s="285"/>
      <c r="LYT111" s="285"/>
      <c r="LYU111" s="285"/>
      <c r="LYV111" s="285"/>
      <c r="LYW111" s="285"/>
      <c r="LYX111" s="285"/>
      <c r="LYY111" s="285"/>
      <c r="LYZ111" s="285"/>
      <c r="LZA111" s="285"/>
      <c r="LZB111" s="285"/>
      <c r="LZC111" s="285"/>
      <c r="LZD111" s="285"/>
      <c r="LZE111" s="285"/>
      <c r="LZF111" s="285"/>
      <c r="LZG111" s="285"/>
      <c r="LZH111" s="285"/>
      <c r="LZI111" s="285"/>
      <c r="LZJ111" s="285"/>
      <c r="LZK111" s="285"/>
      <c r="LZL111" s="285"/>
      <c r="LZM111" s="285"/>
      <c r="LZN111" s="285"/>
      <c r="LZO111" s="285"/>
      <c r="LZP111" s="285"/>
      <c r="LZQ111" s="285"/>
      <c r="LZR111" s="285"/>
      <c r="LZS111" s="285"/>
      <c r="LZT111" s="285"/>
      <c r="LZU111" s="285"/>
      <c r="LZV111" s="285"/>
      <c r="LZW111" s="285"/>
      <c r="LZX111" s="285"/>
      <c r="LZY111" s="285"/>
      <c r="LZZ111" s="285"/>
      <c r="MAA111" s="285"/>
      <c r="MAB111" s="285"/>
      <c r="MAC111" s="285"/>
      <c r="MAD111" s="285"/>
      <c r="MAE111" s="285"/>
      <c r="MAF111" s="285"/>
      <c r="MAG111" s="285"/>
      <c r="MAH111" s="285"/>
      <c r="MAI111" s="285"/>
      <c r="MAJ111" s="285"/>
      <c r="MAK111" s="285"/>
      <c r="MAL111" s="285"/>
      <c r="MAM111" s="285"/>
      <c r="MAN111" s="285"/>
      <c r="MAO111" s="285"/>
      <c r="MAP111" s="285"/>
      <c r="MAQ111" s="285"/>
      <c r="MAR111" s="285"/>
      <c r="MAS111" s="285"/>
      <c r="MAT111" s="285"/>
      <c r="MAU111" s="285"/>
      <c r="MAV111" s="285"/>
      <c r="MAW111" s="285"/>
      <c r="MAX111" s="285"/>
      <c r="MAY111" s="285"/>
      <c r="MAZ111" s="285"/>
      <c r="MBA111" s="285"/>
      <c r="MBB111" s="285"/>
      <c r="MBC111" s="285"/>
      <c r="MBD111" s="285"/>
      <c r="MBE111" s="285"/>
      <c r="MBF111" s="285"/>
      <c r="MBG111" s="285"/>
      <c r="MBH111" s="285"/>
      <c r="MBI111" s="285"/>
      <c r="MBJ111" s="285"/>
      <c r="MBK111" s="285"/>
      <c r="MBL111" s="285"/>
      <c r="MBM111" s="285"/>
      <c r="MBN111" s="285"/>
      <c r="MBO111" s="285"/>
      <c r="MBP111" s="285"/>
      <c r="MBQ111" s="285"/>
      <c r="MBR111" s="285"/>
      <c r="MBS111" s="285"/>
      <c r="MBT111" s="285"/>
      <c r="MBU111" s="285"/>
      <c r="MBV111" s="285"/>
      <c r="MBW111" s="285"/>
      <c r="MBX111" s="285"/>
      <c r="MBY111" s="285"/>
      <c r="MBZ111" s="285"/>
      <c r="MCA111" s="285"/>
      <c r="MCB111" s="285"/>
      <c r="MCC111" s="285"/>
      <c r="MCD111" s="285"/>
      <c r="MCE111" s="285"/>
      <c r="MCF111" s="285"/>
      <c r="MCG111" s="285"/>
      <c r="MCH111" s="285"/>
      <c r="MCI111" s="285"/>
      <c r="MCJ111" s="285"/>
      <c r="MCK111" s="285"/>
      <c r="MCL111" s="285"/>
      <c r="MCM111" s="285"/>
      <c r="MCN111" s="285"/>
      <c r="MCO111" s="285"/>
      <c r="MCP111" s="285"/>
      <c r="MCQ111" s="285"/>
      <c r="MCR111" s="285"/>
      <c r="MCS111" s="285"/>
      <c r="MCT111" s="285"/>
      <c r="MCU111" s="285"/>
      <c r="MCV111" s="285"/>
      <c r="MCW111" s="285"/>
      <c r="MCX111" s="285"/>
      <c r="MCY111" s="285"/>
      <c r="MCZ111" s="285"/>
      <c r="MDA111" s="285"/>
      <c r="MDB111" s="285"/>
      <c r="MDC111" s="285"/>
      <c r="MDD111" s="285"/>
      <c r="MDE111" s="285"/>
      <c r="MDF111" s="285"/>
      <c r="MDG111" s="285"/>
      <c r="MDH111" s="285"/>
      <c r="MDI111" s="285"/>
      <c r="MDJ111" s="285"/>
      <c r="MDK111" s="285"/>
      <c r="MDL111" s="285"/>
      <c r="MDM111" s="285"/>
      <c r="MDN111" s="285"/>
      <c r="MDO111" s="285"/>
      <c r="MDP111" s="285"/>
      <c r="MDQ111" s="285"/>
      <c r="MDR111" s="285"/>
      <c r="MDS111" s="285"/>
      <c r="MDT111" s="285"/>
      <c r="MDU111" s="285"/>
      <c r="MDV111" s="285"/>
      <c r="MDW111" s="285"/>
      <c r="MDX111" s="285"/>
      <c r="MDY111" s="285"/>
      <c r="MDZ111" s="285"/>
      <c r="MEA111" s="285"/>
      <c r="MEB111" s="285"/>
      <c r="MEC111" s="285"/>
      <c r="MED111" s="285"/>
      <c r="MEE111" s="285"/>
      <c r="MEF111" s="285"/>
      <c r="MEG111" s="285"/>
      <c r="MEH111" s="285"/>
      <c r="MEI111" s="285"/>
      <c r="MEJ111" s="285"/>
      <c r="MEK111" s="285"/>
      <c r="MEL111" s="285"/>
      <c r="MEM111" s="285"/>
      <c r="MEN111" s="285"/>
      <c r="MEO111" s="285"/>
      <c r="MEP111" s="285"/>
      <c r="MEQ111" s="285"/>
      <c r="MER111" s="285"/>
      <c r="MES111" s="285"/>
      <c r="MET111" s="285"/>
      <c r="MEU111" s="285"/>
      <c r="MEV111" s="285"/>
      <c r="MEW111" s="285"/>
      <c r="MEX111" s="285"/>
      <c r="MEY111" s="285"/>
      <c r="MEZ111" s="285"/>
      <c r="MFA111" s="285"/>
      <c r="MFB111" s="285"/>
      <c r="MFC111" s="285"/>
      <c r="MFD111" s="285"/>
      <c r="MFE111" s="285"/>
      <c r="MFF111" s="285"/>
      <c r="MFG111" s="285"/>
      <c r="MFH111" s="285"/>
      <c r="MFI111" s="285"/>
      <c r="MFJ111" s="285"/>
      <c r="MFK111" s="285"/>
      <c r="MFL111" s="285"/>
      <c r="MFM111" s="285"/>
      <c r="MFN111" s="285"/>
      <c r="MFO111" s="285"/>
      <c r="MFP111" s="285"/>
      <c r="MFQ111" s="285"/>
      <c r="MFR111" s="285"/>
      <c r="MFS111" s="285"/>
      <c r="MFT111" s="285"/>
      <c r="MFU111" s="285"/>
      <c r="MFV111" s="285"/>
      <c r="MFW111" s="285"/>
      <c r="MFX111" s="285"/>
      <c r="MFY111" s="285"/>
      <c r="MFZ111" s="285"/>
      <c r="MGA111" s="285"/>
      <c r="MGB111" s="285"/>
      <c r="MGC111" s="285"/>
      <c r="MGD111" s="285"/>
      <c r="MGE111" s="285"/>
      <c r="MGF111" s="285"/>
      <c r="MGG111" s="285"/>
      <c r="MGH111" s="285"/>
      <c r="MGI111" s="285"/>
      <c r="MGJ111" s="285"/>
      <c r="MGK111" s="285"/>
      <c r="MGL111" s="285"/>
      <c r="MGM111" s="285"/>
      <c r="MGN111" s="285"/>
      <c r="MGO111" s="285"/>
      <c r="MGP111" s="285"/>
      <c r="MGQ111" s="285"/>
      <c r="MGR111" s="285"/>
      <c r="MGS111" s="285"/>
      <c r="MGT111" s="285"/>
      <c r="MGU111" s="285"/>
      <c r="MGV111" s="285"/>
      <c r="MGW111" s="285"/>
      <c r="MGX111" s="285"/>
      <c r="MGY111" s="285"/>
      <c r="MGZ111" s="285"/>
      <c r="MHA111" s="285"/>
      <c r="MHB111" s="285"/>
      <c r="MHC111" s="285"/>
      <c r="MHD111" s="285"/>
      <c r="MHE111" s="285"/>
      <c r="MHF111" s="285"/>
      <c r="MHG111" s="285"/>
      <c r="MHH111" s="285"/>
      <c r="MHI111" s="285"/>
      <c r="MHJ111" s="285"/>
      <c r="MHK111" s="285"/>
      <c r="MHL111" s="285"/>
      <c r="MHM111" s="285"/>
      <c r="MHN111" s="285"/>
      <c r="MHO111" s="285"/>
      <c r="MHP111" s="285"/>
      <c r="MHQ111" s="285"/>
      <c r="MHR111" s="285"/>
      <c r="MHS111" s="285"/>
      <c r="MHT111" s="285"/>
      <c r="MHU111" s="285"/>
      <c r="MHV111" s="285"/>
      <c r="MHW111" s="285"/>
      <c r="MHX111" s="285"/>
      <c r="MHY111" s="285"/>
      <c r="MHZ111" s="285"/>
      <c r="MIA111" s="285"/>
      <c r="MIB111" s="285"/>
      <c r="MIC111" s="285"/>
      <c r="MID111" s="285"/>
      <c r="MIE111" s="285"/>
      <c r="MIF111" s="285"/>
      <c r="MIG111" s="285"/>
      <c r="MIH111" s="285"/>
      <c r="MII111" s="285"/>
      <c r="MIJ111" s="285"/>
      <c r="MIK111" s="285"/>
      <c r="MIL111" s="285"/>
      <c r="MIM111" s="285"/>
      <c r="MIN111" s="285"/>
      <c r="MIO111" s="285"/>
      <c r="MIP111" s="285"/>
      <c r="MIQ111" s="285"/>
      <c r="MIR111" s="285"/>
      <c r="MIS111" s="285"/>
      <c r="MIT111" s="285"/>
      <c r="MIU111" s="285"/>
      <c r="MIV111" s="285"/>
      <c r="MIW111" s="285"/>
      <c r="MIX111" s="285"/>
      <c r="MIY111" s="285"/>
      <c r="MIZ111" s="285"/>
      <c r="MJA111" s="285"/>
      <c r="MJB111" s="285"/>
      <c r="MJC111" s="285"/>
      <c r="MJD111" s="285"/>
      <c r="MJE111" s="285"/>
      <c r="MJF111" s="285"/>
      <c r="MJG111" s="285"/>
      <c r="MJH111" s="285"/>
      <c r="MJI111" s="285"/>
      <c r="MJJ111" s="285"/>
      <c r="MJK111" s="285"/>
      <c r="MJL111" s="285"/>
      <c r="MJM111" s="285"/>
      <c r="MJN111" s="285"/>
      <c r="MJO111" s="285"/>
      <c r="MJP111" s="285"/>
      <c r="MJQ111" s="285"/>
      <c r="MJR111" s="285"/>
      <c r="MJS111" s="285"/>
      <c r="MJT111" s="285"/>
      <c r="MJU111" s="285"/>
      <c r="MJV111" s="285"/>
      <c r="MJW111" s="285"/>
      <c r="MJX111" s="285"/>
      <c r="MJY111" s="285"/>
      <c r="MJZ111" s="285"/>
      <c r="MKA111" s="285"/>
      <c r="MKB111" s="285"/>
      <c r="MKC111" s="285"/>
      <c r="MKD111" s="285"/>
      <c r="MKE111" s="285"/>
      <c r="MKF111" s="285"/>
      <c r="MKG111" s="285"/>
      <c r="MKH111" s="285"/>
      <c r="MKI111" s="285"/>
      <c r="MKJ111" s="285"/>
      <c r="MKK111" s="285"/>
      <c r="MKL111" s="285"/>
      <c r="MKM111" s="285"/>
      <c r="MKN111" s="285"/>
      <c r="MKO111" s="285"/>
      <c r="MKP111" s="285"/>
      <c r="MKQ111" s="285"/>
      <c r="MKR111" s="285"/>
      <c r="MKS111" s="285"/>
      <c r="MKT111" s="285"/>
      <c r="MKU111" s="285"/>
      <c r="MKV111" s="285"/>
      <c r="MKW111" s="285"/>
      <c r="MKX111" s="285"/>
      <c r="MKY111" s="285"/>
      <c r="MKZ111" s="285"/>
      <c r="MLA111" s="285"/>
      <c r="MLB111" s="285"/>
      <c r="MLC111" s="285"/>
      <c r="MLD111" s="285"/>
      <c r="MLE111" s="285"/>
      <c r="MLF111" s="285"/>
      <c r="MLG111" s="285"/>
      <c r="MLH111" s="285"/>
      <c r="MLI111" s="285"/>
      <c r="MLJ111" s="285"/>
      <c r="MLK111" s="285"/>
      <c r="MLL111" s="285"/>
      <c r="MLM111" s="285"/>
      <c r="MLN111" s="285"/>
      <c r="MLO111" s="285"/>
      <c r="MLP111" s="285"/>
      <c r="MLQ111" s="285"/>
      <c r="MLR111" s="285"/>
      <c r="MLS111" s="285"/>
      <c r="MLT111" s="285"/>
      <c r="MLU111" s="285"/>
      <c r="MLV111" s="285"/>
      <c r="MLW111" s="285"/>
      <c r="MLX111" s="285"/>
      <c r="MLY111" s="285"/>
      <c r="MLZ111" s="285"/>
      <c r="MMA111" s="285"/>
      <c r="MMB111" s="285"/>
      <c r="MMC111" s="285"/>
      <c r="MMD111" s="285"/>
      <c r="MME111" s="285"/>
      <c r="MMF111" s="285"/>
      <c r="MMG111" s="285"/>
      <c r="MMH111" s="285"/>
      <c r="MMI111" s="285"/>
      <c r="MMJ111" s="285"/>
      <c r="MMK111" s="285"/>
      <c r="MML111" s="285"/>
      <c r="MMM111" s="285"/>
      <c r="MMN111" s="285"/>
      <c r="MMO111" s="285"/>
      <c r="MMP111" s="285"/>
      <c r="MMQ111" s="285"/>
      <c r="MMR111" s="285"/>
      <c r="MMS111" s="285"/>
      <c r="MMT111" s="285"/>
      <c r="MMU111" s="285"/>
      <c r="MMV111" s="285"/>
      <c r="MMW111" s="285"/>
      <c r="MMX111" s="285"/>
      <c r="MMY111" s="285"/>
      <c r="MMZ111" s="285"/>
      <c r="MNA111" s="285"/>
      <c r="MNB111" s="285"/>
      <c r="MNC111" s="285"/>
      <c r="MND111" s="285"/>
      <c r="MNE111" s="285"/>
      <c r="MNF111" s="285"/>
      <c r="MNG111" s="285"/>
      <c r="MNH111" s="285"/>
      <c r="MNI111" s="285"/>
      <c r="MNJ111" s="285"/>
      <c r="MNK111" s="285"/>
      <c r="MNL111" s="285"/>
      <c r="MNM111" s="285"/>
      <c r="MNN111" s="285"/>
      <c r="MNO111" s="285"/>
      <c r="MNP111" s="285"/>
      <c r="MNQ111" s="285"/>
      <c r="MNR111" s="285"/>
      <c r="MNS111" s="285"/>
      <c r="MNT111" s="285"/>
      <c r="MNU111" s="285"/>
      <c r="MNV111" s="285"/>
      <c r="MNW111" s="285"/>
      <c r="MNX111" s="285"/>
      <c r="MNY111" s="285"/>
      <c r="MNZ111" s="285"/>
      <c r="MOA111" s="285"/>
      <c r="MOB111" s="285"/>
      <c r="MOC111" s="285"/>
      <c r="MOD111" s="285"/>
      <c r="MOE111" s="285"/>
      <c r="MOF111" s="285"/>
      <c r="MOG111" s="285"/>
      <c r="MOH111" s="285"/>
      <c r="MOI111" s="285"/>
      <c r="MOJ111" s="285"/>
      <c r="MOK111" s="285"/>
      <c r="MOL111" s="285"/>
      <c r="MOM111" s="285"/>
      <c r="MON111" s="285"/>
      <c r="MOO111" s="285"/>
      <c r="MOP111" s="285"/>
      <c r="MOQ111" s="285"/>
      <c r="MOR111" s="285"/>
      <c r="MOS111" s="285"/>
      <c r="MOT111" s="285"/>
      <c r="MOU111" s="285"/>
      <c r="MOV111" s="285"/>
      <c r="MOW111" s="285"/>
      <c r="MOX111" s="285"/>
      <c r="MOY111" s="285"/>
      <c r="MOZ111" s="285"/>
      <c r="MPA111" s="285"/>
      <c r="MPB111" s="285"/>
      <c r="MPC111" s="285"/>
      <c r="MPD111" s="285"/>
      <c r="MPE111" s="285"/>
      <c r="MPF111" s="285"/>
      <c r="MPG111" s="285"/>
      <c r="MPH111" s="285"/>
      <c r="MPI111" s="285"/>
      <c r="MPJ111" s="285"/>
      <c r="MPK111" s="285"/>
      <c r="MPL111" s="285"/>
      <c r="MPM111" s="285"/>
      <c r="MPN111" s="285"/>
      <c r="MPO111" s="285"/>
      <c r="MPP111" s="285"/>
      <c r="MPQ111" s="285"/>
      <c r="MPR111" s="285"/>
      <c r="MPS111" s="285"/>
      <c r="MPT111" s="285"/>
      <c r="MPU111" s="285"/>
      <c r="MPV111" s="285"/>
      <c r="MPW111" s="285"/>
      <c r="MPX111" s="285"/>
      <c r="MPY111" s="285"/>
      <c r="MPZ111" s="285"/>
      <c r="MQA111" s="285"/>
      <c r="MQB111" s="285"/>
      <c r="MQC111" s="285"/>
      <c r="MQD111" s="285"/>
      <c r="MQE111" s="285"/>
      <c r="MQF111" s="285"/>
      <c r="MQG111" s="285"/>
      <c r="MQH111" s="285"/>
      <c r="MQI111" s="285"/>
      <c r="MQJ111" s="285"/>
      <c r="MQK111" s="285"/>
      <c r="MQL111" s="285"/>
      <c r="MQM111" s="285"/>
      <c r="MQN111" s="285"/>
      <c r="MQO111" s="285"/>
      <c r="MQP111" s="285"/>
      <c r="MQQ111" s="285"/>
      <c r="MQR111" s="285"/>
      <c r="MQS111" s="285"/>
      <c r="MQT111" s="285"/>
      <c r="MQU111" s="285"/>
      <c r="MQV111" s="285"/>
      <c r="MQW111" s="285"/>
      <c r="MQX111" s="285"/>
      <c r="MQY111" s="285"/>
      <c r="MQZ111" s="285"/>
      <c r="MRA111" s="285"/>
      <c r="MRB111" s="285"/>
      <c r="MRC111" s="285"/>
      <c r="MRD111" s="285"/>
      <c r="MRE111" s="285"/>
      <c r="MRF111" s="285"/>
      <c r="MRG111" s="285"/>
      <c r="MRH111" s="285"/>
      <c r="MRI111" s="285"/>
      <c r="MRJ111" s="285"/>
      <c r="MRK111" s="285"/>
      <c r="MRL111" s="285"/>
      <c r="MRM111" s="285"/>
      <c r="MRN111" s="285"/>
      <c r="MRO111" s="285"/>
      <c r="MRP111" s="285"/>
      <c r="MRQ111" s="285"/>
      <c r="MRR111" s="285"/>
      <c r="MRS111" s="285"/>
      <c r="MRT111" s="285"/>
      <c r="MRU111" s="285"/>
      <c r="MRV111" s="285"/>
      <c r="MRW111" s="285"/>
      <c r="MRX111" s="285"/>
      <c r="MRY111" s="285"/>
      <c r="MRZ111" s="285"/>
      <c r="MSA111" s="285"/>
      <c r="MSB111" s="285"/>
      <c r="MSC111" s="285"/>
      <c r="MSD111" s="285"/>
      <c r="MSE111" s="285"/>
      <c r="MSF111" s="285"/>
      <c r="MSG111" s="285"/>
      <c r="MSH111" s="285"/>
      <c r="MSI111" s="285"/>
      <c r="MSJ111" s="285"/>
      <c r="MSK111" s="285"/>
      <c r="MSL111" s="285"/>
      <c r="MSM111" s="285"/>
      <c r="MSN111" s="285"/>
      <c r="MSO111" s="285"/>
      <c r="MSP111" s="285"/>
      <c r="MSQ111" s="285"/>
      <c r="MSR111" s="285"/>
      <c r="MSS111" s="285"/>
      <c r="MST111" s="285"/>
      <c r="MSU111" s="285"/>
      <c r="MSV111" s="285"/>
      <c r="MSW111" s="285"/>
      <c r="MSX111" s="285"/>
      <c r="MSY111" s="285"/>
      <c r="MSZ111" s="285"/>
      <c r="MTA111" s="285"/>
      <c r="MTB111" s="285"/>
      <c r="MTC111" s="285"/>
      <c r="MTD111" s="285"/>
      <c r="MTE111" s="285"/>
      <c r="MTF111" s="285"/>
      <c r="MTG111" s="285"/>
      <c r="MTH111" s="285"/>
      <c r="MTI111" s="285"/>
      <c r="MTJ111" s="285"/>
      <c r="MTK111" s="285"/>
      <c r="MTL111" s="285"/>
      <c r="MTM111" s="285"/>
      <c r="MTN111" s="285"/>
      <c r="MTO111" s="285"/>
      <c r="MTP111" s="285"/>
      <c r="MTQ111" s="285"/>
      <c r="MTR111" s="285"/>
      <c r="MTS111" s="285"/>
      <c r="MTT111" s="285"/>
      <c r="MTU111" s="285"/>
      <c r="MTV111" s="285"/>
      <c r="MTW111" s="285"/>
      <c r="MTX111" s="285"/>
      <c r="MTY111" s="285"/>
      <c r="MTZ111" s="285"/>
      <c r="MUA111" s="285"/>
      <c r="MUB111" s="285"/>
      <c r="MUC111" s="285"/>
      <c r="MUD111" s="285"/>
      <c r="MUE111" s="285"/>
      <c r="MUF111" s="285"/>
      <c r="MUG111" s="285"/>
      <c r="MUH111" s="285"/>
      <c r="MUI111" s="285"/>
      <c r="MUJ111" s="285"/>
      <c r="MUK111" s="285"/>
      <c r="MUL111" s="285"/>
      <c r="MUM111" s="285"/>
      <c r="MUN111" s="285"/>
      <c r="MUO111" s="285"/>
      <c r="MUP111" s="285"/>
      <c r="MUQ111" s="285"/>
      <c r="MUR111" s="285"/>
      <c r="MUS111" s="285"/>
      <c r="MUT111" s="285"/>
      <c r="MUU111" s="285"/>
      <c r="MUV111" s="285"/>
      <c r="MUW111" s="285"/>
      <c r="MUX111" s="285"/>
      <c r="MUY111" s="285"/>
      <c r="MUZ111" s="285"/>
      <c r="MVA111" s="285"/>
      <c r="MVB111" s="285"/>
      <c r="MVC111" s="285"/>
      <c r="MVD111" s="285"/>
      <c r="MVE111" s="285"/>
      <c r="MVF111" s="285"/>
      <c r="MVG111" s="285"/>
      <c r="MVH111" s="285"/>
      <c r="MVI111" s="285"/>
      <c r="MVJ111" s="285"/>
      <c r="MVK111" s="285"/>
      <c r="MVL111" s="285"/>
      <c r="MVM111" s="285"/>
      <c r="MVN111" s="285"/>
      <c r="MVO111" s="285"/>
      <c r="MVP111" s="285"/>
      <c r="MVQ111" s="285"/>
      <c r="MVR111" s="285"/>
      <c r="MVS111" s="285"/>
      <c r="MVT111" s="285"/>
      <c r="MVU111" s="285"/>
      <c r="MVV111" s="285"/>
      <c r="MVW111" s="285"/>
      <c r="MVX111" s="285"/>
      <c r="MVY111" s="285"/>
      <c r="MVZ111" s="285"/>
      <c r="MWA111" s="285"/>
      <c r="MWB111" s="285"/>
      <c r="MWC111" s="285"/>
      <c r="MWD111" s="285"/>
      <c r="MWE111" s="285"/>
      <c r="MWF111" s="285"/>
      <c r="MWG111" s="285"/>
      <c r="MWH111" s="285"/>
      <c r="MWI111" s="285"/>
      <c r="MWJ111" s="285"/>
      <c r="MWK111" s="285"/>
      <c r="MWL111" s="285"/>
      <c r="MWM111" s="285"/>
      <c r="MWN111" s="285"/>
      <c r="MWO111" s="285"/>
      <c r="MWP111" s="285"/>
      <c r="MWQ111" s="285"/>
      <c r="MWR111" s="285"/>
      <c r="MWS111" s="285"/>
      <c r="MWT111" s="285"/>
      <c r="MWU111" s="285"/>
      <c r="MWV111" s="285"/>
      <c r="MWW111" s="285"/>
      <c r="MWX111" s="285"/>
      <c r="MWY111" s="285"/>
      <c r="MWZ111" s="285"/>
      <c r="MXA111" s="285"/>
      <c r="MXB111" s="285"/>
      <c r="MXC111" s="285"/>
      <c r="MXD111" s="285"/>
      <c r="MXE111" s="285"/>
      <c r="MXF111" s="285"/>
      <c r="MXG111" s="285"/>
      <c r="MXH111" s="285"/>
      <c r="MXI111" s="285"/>
      <c r="MXJ111" s="285"/>
      <c r="MXK111" s="285"/>
      <c r="MXL111" s="285"/>
      <c r="MXM111" s="285"/>
      <c r="MXN111" s="285"/>
      <c r="MXO111" s="285"/>
      <c r="MXP111" s="285"/>
      <c r="MXQ111" s="285"/>
      <c r="MXR111" s="285"/>
      <c r="MXS111" s="285"/>
      <c r="MXT111" s="285"/>
      <c r="MXU111" s="285"/>
      <c r="MXV111" s="285"/>
      <c r="MXW111" s="285"/>
      <c r="MXX111" s="285"/>
      <c r="MXY111" s="285"/>
      <c r="MXZ111" s="285"/>
      <c r="MYA111" s="285"/>
      <c r="MYB111" s="285"/>
      <c r="MYC111" s="285"/>
      <c r="MYD111" s="285"/>
      <c r="MYE111" s="285"/>
      <c r="MYF111" s="285"/>
      <c r="MYG111" s="285"/>
      <c r="MYH111" s="285"/>
      <c r="MYI111" s="285"/>
      <c r="MYJ111" s="285"/>
      <c r="MYK111" s="285"/>
      <c r="MYL111" s="285"/>
      <c r="MYM111" s="285"/>
      <c r="MYN111" s="285"/>
      <c r="MYO111" s="285"/>
      <c r="MYP111" s="285"/>
      <c r="MYQ111" s="285"/>
      <c r="MYR111" s="285"/>
      <c r="MYS111" s="285"/>
      <c r="MYT111" s="285"/>
      <c r="MYU111" s="285"/>
      <c r="MYV111" s="285"/>
      <c r="MYW111" s="285"/>
      <c r="MYX111" s="285"/>
      <c r="MYY111" s="285"/>
      <c r="MYZ111" s="285"/>
      <c r="MZA111" s="285"/>
      <c r="MZB111" s="285"/>
      <c r="MZC111" s="285"/>
      <c r="MZD111" s="285"/>
      <c r="MZE111" s="285"/>
      <c r="MZF111" s="285"/>
      <c r="MZG111" s="285"/>
      <c r="MZH111" s="285"/>
      <c r="MZI111" s="285"/>
      <c r="MZJ111" s="285"/>
      <c r="MZK111" s="285"/>
      <c r="MZL111" s="285"/>
      <c r="MZM111" s="285"/>
      <c r="MZN111" s="285"/>
      <c r="MZO111" s="285"/>
      <c r="MZP111" s="285"/>
      <c r="MZQ111" s="285"/>
      <c r="MZR111" s="285"/>
      <c r="MZS111" s="285"/>
      <c r="MZT111" s="285"/>
      <c r="MZU111" s="285"/>
      <c r="MZV111" s="285"/>
      <c r="MZW111" s="285"/>
      <c r="MZX111" s="285"/>
      <c r="MZY111" s="285"/>
      <c r="MZZ111" s="285"/>
      <c r="NAA111" s="285"/>
      <c r="NAB111" s="285"/>
      <c r="NAC111" s="285"/>
      <c r="NAD111" s="285"/>
      <c r="NAE111" s="285"/>
      <c r="NAF111" s="285"/>
      <c r="NAG111" s="285"/>
      <c r="NAH111" s="285"/>
      <c r="NAI111" s="285"/>
      <c r="NAJ111" s="285"/>
      <c r="NAK111" s="285"/>
      <c r="NAL111" s="285"/>
      <c r="NAM111" s="285"/>
      <c r="NAN111" s="285"/>
      <c r="NAO111" s="285"/>
      <c r="NAP111" s="285"/>
      <c r="NAQ111" s="285"/>
      <c r="NAR111" s="285"/>
      <c r="NAS111" s="285"/>
      <c r="NAT111" s="285"/>
      <c r="NAU111" s="285"/>
      <c r="NAV111" s="285"/>
      <c r="NAW111" s="285"/>
      <c r="NAX111" s="285"/>
      <c r="NAY111" s="285"/>
      <c r="NAZ111" s="285"/>
      <c r="NBA111" s="285"/>
      <c r="NBB111" s="285"/>
      <c r="NBC111" s="285"/>
      <c r="NBD111" s="285"/>
      <c r="NBE111" s="285"/>
      <c r="NBF111" s="285"/>
      <c r="NBG111" s="285"/>
      <c r="NBH111" s="285"/>
      <c r="NBI111" s="285"/>
      <c r="NBJ111" s="285"/>
      <c r="NBK111" s="285"/>
      <c r="NBL111" s="285"/>
      <c r="NBM111" s="285"/>
      <c r="NBN111" s="285"/>
      <c r="NBO111" s="285"/>
      <c r="NBP111" s="285"/>
      <c r="NBQ111" s="285"/>
      <c r="NBR111" s="285"/>
      <c r="NBS111" s="285"/>
      <c r="NBT111" s="285"/>
      <c r="NBU111" s="285"/>
      <c r="NBV111" s="285"/>
      <c r="NBW111" s="285"/>
      <c r="NBX111" s="285"/>
      <c r="NBY111" s="285"/>
      <c r="NBZ111" s="285"/>
      <c r="NCA111" s="285"/>
      <c r="NCB111" s="285"/>
      <c r="NCC111" s="285"/>
      <c r="NCD111" s="285"/>
      <c r="NCE111" s="285"/>
      <c r="NCF111" s="285"/>
      <c r="NCG111" s="285"/>
      <c r="NCH111" s="285"/>
      <c r="NCI111" s="285"/>
      <c r="NCJ111" s="285"/>
      <c r="NCK111" s="285"/>
      <c r="NCL111" s="285"/>
      <c r="NCM111" s="285"/>
      <c r="NCN111" s="285"/>
      <c r="NCO111" s="285"/>
      <c r="NCP111" s="285"/>
      <c r="NCQ111" s="285"/>
      <c r="NCR111" s="285"/>
      <c r="NCS111" s="285"/>
      <c r="NCT111" s="285"/>
      <c r="NCU111" s="285"/>
      <c r="NCV111" s="285"/>
      <c r="NCW111" s="285"/>
      <c r="NCX111" s="285"/>
      <c r="NCY111" s="285"/>
      <c r="NCZ111" s="285"/>
      <c r="NDA111" s="285"/>
      <c r="NDB111" s="285"/>
      <c r="NDC111" s="285"/>
      <c r="NDD111" s="285"/>
      <c r="NDE111" s="285"/>
      <c r="NDF111" s="285"/>
      <c r="NDG111" s="285"/>
      <c r="NDH111" s="285"/>
      <c r="NDI111" s="285"/>
      <c r="NDJ111" s="285"/>
      <c r="NDK111" s="285"/>
      <c r="NDL111" s="285"/>
      <c r="NDM111" s="285"/>
      <c r="NDN111" s="285"/>
      <c r="NDO111" s="285"/>
      <c r="NDP111" s="285"/>
      <c r="NDQ111" s="285"/>
      <c r="NDR111" s="285"/>
      <c r="NDS111" s="285"/>
      <c r="NDT111" s="285"/>
      <c r="NDU111" s="285"/>
      <c r="NDV111" s="285"/>
      <c r="NDW111" s="285"/>
      <c r="NDX111" s="285"/>
      <c r="NDY111" s="285"/>
      <c r="NDZ111" s="285"/>
      <c r="NEA111" s="285"/>
      <c r="NEB111" s="285"/>
      <c r="NEC111" s="285"/>
      <c r="NED111" s="285"/>
      <c r="NEE111" s="285"/>
      <c r="NEF111" s="285"/>
      <c r="NEG111" s="285"/>
      <c r="NEH111" s="285"/>
      <c r="NEI111" s="285"/>
      <c r="NEJ111" s="285"/>
      <c r="NEK111" s="285"/>
      <c r="NEL111" s="285"/>
      <c r="NEM111" s="285"/>
      <c r="NEN111" s="285"/>
      <c r="NEO111" s="285"/>
      <c r="NEP111" s="285"/>
      <c r="NEQ111" s="285"/>
      <c r="NER111" s="285"/>
      <c r="NES111" s="285"/>
      <c r="NET111" s="285"/>
      <c r="NEU111" s="285"/>
      <c r="NEV111" s="285"/>
      <c r="NEW111" s="285"/>
      <c r="NEX111" s="285"/>
      <c r="NEY111" s="285"/>
      <c r="NEZ111" s="285"/>
      <c r="NFA111" s="285"/>
      <c r="NFB111" s="285"/>
      <c r="NFC111" s="285"/>
      <c r="NFD111" s="285"/>
      <c r="NFE111" s="285"/>
      <c r="NFF111" s="285"/>
      <c r="NFG111" s="285"/>
      <c r="NFH111" s="285"/>
      <c r="NFI111" s="285"/>
      <c r="NFJ111" s="285"/>
      <c r="NFK111" s="285"/>
      <c r="NFL111" s="285"/>
      <c r="NFM111" s="285"/>
      <c r="NFN111" s="285"/>
      <c r="NFO111" s="285"/>
      <c r="NFP111" s="285"/>
      <c r="NFQ111" s="285"/>
      <c r="NFR111" s="285"/>
      <c r="NFS111" s="285"/>
      <c r="NFT111" s="285"/>
      <c r="NFU111" s="285"/>
      <c r="NFV111" s="285"/>
      <c r="NFW111" s="285"/>
      <c r="NFX111" s="285"/>
      <c r="NFY111" s="285"/>
      <c r="NFZ111" s="285"/>
      <c r="NGA111" s="285"/>
      <c r="NGB111" s="285"/>
      <c r="NGC111" s="285"/>
      <c r="NGD111" s="285"/>
      <c r="NGE111" s="285"/>
      <c r="NGF111" s="285"/>
      <c r="NGG111" s="285"/>
      <c r="NGH111" s="285"/>
      <c r="NGI111" s="285"/>
      <c r="NGJ111" s="285"/>
      <c r="NGK111" s="285"/>
      <c r="NGL111" s="285"/>
      <c r="NGM111" s="285"/>
      <c r="NGN111" s="285"/>
      <c r="NGO111" s="285"/>
      <c r="NGP111" s="285"/>
      <c r="NGQ111" s="285"/>
      <c r="NGR111" s="285"/>
      <c r="NGS111" s="285"/>
      <c r="NGT111" s="285"/>
      <c r="NGU111" s="285"/>
      <c r="NGV111" s="285"/>
      <c r="NGW111" s="285"/>
      <c r="NGX111" s="285"/>
      <c r="NGY111" s="285"/>
      <c r="NGZ111" s="285"/>
      <c r="NHA111" s="285"/>
      <c r="NHB111" s="285"/>
      <c r="NHC111" s="285"/>
      <c r="NHD111" s="285"/>
      <c r="NHE111" s="285"/>
      <c r="NHF111" s="285"/>
      <c r="NHG111" s="285"/>
      <c r="NHH111" s="285"/>
      <c r="NHI111" s="285"/>
      <c r="NHJ111" s="285"/>
      <c r="NHK111" s="285"/>
      <c r="NHL111" s="285"/>
      <c r="NHM111" s="285"/>
      <c r="NHN111" s="285"/>
      <c r="NHO111" s="285"/>
      <c r="NHP111" s="285"/>
      <c r="NHQ111" s="285"/>
      <c r="NHR111" s="285"/>
      <c r="NHS111" s="285"/>
      <c r="NHT111" s="285"/>
      <c r="NHU111" s="285"/>
      <c r="NHV111" s="285"/>
      <c r="NHW111" s="285"/>
      <c r="NHX111" s="285"/>
      <c r="NHY111" s="285"/>
      <c r="NHZ111" s="285"/>
      <c r="NIA111" s="285"/>
      <c r="NIB111" s="285"/>
      <c r="NIC111" s="285"/>
      <c r="NID111" s="285"/>
      <c r="NIE111" s="285"/>
      <c r="NIF111" s="285"/>
      <c r="NIG111" s="285"/>
      <c r="NIH111" s="285"/>
      <c r="NII111" s="285"/>
      <c r="NIJ111" s="285"/>
      <c r="NIK111" s="285"/>
      <c r="NIL111" s="285"/>
      <c r="NIM111" s="285"/>
      <c r="NIN111" s="285"/>
      <c r="NIO111" s="285"/>
      <c r="NIP111" s="285"/>
      <c r="NIQ111" s="285"/>
      <c r="NIR111" s="285"/>
      <c r="NIS111" s="285"/>
      <c r="NIT111" s="285"/>
      <c r="NIU111" s="285"/>
      <c r="NIV111" s="285"/>
      <c r="NIW111" s="285"/>
      <c r="NIX111" s="285"/>
      <c r="NIY111" s="285"/>
      <c r="NIZ111" s="285"/>
      <c r="NJA111" s="285"/>
      <c r="NJB111" s="285"/>
      <c r="NJC111" s="285"/>
      <c r="NJD111" s="285"/>
      <c r="NJE111" s="285"/>
      <c r="NJF111" s="285"/>
      <c r="NJG111" s="285"/>
      <c r="NJH111" s="285"/>
      <c r="NJI111" s="285"/>
      <c r="NJJ111" s="285"/>
      <c r="NJK111" s="285"/>
      <c r="NJL111" s="285"/>
      <c r="NJM111" s="285"/>
      <c r="NJN111" s="285"/>
      <c r="NJO111" s="285"/>
      <c r="NJP111" s="285"/>
      <c r="NJQ111" s="285"/>
      <c r="NJR111" s="285"/>
      <c r="NJS111" s="285"/>
      <c r="NJT111" s="285"/>
      <c r="NJU111" s="285"/>
      <c r="NJV111" s="285"/>
      <c r="NJW111" s="285"/>
      <c r="NJX111" s="285"/>
      <c r="NJY111" s="285"/>
      <c r="NJZ111" s="285"/>
      <c r="NKA111" s="285"/>
      <c r="NKB111" s="285"/>
      <c r="NKC111" s="285"/>
      <c r="NKD111" s="285"/>
      <c r="NKE111" s="285"/>
      <c r="NKF111" s="285"/>
      <c r="NKG111" s="285"/>
      <c r="NKH111" s="285"/>
      <c r="NKI111" s="285"/>
      <c r="NKJ111" s="285"/>
      <c r="NKK111" s="285"/>
      <c r="NKL111" s="285"/>
      <c r="NKM111" s="285"/>
      <c r="NKN111" s="285"/>
      <c r="NKO111" s="285"/>
      <c r="NKP111" s="285"/>
      <c r="NKQ111" s="285"/>
      <c r="NKR111" s="285"/>
      <c r="NKS111" s="285"/>
      <c r="NKT111" s="285"/>
      <c r="NKU111" s="285"/>
      <c r="NKV111" s="285"/>
      <c r="NKW111" s="285"/>
      <c r="NKX111" s="285"/>
      <c r="NKY111" s="285"/>
      <c r="NKZ111" s="285"/>
      <c r="NLA111" s="285"/>
      <c r="NLB111" s="285"/>
      <c r="NLC111" s="285"/>
      <c r="NLD111" s="285"/>
      <c r="NLE111" s="285"/>
      <c r="NLF111" s="285"/>
      <c r="NLG111" s="285"/>
      <c r="NLH111" s="285"/>
      <c r="NLI111" s="285"/>
      <c r="NLJ111" s="285"/>
      <c r="NLK111" s="285"/>
      <c r="NLL111" s="285"/>
      <c r="NLM111" s="285"/>
      <c r="NLN111" s="285"/>
      <c r="NLO111" s="285"/>
      <c r="NLP111" s="285"/>
      <c r="NLQ111" s="285"/>
      <c r="NLR111" s="285"/>
      <c r="NLS111" s="285"/>
      <c r="NLT111" s="285"/>
      <c r="NLU111" s="285"/>
      <c r="NLV111" s="285"/>
      <c r="NLW111" s="285"/>
      <c r="NLX111" s="285"/>
      <c r="NLY111" s="285"/>
      <c r="NLZ111" s="285"/>
      <c r="NMA111" s="285"/>
      <c r="NMB111" s="285"/>
      <c r="NMC111" s="285"/>
      <c r="NMD111" s="285"/>
      <c r="NME111" s="285"/>
      <c r="NMF111" s="285"/>
      <c r="NMG111" s="285"/>
      <c r="NMH111" s="285"/>
      <c r="NMI111" s="285"/>
      <c r="NMJ111" s="285"/>
      <c r="NMK111" s="285"/>
      <c r="NML111" s="285"/>
      <c r="NMM111" s="285"/>
      <c r="NMN111" s="285"/>
      <c r="NMO111" s="285"/>
      <c r="NMP111" s="285"/>
      <c r="NMQ111" s="285"/>
      <c r="NMR111" s="285"/>
      <c r="NMS111" s="285"/>
      <c r="NMT111" s="285"/>
      <c r="NMU111" s="285"/>
      <c r="NMV111" s="285"/>
      <c r="NMW111" s="285"/>
      <c r="NMX111" s="285"/>
      <c r="NMY111" s="285"/>
      <c r="NMZ111" s="285"/>
      <c r="NNA111" s="285"/>
      <c r="NNB111" s="285"/>
      <c r="NNC111" s="285"/>
      <c r="NND111" s="285"/>
      <c r="NNE111" s="285"/>
      <c r="NNF111" s="285"/>
      <c r="NNG111" s="285"/>
      <c r="NNH111" s="285"/>
      <c r="NNI111" s="285"/>
      <c r="NNJ111" s="285"/>
      <c r="NNK111" s="285"/>
      <c r="NNL111" s="285"/>
      <c r="NNM111" s="285"/>
      <c r="NNN111" s="285"/>
      <c r="NNO111" s="285"/>
      <c r="NNP111" s="285"/>
      <c r="NNQ111" s="285"/>
      <c r="NNR111" s="285"/>
      <c r="NNS111" s="285"/>
      <c r="NNT111" s="285"/>
      <c r="NNU111" s="285"/>
      <c r="NNV111" s="285"/>
      <c r="NNW111" s="285"/>
      <c r="NNX111" s="285"/>
      <c r="NNY111" s="285"/>
      <c r="NNZ111" s="285"/>
      <c r="NOA111" s="285"/>
      <c r="NOB111" s="285"/>
      <c r="NOC111" s="285"/>
      <c r="NOD111" s="285"/>
      <c r="NOE111" s="285"/>
      <c r="NOF111" s="285"/>
      <c r="NOG111" s="285"/>
      <c r="NOH111" s="285"/>
      <c r="NOI111" s="285"/>
      <c r="NOJ111" s="285"/>
      <c r="NOK111" s="285"/>
      <c r="NOL111" s="285"/>
      <c r="NOM111" s="285"/>
      <c r="NON111" s="285"/>
      <c r="NOO111" s="285"/>
      <c r="NOP111" s="285"/>
      <c r="NOQ111" s="285"/>
      <c r="NOR111" s="285"/>
      <c r="NOS111" s="285"/>
      <c r="NOT111" s="285"/>
      <c r="NOU111" s="285"/>
      <c r="NOV111" s="285"/>
      <c r="NOW111" s="285"/>
      <c r="NOX111" s="285"/>
      <c r="NOY111" s="285"/>
      <c r="NOZ111" s="285"/>
      <c r="NPA111" s="285"/>
      <c r="NPB111" s="285"/>
      <c r="NPC111" s="285"/>
      <c r="NPD111" s="285"/>
      <c r="NPE111" s="285"/>
      <c r="NPF111" s="285"/>
      <c r="NPG111" s="285"/>
      <c r="NPH111" s="285"/>
      <c r="NPI111" s="285"/>
      <c r="NPJ111" s="285"/>
      <c r="NPK111" s="285"/>
      <c r="NPL111" s="285"/>
      <c r="NPM111" s="285"/>
      <c r="NPN111" s="285"/>
      <c r="NPO111" s="285"/>
      <c r="NPP111" s="285"/>
      <c r="NPQ111" s="285"/>
      <c r="NPR111" s="285"/>
      <c r="NPS111" s="285"/>
      <c r="NPT111" s="285"/>
      <c r="NPU111" s="285"/>
      <c r="NPV111" s="285"/>
      <c r="NPW111" s="285"/>
      <c r="NPX111" s="285"/>
      <c r="NPY111" s="285"/>
      <c r="NPZ111" s="285"/>
      <c r="NQA111" s="285"/>
      <c r="NQB111" s="285"/>
      <c r="NQC111" s="285"/>
      <c r="NQD111" s="285"/>
      <c r="NQE111" s="285"/>
      <c r="NQF111" s="285"/>
      <c r="NQG111" s="285"/>
      <c r="NQH111" s="285"/>
      <c r="NQI111" s="285"/>
      <c r="NQJ111" s="285"/>
      <c r="NQK111" s="285"/>
      <c r="NQL111" s="285"/>
      <c r="NQM111" s="285"/>
      <c r="NQN111" s="285"/>
      <c r="NQO111" s="285"/>
      <c r="NQP111" s="285"/>
      <c r="NQQ111" s="285"/>
      <c r="NQR111" s="285"/>
      <c r="NQS111" s="285"/>
      <c r="NQT111" s="285"/>
      <c r="NQU111" s="285"/>
      <c r="NQV111" s="285"/>
      <c r="NQW111" s="285"/>
      <c r="NQX111" s="285"/>
      <c r="NQY111" s="285"/>
      <c r="NQZ111" s="285"/>
      <c r="NRA111" s="285"/>
      <c r="NRB111" s="285"/>
      <c r="NRC111" s="285"/>
      <c r="NRD111" s="285"/>
      <c r="NRE111" s="285"/>
      <c r="NRF111" s="285"/>
      <c r="NRG111" s="285"/>
      <c r="NRH111" s="285"/>
      <c r="NRI111" s="285"/>
      <c r="NRJ111" s="285"/>
      <c r="NRK111" s="285"/>
      <c r="NRL111" s="285"/>
      <c r="NRM111" s="285"/>
      <c r="NRN111" s="285"/>
      <c r="NRO111" s="285"/>
      <c r="NRP111" s="285"/>
      <c r="NRQ111" s="285"/>
      <c r="NRR111" s="285"/>
      <c r="NRS111" s="285"/>
      <c r="NRT111" s="285"/>
      <c r="NRU111" s="285"/>
      <c r="NRV111" s="285"/>
      <c r="NRW111" s="285"/>
      <c r="NRX111" s="285"/>
      <c r="NRY111" s="285"/>
      <c r="NRZ111" s="285"/>
      <c r="NSA111" s="285"/>
      <c r="NSB111" s="285"/>
      <c r="NSC111" s="285"/>
      <c r="NSD111" s="285"/>
      <c r="NSE111" s="285"/>
      <c r="NSF111" s="285"/>
      <c r="NSG111" s="285"/>
      <c r="NSH111" s="285"/>
      <c r="NSI111" s="285"/>
      <c r="NSJ111" s="285"/>
      <c r="NSK111" s="285"/>
      <c r="NSL111" s="285"/>
      <c r="NSM111" s="285"/>
      <c r="NSN111" s="285"/>
      <c r="NSO111" s="285"/>
      <c r="NSP111" s="285"/>
      <c r="NSQ111" s="285"/>
      <c r="NSR111" s="285"/>
      <c r="NSS111" s="285"/>
      <c r="NST111" s="285"/>
      <c r="NSU111" s="285"/>
      <c r="NSV111" s="285"/>
      <c r="NSW111" s="285"/>
      <c r="NSX111" s="285"/>
      <c r="NSY111" s="285"/>
      <c r="NSZ111" s="285"/>
      <c r="NTA111" s="285"/>
      <c r="NTB111" s="285"/>
      <c r="NTC111" s="285"/>
      <c r="NTD111" s="285"/>
      <c r="NTE111" s="285"/>
      <c r="NTF111" s="285"/>
      <c r="NTG111" s="285"/>
      <c r="NTH111" s="285"/>
      <c r="NTI111" s="285"/>
      <c r="NTJ111" s="285"/>
      <c r="NTK111" s="285"/>
      <c r="NTL111" s="285"/>
      <c r="NTM111" s="285"/>
      <c r="NTN111" s="285"/>
      <c r="NTO111" s="285"/>
      <c r="NTP111" s="285"/>
      <c r="NTQ111" s="285"/>
      <c r="NTR111" s="285"/>
      <c r="NTS111" s="285"/>
      <c r="NTT111" s="285"/>
      <c r="NTU111" s="285"/>
      <c r="NTV111" s="285"/>
      <c r="NTW111" s="285"/>
      <c r="NTX111" s="285"/>
      <c r="NTY111" s="285"/>
      <c r="NTZ111" s="285"/>
      <c r="NUA111" s="285"/>
      <c r="NUB111" s="285"/>
      <c r="NUC111" s="285"/>
      <c r="NUD111" s="285"/>
      <c r="NUE111" s="285"/>
      <c r="NUF111" s="285"/>
      <c r="NUG111" s="285"/>
      <c r="NUH111" s="285"/>
      <c r="NUI111" s="285"/>
      <c r="NUJ111" s="285"/>
      <c r="NUK111" s="285"/>
      <c r="NUL111" s="285"/>
      <c r="NUM111" s="285"/>
      <c r="NUN111" s="285"/>
      <c r="NUO111" s="285"/>
      <c r="NUP111" s="285"/>
      <c r="NUQ111" s="285"/>
      <c r="NUR111" s="285"/>
      <c r="NUS111" s="285"/>
      <c r="NUT111" s="285"/>
      <c r="NUU111" s="285"/>
      <c r="NUV111" s="285"/>
      <c r="NUW111" s="285"/>
      <c r="NUX111" s="285"/>
      <c r="NUY111" s="285"/>
      <c r="NUZ111" s="285"/>
      <c r="NVA111" s="285"/>
      <c r="NVB111" s="285"/>
      <c r="NVC111" s="285"/>
      <c r="NVD111" s="285"/>
      <c r="NVE111" s="285"/>
      <c r="NVF111" s="285"/>
      <c r="NVG111" s="285"/>
      <c r="NVH111" s="285"/>
      <c r="NVI111" s="285"/>
      <c r="NVJ111" s="285"/>
      <c r="NVK111" s="285"/>
      <c r="NVL111" s="285"/>
      <c r="NVM111" s="285"/>
      <c r="NVN111" s="285"/>
      <c r="NVO111" s="285"/>
      <c r="NVP111" s="285"/>
      <c r="NVQ111" s="285"/>
      <c r="NVR111" s="285"/>
      <c r="NVS111" s="285"/>
      <c r="NVT111" s="285"/>
      <c r="NVU111" s="285"/>
      <c r="NVV111" s="285"/>
      <c r="NVW111" s="285"/>
      <c r="NVX111" s="285"/>
      <c r="NVY111" s="285"/>
      <c r="NVZ111" s="285"/>
      <c r="NWA111" s="285"/>
      <c r="NWB111" s="285"/>
      <c r="NWC111" s="285"/>
      <c r="NWD111" s="285"/>
      <c r="NWE111" s="285"/>
      <c r="NWF111" s="285"/>
      <c r="NWG111" s="285"/>
      <c r="NWH111" s="285"/>
      <c r="NWI111" s="285"/>
      <c r="NWJ111" s="285"/>
      <c r="NWK111" s="285"/>
      <c r="NWL111" s="285"/>
      <c r="NWM111" s="285"/>
      <c r="NWN111" s="285"/>
      <c r="NWO111" s="285"/>
      <c r="NWP111" s="285"/>
      <c r="NWQ111" s="285"/>
      <c r="NWR111" s="285"/>
      <c r="NWS111" s="285"/>
      <c r="NWT111" s="285"/>
      <c r="NWU111" s="285"/>
      <c r="NWV111" s="285"/>
      <c r="NWW111" s="285"/>
      <c r="NWX111" s="285"/>
      <c r="NWY111" s="285"/>
      <c r="NWZ111" s="285"/>
      <c r="NXA111" s="285"/>
      <c r="NXB111" s="285"/>
      <c r="NXC111" s="285"/>
      <c r="NXD111" s="285"/>
      <c r="NXE111" s="285"/>
      <c r="NXF111" s="285"/>
      <c r="NXG111" s="285"/>
      <c r="NXH111" s="285"/>
      <c r="NXI111" s="285"/>
      <c r="NXJ111" s="285"/>
      <c r="NXK111" s="285"/>
      <c r="NXL111" s="285"/>
      <c r="NXM111" s="285"/>
      <c r="NXN111" s="285"/>
      <c r="NXO111" s="285"/>
      <c r="NXP111" s="285"/>
      <c r="NXQ111" s="285"/>
      <c r="NXR111" s="285"/>
      <c r="NXS111" s="285"/>
      <c r="NXT111" s="285"/>
      <c r="NXU111" s="285"/>
      <c r="NXV111" s="285"/>
      <c r="NXW111" s="285"/>
      <c r="NXX111" s="285"/>
      <c r="NXY111" s="285"/>
      <c r="NXZ111" s="285"/>
      <c r="NYA111" s="285"/>
      <c r="NYB111" s="285"/>
      <c r="NYC111" s="285"/>
      <c r="NYD111" s="285"/>
      <c r="NYE111" s="285"/>
      <c r="NYF111" s="285"/>
      <c r="NYG111" s="285"/>
      <c r="NYH111" s="285"/>
      <c r="NYI111" s="285"/>
      <c r="NYJ111" s="285"/>
      <c r="NYK111" s="285"/>
      <c r="NYL111" s="285"/>
      <c r="NYM111" s="285"/>
      <c r="NYN111" s="285"/>
      <c r="NYO111" s="285"/>
      <c r="NYP111" s="285"/>
      <c r="NYQ111" s="285"/>
      <c r="NYR111" s="285"/>
      <c r="NYS111" s="285"/>
      <c r="NYT111" s="285"/>
      <c r="NYU111" s="285"/>
      <c r="NYV111" s="285"/>
      <c r="NYW111" s="285"/>
      <c r="NYX111" s="285"/>
      <c r="NYY111" s="285"/>
      <c r="NYZ111" s="285"/>
      <c r="NZA111" s="285"/>
      <c r="NZB111" s="285"/>
      <c r="NZC111" s="285"/>
      <c r="NZD111" s="285"/>
      <c r="NZE111" s="285"/>
      <c r="NZF111" s="285"/>
      <c r="NZG111" s="285"/>
      <c r="NZH111" s="285"/>
      <c r="NZI111" s="285"/>
      <c r="NZJ111" s="285"/>
      <c r="NZK111" s="285"/>
      <c r="NZL111" s="285"/>
      <c r="NZM111" s="285"/>
      <c r="NZN111" s="285"/>
      <c r="NZO111" s="285"/>
      <c r="NZP111" s="285"/>
      <c r="NZQ111" s="285"/>
      <c r="NZR111" s="285"/>
      <c r="NZS111" s="285"/>
      <c r="NZT111" s="285"/>
      <c r="NZU111" s="285"/>
      <c r="NZV111" s="285"/>
      <c r="NZW111" s="285"/>
      <c r="NZX111" s="285"/>
      <c r="NZY111" s="285"/>
      <c r="NZZ111" s="285"/>
      <c r="OAA111" s="285"/>
      <c r="OAB111" s="285"/>
      <c r="OAC111" s="285"/>
      <c r="OAD111" s="285"/>
      <c r="OAE111" s="285"/>
      <c r="OAF111" s="285"/>
      <c r="OAG111" s="285"/>
      <c r="OAH111" s="285"/>
      <c r="OAI111" s="285"/>
      <c r="OAJ111" s="285"/>
      <c r="OAK111" s="285"/>
      <c r="OAL111" s="285"/>
      <c r="OAM111" s="285"/>
      <c r="OAN111" s="285"/>
      <c r="OAO111" s="285"/>
      <c r="OAP111" s="285"/>
      <c r="OAQ111" s="285"/>
      <c r="OAR111" s="285"/>
      <c r="OAS111" s="285"/>
      <c r="OAT111" s="285"/>
      <c r="OAU111" s="285"/>
      <c r="OAV111" s="285"/>
      <c r="OAW111" s="285"/>
      <c r="OAX111" s="285"/>
      <c r="OAY111" s="285"/>
      <c r="OAZ111" s="285"/>
      <c r="OBA111" s="285"/>
      <c r="OBB111" s="285"/>
      <c r="OBC111" s="285"/>
      <c r="OBD111" s="285"/>
      <c r="OBE111" s="285"/>
      <c r="OBF111" s="285"/>
      <c r="OBG111" s="285"/>
      <c r="OBH111" s="285"/>
      <c r="OBI111" s="285"/>
      <c r="OBJ111" s="285"/>
      <c r="OBK111" s="285"/>
      <c r="OBL111" s="285"/>
      <c r="OBM111" s="285"/>
      <c r="OBN111" s="285"/>
      <c r="OBO111" s="285"/>
      <c r="OBP111" s="285"/>
      <c r="OBQ111" s="285"/>
      <c r="OBR111" s="285"/>
      <c r="OBS111" s="285"/>
      <c r="OBT111" s="285"/>
      <c r="OBU111" s="285"/>
      <c r="OBV111" s="285"/>
      <c r="OBW111" s="285"/>
      <c r="OBX111" s="285"/>
      <c r="OBY111" s="285"/>
      <c r="OBZ111" s="285"/>
      <c r="OCA111" s="285"/>
      <c r="OCB111" s="285"/>
      <c r="OCC111" s="285"/>
      <c r="OCD111" s="285"/>
      <c r="OCE111" s="285"/>
      <c r="OCF111" s="285"/>
      <c r="OCG111" s="285"/>
      <c r="OCH111" s="285"/>
      <c r="OCI111" s="285"/>
      <c r="OCJ111" s="285"/>
      <c r="OCK111" s="285"/>
      <c r="OCL111" s="285"/>
      <c r="OCM111" s="285"/>
      <c r="OCN111" s="285"/>
      <c r="OCO111" s="285"/>
      <c r="OCP111" s="285"/>
      <c r="OCQ111" s="285"/>
      <c r="OCR111" s="285"/>
      <c r="OCS111" s="285"/>
      <c r="OCT111" s="285"/>
      <c r="OCU111" s="285"/>
      <c r="OCV111" s="285"/>
      <c r="OCW111" s="285"/>
      <c r="OCX111" s="285"/>
      <c r="OCY111" s="285"/>
      <c r="OCZ111" s="285"/>
      <c r="ODA111" s="285"/>
      <c r="ODB111" s="285"/>
      <c r="ODC111" s="285"/>
      <c r="ODD111" s="285"/>
      <c r="ODE111" s="285"/>
      <c r="ODF111" s="285"/>
      <c r="ODG111" s="285"/>
      <c r="ODH111" s="285"/>
      <c r="ODI111" s="285"/>
      <c r="ODJ111" s="285"/>
      <c r="ODK111" s="285"/>
      <c r="ODL111" s="285"/>
      <c r="ODM111" s="285"/>
      <c r="ODN111" s="285"/>
      <c r="ODO111" s="285"/>
      <c r="ODP111" s="285"/>
      <c r="ODQ111" s="285"/>
      <c r="ODR111" s="285"/>
      <c r="ODS111" s="285"/>
      <c r="ODT111" s="285"/>
      <c r="ODU111" s="285"/>
      <c r="ODV111" s="285"/>
      <c r="ODW111" s="285"/>
      <c r="ODX111" s="285"/>
      <c r="ODY111" s="285"/>
      <c r="ODZ111" s="285"/>
      <c r="OEA111" s="285"/>
      <c r="OEB111" s="285"/>
      <c r="OEC111" s="285"/>
      <c r="OED111" s="285"/>
      <c r="OEE111" s="285"/>
      <c r="OEF111" s="285"/>
      <c r="OEG111" s="285"/>
      <c r="OEH111" s="285"/>
      <c r="OEI111" s="285"/>
      <c r="OEJ111" s="285"/>
      <c r="OEK111" s="285"/>
      <c r="OEL111" s="285"/>
      <c r="OEM111" s="285"/>
      <c r="OEN111" s="285"/>
      <c r="OEO111" s="285"/>
      <c r="OEP111" s="285"/>
      <c r="OEQ111" s="285"/>
      <c r="OER111" s="285"/>
      <c r="OES111" s="285"/>
      <c r="OET111" s="285"/>
      <c r="OEU111" s="285"/>
      <c r="OEV111" s="285"/>
      <c r="OEW111" s="285"/>
      <c r="OEX111" s="285"/>
      <c r="OEY111" s="285"/>
      <c r="OEZ111" s="285"/>
      <c r="OFA111" s="285"/>
      <c r="OFB111" s="285"/>
      <c r="OFC111" s="285"/>
      <c r="OFD111" s="285"/>
      <c r="OFE111" s="285"/>
      <c r="OFF111" s="285"/>
      <c r="OFG111" s="285"/>
      <c r="OFH111" s="285"/>
      <c r="OFI111" s="285"/>
      <c r="OFJ111" s="285"/>
      <c r="OFK111" s="285"/>
      <c r="OFL111" s="285"/>
      <c r="OFM111" s="285"/>
      <c r="OFN111" s="285"/>
      <c r="OFO111" s="285"/>
      <c r="OFP111" s="285"/>
      <c r="OFQ111" s="285"/>
      <c r="OFR111" s="285"/>
      <c r="OFS111" s="285"/>
      <c r="OFT111" s="285"/>
      <c r="OFU111" s="285"/>
      <c r="OFV111" s="285"/>
      <c r="OFW111" s="285"/>
      <c r="OFX111" s="285"/>
      <c r="OFY111" s="285"/>
      <c r="OFZ111" s="285"/>
      <c r="OGA111" s="285"/>
      <c r="OGB111" s="285"/>
      <c r="OGC111" s="285"/>
      <c r="OGD111" s="285"/>
      <c r="OGE111" s="285"/>
      <c r="OGF111" s="285"/>
      <c r="OGG111" s="285"/>
      <c r="OGH111" s="285"/>
      <c r="OGI111" s="285"/>
      <c r="OGJ111" s="285"/>
      <c r="OGK111" s="285"/>
      <c r="OGL111" s="285"/>
      <c r="OGM111" s="285"/>
      <c r="OGN111" s="285"/>
      <c r="OGO111" s="285"/>
      <c r="OGP111" s="285"/>
      <c r="OGQ111" s="285"/>
      <c r="OGR111" s="285"/>
      <c r="OGS111" s="285"/>
      <c r="OGT111" s="285"/>
      <c r="OGU111" s="285"/>
      <c r="OGV111" s="285"/>
      <c r="OGW111" s="285"/>
      <c r="OGX111" s="285"/>
      <c r="OGY111" s="285"/>
      <c r="OGZ111" s="285"/>
      <c r="OHA111" s="285"/>
      <c r="OHB111" s="285"/>
      <c r="OHC111" s="285"/>
      <c r="OHD111" s="285"/>
      <c r="OHE111" s="285"/>
      <c r="OHF111" s="285"/>
      <c r="OHG111" s="285"/>
      <c r="OHH111" s="285"/>
      <c r="OHI111" s="285"/>
      <c r="OHJ111" s="285"/>
      <c r="OHK111" s="285"/>
      <c r="OHL111" s="285"/>
      <c r="OHM111" s="285"/>
      <c r="OHN111" s="285"/>
      <c r="OHO111" s="285"/>
      <c r="OHP111" s="285"/>
      <c r="OHQ111" s="285"/>
      <c r="OHR111" s="285"/>
      <c r="OHS111" s="285"/>
      <c r="OHT111" s="285"/>
      <c r="OHU111" s="285"/>
      <c r="OHV111" s="285"/>
      <c r="OHW111" s="285"/>
      <c r="OHX111" s="285"/>
      <c r="OHY111" s="285"/>
      <c r="OHZ111" s="285"/>
      <c r="OIA111" s="285"/>
      <c r="OIB111" s="285"/>
      <c r="OIC111" s="285"/>
      <c r="OID111" s="285"/>
      <c r="OIE111" s="285"/>
      <c r="OIF111" s="285"/>
      <c r="OIG111" s="285"/>
      <c r="OIH111" s="285"/>
      <c r="OII111" s="285"/>
      <c r="OIJ111" s="285"/>
      <c r="OIK111" s="285"/>
      <c r="OIL111" s="285"/>
      <c r="OIM111" s="285"/>
      <c r="OIN111" s="285"/>
      <c r="OIO111" s="285"/>
      <c r="OIP111" s="285"/>
      <c r="OIQ111" s="285"/>
      <c r="OIR111" s="285"/>
      <c r="OIS111" s="285"/>
      <c r="OIT111" s="285"/>
      <c r="OIU111" s="285"/>
      <c r="OIV111" s="285"/>
      <c r="OIW111" s="285"/>
      <c r="OIX111" s="285"/>
      <c r="OIY111" s="285"/>
      <c r="OIZ111" s="285"/>
      <c r="OJA111" s="285"/>
      <c r="OJB111" s="285"/>
      <c r="OJC111" s="285"/>
      <c r="OJD111" s="285"/>
      <c r="OJE111" s="285"/>
      <c r="OJF111" s="285"/>
      <c r="OJG111" s="285"/>
      <c r="OJH111" s="285"/>
      <c r="OJI111" s="285"/>
      <c r="OJJ111" s="285"/>
      <c r="OJK111" s="285"/>
      <c r="OJL111" s="285"/>
      <c r="OJM111" s="285"/>
      <c r="OJN111" s="285"/>
      <c r="OJO111" s="285"/>
      <c r="OJP111" s="285"/>
      <c r="OJQ111" s="285"/>
      <c r="OJR111" s="285"/>
      <c r="OJS111" s="285"/>
      <c r="OJT111" s="285"/>
      <c r="OJU111" s="285"/>
      <c r="OJV111" s="285"/>
      <c r="OJW111" s="285"/>
      <c r="OJX111" s="285"/>
      <c r="OJY111" s="285"/>
      <c r="OJZ111" s="285"/>
      <c r="OKA111" s="285"/>
      <c r="OKB111" s="285"/>
      <c r="OKC111" s="285"/>
      <c r="OKD111" s="285"/>
      <c r="OKE111" s="285"/>
      <c r="OKF111" s="285"/>
      <c r="OKG111" s="285"/>
      <c r="OKH111" s="285"/>
      <c r="OKI111" s="285"/>
      <c r="OKJ111" s="285"/>
      <c r="OKK111" s="285"/>
      <c r="OKL111" s="285"/>
      <c r="OKM111" s="285"/>
      <c r="OKN111" s="285"/>
      <c r="OKO111" s="285"/>
      <c r="OKP111" s="285"/>
      <c r="OKQ111" s="285"/>
      <c r="OKR111" s="285"/>
      <c r="OKS111" s="285"/>
      <c r="OKT111" s="285"/>
      <c r="OKU111" s="285"/>
      <c r="OKV111" s="285"/>
      <c r="OKW111" s="285"/>
      <c r="OKX111" s="285"/>
      <c r="OKY111" s="285"/>
      <c r="OKZ111" s="285"/>
      <c r="OLA111" s="285"/>
      <c r="OLB111" s="285"/>
      <c r="OLC111" s="285"/>
      <c r="OLD111" s="285"/>
      <c r="OLE111" s="285"/>
      <c r="OLF111" s="285"/>
      <c r="OLG111" s="285"/>
      <c r="OLH111" s="285"/>
      <c r="OLI111" s="285"/>
      <c r="OLJ111" s="285"/>
      <c r="OLK111" s="285"/>
      <c r="OLL111" s="285"/>
      <c r="OLM111" s="285"/>
      <c r="OLN111" s="285"/>
      <c r="OLO111" s="285"/>
      <c r="OLP111" s="285"/>
      <c r="OLQ111" s="285"/>
      <c r="OLR111" s="285"/>
      <c r="OLS111" s="285"/>
      <c r="OLT111" s="285"/>
      <c r="OLU111" s="285"/>
      <c r="OLV111" s="285"/>
      <c r="OLW111" s="285"/>
      <c r="OLX111" s="285"/>
      <c r="OLY111" s="285"/>
      <c r="OLZ111" s="285"/>
      <c r="OMA111" s="285"/>
      <c r="OMB111" s="285"/>
      <c r="OMC111" s="285"/>
      <c r="OMD111" s="285"/>
      <c r="OME111" s="285"/>
      <c r="OMF111" s="285"/>
      <c r="OMG111" s="285"/>
      <c r="OMH111" s="285"/>
      <c r="OMI111" s="285"/>
      <c r="OMJ111" s="285"/>
      <c r="OMK111" s="285"/>
      <c r="OML111" s="285"/>
      <c r="OMM111" s="285"/>
      <c r="OMN111" s="285"/>
      <c r="OMO111" s="285"/>
      <c r="OMP111" s="285"/>
      <c r="OMQ111" s="285"/>
      <c r="OMR111" s="285"/>
      <c r="OMS111" s="285"/>
      <c r="OMT111" s="285"/>
      <c r="OMU111" s="285"/>
      <c r="OMV111" s="285"/>
      <c r="OMW111" s="285"/>
      <c r="OMX111" s="285"/>
      <c r="OMY111" s="285"/>
      <c r="OMZ111" s="285"/>
      <c r="ONA111" s="285"/>
      <c r="ONB111" s="285"/>
      <c r="ONC111" s="285"/>
      <c r="OND111" s="285"/>
      <c r="ONE111" s="285"/>
      <c r="ONF111" s="285"/>
      <c r="ONG111" s="285"/>
      <c r="ONH111" s="285"/>
      <c r="ONI111" s="285"/>
      <c r="ONJ111" s="285"/>
      <c r="ONK111" s="285"/>
      <c r="ONL111" s="285"/>
      <c r="ONM111" s="285"/>
      <c r="ONN111" s="285"/>
      <c r="ONO111" s="285"/>
      <c r="ONP111" s="285"/>
      <c r="ONQ111" s="285"/>
      <c r="ONR111" s="285"/>
      <c r="ONS111" s="285"/>
      <c r="ONT111" s="285"/>
      <c r="ONU111" s="285"/>
      <c r="ONV111" s="285"/>
      <c r="ONW111" s="285"/>
      <c r="ONX111" s="285"/>
      <c r="ONY111" s="285"/>
      <c r="ONZ111" s="285"/>
      <c r="OOA111" s="285"/>
      <c r="OOB111" s="285"/>
      <c r="OOC111" s="285"/>
      <c r="OOD111" s="285"/>
      <c r="OOE111" s="285"/>
      <c r="OOF111" s="285"/>
      <c r="OOG111" s="285"/>
      <c r="OOH111" s="285"/>
      <c r="OOI111" s="285"/>
      <c r="OOJ111" s="285"/>
      <c r="OOK111" s="285"/>
      <c r="OOL111" s="285"/>
      <c r="OOM111" s="285"/>
      <c r="OON111" s="285"/>
      <c r="OOO111" s="285"/>
      <c r="OOP111" s="285"/>
      <c r="OOQ111" s="285"/>
      <c r="OOR111" s="285"/>
      <c r="OOS111" s="285"/>
      <c r="OOT111" s="285"/>
      <c r="OOU111" s="285"/>
      <c r="OOV111" s="285"/>
      <c r="OOW111" s="285"/>
      <c r="OOX111" s="285"/>
      <c r="OOY111" s="285"/>
      <c r="OOZ111" s="285"/>
      <c r="OPA111" s="285"/>
      <c r="OPB111" s="285"/>
      <c r="OPC111" s="285"/>
      <c r="OPD111" s="285"/>
      <c r="OPE111" s="285"/>
      <c r="OPF111" s="285"/>
      <c r="OPG111" s="285"/>
      <c r="OPH111" s="285"/>
      <c r="OPI111" s="285"/>
      <c r="OPJ111" s="285"/>
      <c r="OPK111" s="285"/>
      <c r="OPL111" s="285"/>
      <c r="OPM111" s="285"/>
      <c r="OPN111" s="285"/>
      <c r="OPO111" s="285"/>
      <c r="OPP111" s="285"/>
      <c r="OPQ111" s="285"/>
      <c r="OPR111" s="285"/>
      <c r="OPS111" s="285"/>
      <c r="OPT111" s="285"/>
      <c r="OPU111" s="285"/>
      <c r="OPV111" s="285"/>
      <c r="OPW111" s="285"/>
      <c r="OPX111" s="285"/>
      <c r="OPY111" s="285"/>
      <c r="OPZ111" s="285"/>
      <c r="OQA111" s="285"/>
      <c r="OQB111" s="285"/>
      <c r="OQC111" s="285"/>
      <c r="OQD111" s="285"/>
      <c r="OQE111" s="285"/>
      <c r="OQF111" s="285"/>
      <c r="OQG111" s="285"/>
      <c r="OQH111" s="285"/>
      <c r="OQI111" s="285"/>
      <c r="OQJ111" s="285"/>
      <c r="OQK111" s="285"/>
      <c r="OQL111" s="285"/>
      <c r="OQM111" s="285"/>
      <c r="OQN111" s="285"/>
      <c r="OQO111" s="285"/>
      <c r="OQP111" s="285"/>
      <c r="OQQ111" s="285"/>
      <c r="OQR111" s="285"/>
      <c r="OQS111" s="285"/>
      <c r="OQT111" s="285"/>
      <c r="OQU111" s="285"/>
      <c r="OQV111" s="285"/>
      <c r="OQW111" s="285"/>
      <c r="OQX111" s="285"/>
      <c r="OQY111" s="285"/>
      <c r="OQZ111" s="285"/>
      <c r="ORA111" s="285"/>
      <c r="ORB111" s="285"/>
      <c r="ORC111" s="285"/>
      <c r="ORD111" s="285"/>
      <c r="ORE111" s="285"/>
      <c r="ORF111" s="285"/>
      <c r="ORG111" s="285"/>
      <c r="ORH111" s="285"/>
      <c r="ORI111" s="285"/>
      <c r="ORJ111" s="285"/>
      <c r="ORK111" s="285"/>
      <c r="ORL111" s="285"/>
      <c r="ORM111" s="285"/>
      <c r="ORN111" s="285"/>
      <c r="ORO111" s="285"/>
      <c r="ORP111" s="285"/>
      <c r="ORQ111" s="285"/>
      <c r="ORR111" s="285"/>
      <c r="ORS111" s="285"/>
      <c r="ORT111" s="285"/>
      <c r="ORU111" s="285"/>
      <c r="ORV111" s="285"/>
      <c r="ORW111" s="285"/>
      <c r="ORX111" s="285"/>
      <c r="ORY111" s="285"/>
      <c r="ORZ111" s="285"/>
      <c r="OSA111" s="285"/>
      <c r="OSB111" s="285"/>
      <c r="OSC111" s="285"/>
      <c r="OSD111" s="285"/>
      <c r="OSE111" s="285"/>
      <c r="OSF111" s="285"/>
      <c r="OSG111" s="285"/>
      <c r="OSH111" s="285"/>
      <c r="OSI111" s="285"/>
      <c r="OSJ111" s="285"/>
      <c r="OSK111" s="285"/>
      <c r="OSL111" s="285"/>
      <c r="OSM111" s="285"/>
      <c r="OSN111" s="285"/>
      <c r="OSO111" s="285"/>
      <c r="OSP111" s="285"/>
      <c r="OSQ111" s="285"/>
      <c r="OSR111" s="285"/>
      <c r="OSS111" s="285"/>
      <c r="OST111" s="285"/>
      <c r="OSU111" s="285"/>
      <c r="OSV111" s="285"/>
      <c r="OSW111" s="285"/>
      <c r="OSX111" s="285"/>
      <c r="OSY111" s="285"/>
      <c r="OSZ111" s="285"/>
      <c r="OTA111" s="285"/>
      <c r="OTB111" s="285"/>
      <c r="OTC111" s="285"/>
      <c r="OTD111" s="285"/>
      <c r="OTE111" s="285"/>
      <c r="OTF111" s="285"/>
      <c r="OTG111" s="285"/>
      <c r="OTH111" s="285"/>
      <c r="OTI111" s="285"/>
      <c r="OTJ111" s="285"/>
      <c r="OTK111" s="285"/>
      <c r="OTL111" s="285"/>
      <c r="OTM111" s="285"/>
      <c r="OTN111" s="285"/>
      <c r="OTO111" s="285"/>
      <c r="OTP111" s="285"/>
      <c r="OTQ111" s="285"/>
      <c r="OTR111" s="285"/>
      <c r="OTS111" s="285"/>
      <c r="OTT111" s="285"/>
      <c r="OTU111" s="285"/>
      <c r="OTV111" s="285"/>
      <c r="OTW111" s="285"/>
      <c r="OTX111" s="285"/>
      <c r="OTY111" s="285"/>
      <c r="OTZ111" s="285"/>
      <c r="OUA111" s="285"/>
      <c r="OUB111" s="285"/>
      <c r="OUC111" s="285"/>
      <c r="OUD111" s="285"/>
      <c r="OUE111" s="285"/>
      <c r="OUF111" s="285"/>
      <c r="OUG111" s="285"/>
      <c r="OUH111" s="285"/>
      <c r="OUI111" s="285"/>
      <c r="OUJ111" s="285"/>
      <c r="OUK111" s="285"/>
      <c r="OUL111" s="285"/>
      <c r="OUM111" s="285"/>
      <c r="OUN111" s="285"/>
      <c r="OUO111" s="285"/>
      <c r="OUP111" s="285"/>
      <c r="OUQ111" s="285"/>
      <c r="OUR111" s="285"/>
      <c r="OUS111" s="285"/>
      <c r="OUT111" s="285"/>
      <c r="OUU111" s="285"/>
      <c r="OUV111" s="285"/>
      <c r="OUW111" s="285"/>
      <c r="OUX111" s="285"/>
      <c r="OUY111" s="285"/>
      <c r="OUZ111" s="285"/>
      <c r="OVA111" s="285"/>
      <c r="OVB111" s="285"/>
      <c r="OVC111" s="285"/>
      <c r="OVD111" s="285"/>
      <c r="OVE111" s="285"/>
      <c r="OVF111" s="285"/>
      <c r="OVG111" s="285"/>
      <c r="OVH111" s="285"/>
      <c r="OVI111" s="285"/>
      <c r="OVJ111" s="285"/>
      <c r="OVK111" s="285"/>
      <c r="OVL111" s="285"/>
      <c r="OVM111" s="285"/>
      <c r="OVN111" s="285"/>
      <c r="OVO111" s="285"/>
      <c r="OVP111" s="285"/>
      <c r="OVQ111" s="285"/>
      <c r="OVR111" s="285"/>
      <c r="OVS111" s="285"/>
      <c r="OVT111" s="285"/>
      <c r="OVU111" s="285"/>
      <c r="OVV111" s="285"/>
      <c r="OVW111" s="285"/>
      <c r="OVX111" s="285"/>
      <c r="OVY111" s="285"/>
      <c r="OVZ111" s="285"/>
      <c r="OWA111" s="285"/>
      <c r="OWB111" s="285"/>
      <c r="OWC111" s="285"/>
      <c r="OWD111" s="285"/>
      <c r="OWE111" s="285"/>
      <c r="OWF111" s="285"/>
      <c r="OWG111" s="285"/>
      <c r="OWH111" s="285"/>
      <c r="OWI111" s="285"/>
      <c r="OWJ111" s="285"/>
      <c r="OWK111" s="285"/>
      <c r="OWL111" s="285"/>
      <c r="OWM111" s="285"/>
      <c r="OWN111" s="285"/>
      <c r="OWO111" s="285"/>
      <c r="OWP111" s="285"/>
      <c r="OWQ111" s="285"/>
      <c r="OWR111" s="285"/>
      <c r="OWS111" s="285"/>
      <c r="OWT111" s="285"/>
      <c r="OWU111" s="285"/>
      <c r="OWV111" s="285"/>
      <c r="OWW111" s="285"/>
      <c r="OWX111" s="285"/>
      <c r="OWY111" s="285"/>
      <c r="OWZ111" s="285"/>
      <c r="OXA111" s="285"/>
      <c r="OXB111" s="285"/>
      <c r="OXC111" s="285"/>
      <c r="OXD111" s="285"/>
      <c r="OXE111" s="285"/>
      <c r="OXF111" s="285"/>
      <c r="OXG111" s="285"/>
      <c r="OXH111" s="285"/>
      <c r="OXI111" s="285"/>
      <c r="OXJ111" s="285"/>
      <c r="OXK111" s="285"/>
      <c r="OXL111" s="285"/>
      <c r="OXM111" s="285"/>
      <c r="OXN111" s="285"/>
      <c r="OXO111" s="285"/>
      <c r="OXP111" s="285"/>
      <c r="OXQ111" s="285"/>
      <c r="OXR111" s="285"/>
      <c r="OXS111" s="285"/>
      <c r="OXT111" s="285"/>
      <c r="OXU111" s="285"/>
      <c r="OXV111" s="285"/>
      <c r="OXW111" s="285"/>
      <c r="OXX111" s="285"/>
      <c r="OXY111" s="285"/>
      <c r="OXZ111" s="285"/>
      <c r="OYA111" s="285"/>
      <c r="OYB111" s="285"/>
      <c r="OYC111" s="285"/>
      <c r="OYD111" s="285"/>
      <c r="OYE111" s="285"/>
      <c r="OYF111" s="285"/>
      <c r="OYG111" s="285"/>
      <c r="OYH111" s="285"/>
      <c r="OYI111" s="285"/>
      <c r="OYJ111" s="285"/>
      <c r="OYK111" s="285"/>
      <c r="OYL111" s="285"/>
      <c r="OYM111" s="285"/>
      <c r="OYN111" s="285"/>
      <c r="OYO111" s="285"/>
      <c r="OYP111" s="285"/>
      <c r="OYQ111" s="285"/>
      <c r="OYR111" s="285"/>
      <c r="OYS111" s="285"/>
      <c r="OYT111" s="285"/>
      <c r="OYU111" s="285"/>
      <c r="OYV111" s="285"/>
      <c r="OYW111" s="285"/>
      <c r="OYX111" s="285"/>
      <c r="OYY111" s="285"/>
      <c r="OYZ111" s="285"/>
      <c r="OZA111" s="285"/>
      <c r="OZB111" s="285"/>
      <c r="OZC111" s="285"/>
      <c r="OZD111" s="285"/>
      <c r="OZE111" s="285"/>
      <c r="OZF111" s="285"/>
      <c r="OZG111" s="285"/>
      <c r="OZH111" s="285"/>
      <c r="OZI111" s="285"/>
      <c r="OZJ111" s="285"/>
      <c r="OZK111" s="285"/>
      <c r="OZL111" s="285"/>
      <c r="OZM111" s="285"/>
      <c r="OZN111" s="285"/>
      <c r="OZO111" s="285"/>
      <c r="OZP111" s="285"/>
      <c r="OZQ111" s="285"/>
      <c r="OZR111" s="285"/>
      <c r="OZS111" s="285"/>
      <c r="OZT111" s="285"/>
      <c r="OZU111" s="285"/>
      <c r="OZV111" s="285"/>
      <c r="OZW111" s="285"/>
      <c r="OZX111" s="285"/>
      <c r="OZY111" s="285"/>
      <c r="OZZ111" s="285"/>
      <c r="PAA111" s="285"/>
      <c r="PAB111" s="285"/>
      <c r="PAC111" s="285"/>
      <c r="PAD111" s="285"/>
      <c r="PAE111" s="285"/>
      <c r="PAF111" s="285"/>
      <c r="PAG111" s="285"/>
      <c r="PAH111" s="285"/>
      <c r="PAI111" s="285"/>
      <c r="PAJ111" s="285"/>
      <c r="PAK111" s="285"/>
      <c r="PAL111" s="285"/>
      <c r="PAM111" s="285"/>
      <c r="PAN111" s="285"/>
      <c r="PAO111" s="285"/>
      <c r="PAP111" s="285"/>
      <c r="PAQ111" s="285"/>
      <c r="PAR111" s="285"/>
      <c r="PAS111" s="285"/>
      <c r="PAT111" s="285"/>
      <c r="PAU111" s="285"/>
      <c r="PAV111" s="285"/>
      <c r="PAW111" s="285"/>
      <c r="PAX111" s="285"/>
      <c r="PAY111" s="285"/>
      <c r="PAZ111" s="285"/>
      <c r="PBA111" s="285"/>
      <c r="PBB111" s="285"/>
      <c r="PBC111" s="285"/>
      <c r="PBD111" s="285"/>
      <c r="PBE111" s="285"/>
      <c r="PBF111" s="285"/>
      <c r="PBG111" s="285"/>
      <c r="PBH111" s="285"/>
      <c r="PBI111" s="285"/>
      <c r="PBJ111" s="285"/>
      <c r="PBK111" s="285"/>
      <c r="PBL111" s="285"/>
      <c r="PBM111" s="285"/>
      <c r="PBN111" s="285"/>
      <c r="PBO111" s="285"/>
      <c r="PBP111" s="285"/>
      <c r="PBQ111" s="285"/>
      <c r="PBR111" s="285"/>
      <c r="PBS111" s="285"/>
      <c r="PBT111" s="285"/>
      <c r="PBU111" s="285"/>
      <c r="PBV111" s="285"/>
      <c r="PBW111" s="285"/>
      <c r="PBX111" s="285"/>
      <c r="PBY111" s="285"/>
      <c r="PBZ111" s="285"/>
      <c r="PCA111" s="285"/>
      <c r="PCB111" s="285"/>
      <c r="PCC111" s="285"/>
      <c r="PCD111" s="285"/>
      <c r="PCE111" s="285"/>
      <c r="PCF111" s="285"/>
      <c r="PCG111" s="285"/>
      <c r="PCH111" s="285"/>
      <c r="PCI111" s="285"/>
      <c r="PCJ111" s="285"/>
      <c r="PCK111" s="285"/>
      <c r="PCL111" s="285"/>
      <c r="PCM111" s="285"/>
      <c r="PCN111" s="285"/>
      <c r="PCO111" s="285"/>
      <c r="PCP111" s="285"/>
      <c r="PCQ111" s="285"/>
      <c r="PCR111" s="285"/>
      <c r="PCS111" s="285"/>
      <c r="PCT111" s="285"/>
      <c r="PCU111" s="285"/>
      <c r="PCV111" s="285"/>
      <c r="PCW111" s="285"/>
      <c r="PCX111" s="285"/>
      <c r="PCY111" s="285"/>
      <c r="PCZ111" s="285"/>
      <c r="PDA111" s="285"/>
      <c r="PDB111" s="285"/>
      <c r="PDC111" s="285"/>
      <c r="PDD111" s="285"/>
      <c r="PDE111" s="285"/>
      <c r="PDF111" s="285"/>
      <c r="PDG111" s="285"/>
      <c r="PDH111" s="285"/>
      <c r="PDI111" s="285"/>
      <c r="PDJ111" s="285"/>
      <c r="PDK111" s="285"/>
      <c r="PDL111" s="285"/>
      <c r="PDM111" s="285"/>
      <c r="PDN111" s="285"/>
      <c r="PDO111" s="285"/>
      <c r="PDP111" s="285"/>
      <c r="PDQ111" s="285"/>
      <c r="PDR111" s="285"/>
      <c r="PDS111" s="285"/>
      <c r="PDT111" s="285"/>
      <c r="PDU111" s="285"/>
      <c r="PDV111" s="285"/>
      <c r="PDW111" s="285"/>
      <c r="PDX111" s="285"/>
      <c r="PDY111" s="285"/>
      <c r="PDZ111" s="285"/>
      <c r="PEA111" s="285"/>
      <c r="PEB111" s="285"/>
      <c r="PEC111" s="285"/>
      <c r="PED111" s="285"/>
      <c r="PEE111" s="285"/>
      <c r="PEF111" s="285"/>
      <c r="PEG111" s="285"/>
      <c r="PEH111" s="285"/>
      <c r="PEI111" s="285"/>
      <c r="PEJ111" s="285"/>
      <c r="PEK111" s="285"/>
      <c r="PEL111" s="285"/>
      <c r="PEM111" s="285"/>
      <c r="PEN111" s="285"/>
      <c r="PEO111" s="285"/>
      <c r="PEP111" s="285"/>
      <c r="PEQ111" s="285"/>
      <c r="PER111" s="285"/>
      <c r="PES111" s="285"/>
      <c r="PET111" s="285"/>
      <c r="PEU111" s="285"/>
      <c r="PEV111" s="285"/>
      <c r="PEW111" s="285"/>
      <c r="PEX111" s="285"/>
      <c r="PEY111" s="285"/>
      <c r="PEZ111" s="285"/>
      <c r="PFA111" s="285"/>
      <c r="PFB111" s="285"/>
      <c r="PFC111" s="285"/>
      <c r="PFD111" s="285"/>
      <c r="PFE111" s="285"/>
      <c r="PFF111" s="285"/>
      <c r="PFG111" s="285"/>
      <c r="PFH111" s="285"/>
      <c r="PFI111" s="285"/>
      <c r="PFJ111" s="285"/>
      <c r="PFK111" s="285"/>
      <c r="PFL111" s="285"/>
      <c r="PFM111" s="285"/>
      <c r="PFN111" s="285"/>
      <c r="PFO111" s="285"/>
      <c r="PFP111" s="285"/>
      <c r="PFQ111" s="285"/>
      <c r="PFR111" s="285"/>
      <c r="PFS111" s="285"/>
      <c r="PFT111" s="285"/>
      <c r="PFU111" s="285"/>
      <c r="PFV111" s="285"/>
      <c r="PFW111" s="285"/>
      <c r="PFX111" s="285"/>
      <c r="PFY111" s="285"/>
      <c r="PFZ111" s="285"/>
      <c r="PGA111" s="285"/>
      <c r="PGB111" s="285"/>
      <c r="PGC111" s="285"/>
      <c r="PGD111" s="285"/>
      <c r="PGE111" s="285"/>
      <c r="PGF111" s="285"/>
      <c r="PGG111" s="285"/>
      <c r="PGH111" s="285"/>
      <c r="PGI111" s="285"/>
      <c r="PGJ111" s="285"/>
      <c r="PGK111" s="285"/>
      <c r="PGL111" s="285"/>
      <c r="PGM111" s="285"/>
      <c r="PGN111" s="285"/>
      <c r="PGO111" s="285"/>
      <c r="PGP111" s="285"/>
      <c r="PGQ111" s="285"/>
      <c r="PGR111" s="285"/>
      <c r="PGS111" s="285"/>
      <c r="PGT111" s="285"/>
      <c r="PGU111" s="285"/>
      <c r="PGV111" s="285"/>
      <c r="PGW111" s="285"/>
      <c r="PGX111" s="285"/>
      <c r="PGY111" s="285"/>
      <c r="PGZ111" s="285"/>
      <c r="PHA111" s="285"/>
      <c r="PHB111" s="285"/>
      <c r="PHC111" s="285"/>
      <c r="PHD111" s="285"/>
      <c r="PHE111" s="285"/>
      <c r="PHF111" s="285"/>
      <c r="PHG111" s="285"/>
      <c r="PHH111" s="285"/>
      <c r="PHI111" s="285"/>
      <c r="PHJ111" s="285"/>
      <c r="PHK111" s="285"/>
      <c r="PHL111" s="285"/>
      <c r="PHM111" s="285"/>
      <c r="PHN111" s="285"/>
      <c r="PHO111" s="285"/>
      <c r="PHP111" s="285"/>
      <c r="PHQ111" s="285"/>
      <c r="PHR111" s="285"/>
      <c r="PHS111" s="285"/>
      <c r="PHT111" s="285"/>
      <c r="PHU111" s="285"/>
      <c r="PHV111" s="285"/>
      <c r="PHW111" s="285"/>
      <c r="PHX111" s="285"/>
      <c r="PHY111" s="285"/>
      <c r="PHZ111" s="285"/>
      <c r="PIA111" s="285"/>
      <c r="PIB111" s="285"/>
      <c r="PIC111" s="285"/>
      <c r="PID111" s="285"/>
      <c r="PIE111" s="285"/>
      <c r="PIF111" s="285"/>
      <c r="PIG111" s="285"/>
      <c r="PIH111" s="285"/>
      <c r="PII111" s="285"/>
      <c r="PIJ111" s="285"/>
      <c r="PIK111" s="285"/>
      <c r="PIL111" s="285"/>
      <c r="PIM111" s="285"/>
      <c r="PIN111" s="285"/>
      <c r="PIO111" s="285"/>
      <c r="PIP111" s="285"/>
      <c r="PIQ111" s="285"/>
      <c r="PIR111" s="285"/>
      <c r="PIS111" s="285"/>
      <c r="PIT111" s="285"/>
      <c r="PIU111" s="285"/>
      <c r="PIV111" s="285"/>
      <c r="PIW111" s="285"/>
      <c r="PIX111" s="285"/>
      <c r="PIY111" s="285"/>
      <c r="PIZ111" s="285"/>
      <c r="PJA111" s="285"/>
      <c r="PJB111" s="285"/>
      <c r="PJC111" s="285"/>
      <c r="PJD111" s="285"/>
      <c r="PJE111" s="285"/>
      <c r="PJF111" s="285"/>
      <c r="PJG111" s="285"/>
      <c r="PJH111" s="285"/>
      <c r="PJI111" s="285"/>
      <c r="PJJ111" s="285"/>
      <c r="PJK111" s="285"/>
      <c r="PJL111" s="285"/>
      <c r="PJM111" s="285"/>
      <c r="PJN111" s="285"/>
      <c r="PJO111" s="285"/>
      <c r="PJP111" s="285"/>
      <c r="PJQ111" s="285"/>
      <c r="PJR111" s="285"/>
      <c r="PJS111" s="285"/>
      <c r="PJT111" s="285"/>
      <c r="PJU111" s="285"/>
      <c r="PJV111" s="285"/>
      <c r="PJW111" s="285"/>
      <c r="PJX111" s="285"/>
      <c r="PJY111" s="285"/>
      <c r="PJZ111" s="285"/>
      <c r="PKA111" s="285"/>
      <c r="PKB111" s="285"/>
      <c r="PKC111" s="285"/>
      <c r="PKD111" s="285"/>
      <c r="PKE111" s="285"/>
      <c r="PKF111" s="285"/>
      <c r="PKG111" s="285"/>
      <c r="PKH111" s="285"/>
      <c r="PKI111" s="285"/>
      <c r="PKJ111" s="285"/>
      <c r="PKK111" s="285"/>
      <c r="PKL111" s="285"/>
      <c r="PKM111" s="285"/>
      <c r="PKN111" s="285"/>
      <c r="PKO111" s="285"/>
      <c r="PKP111" s="285"/>
      <c r="PKQ111" s="285"/>
      <c r="PKR111" s="285"/>
      <c r="PKS111" s="285"/>
      <c r="PKT111" s="285"/>
      <c r="PKU111" s="285"/>
      <c r="PKV111" s="285"/>
      <c r="PKW111" s="285"/>
      <c r="PKX111" s="285"/>
      <c r="PKY111" s="285"/>
      <c r="PKZ111" s="285"/>
      <c r="PLA111" s="285"/>
      <c r="PLB111" s="285"/>
      <c r="PLC111" s="285"/>
      <c r="PLD111" s="285"/>
      <c r="PLE111" s="285"/>
      <c r="PLF111" s="285"/>
      <c r="PLG111" s="285"/>
      <c r="PLH111" s="285"/>
      <c r="PLI111" s="285"/>
      <c r="PLJ111" s="285"/>
      <c r="PLK111" s="285"/>
      <c r="PLL111" s="285"/>
      <c r="PLM111" s="285"/>
      <c r="PLN111" s="285"/>
      <c r="PLO111" s="285"/>
      <c r="PLP111" s="285"/>
      <c r="PLQ111" s="285"/>
      <c r="PLR111" s="285"/>
      <c r="PLS111" s="285"/>
      <c r="PLT111" s="285"/>
      <c r="PLU111" s="285"/>
      <c r="PLV111" s="285"/>
      <c r="PLW111" s="285"/>
      <c r="PLX111" s="285"/>
      <c r="PLY111" s="285"/>
      <c r="PLZ111" s="285"/>
      <c r="PMA111" s="285"/>
      <c r="PMB111" s="285"/>
      <c r="PMC111" s="285"/>
      <c r="PMD111" s="285"/>
      <c r="PME111" s="285"/>
      <c r="PMF111" s="285"/>
      <c r="PMG111" s="285"/>
      <c r="PMH111" s="285"/>
      <c r="PMI111" s="285"/>
      <c r="PMJ111" s="285"/>
      <c r="PMK111" s="285"/>
      <c r="PML111" s="285"/>
      <c r="PMM111" s="285"/>
      <c r="PMN111" s="285"/>
      <c r="PMO111" s="285"/>
      <c r="PMP111" s="285"/>
      <c r="PMQ111" s="285"/>
      <c r="PMR111" s="285"/>
      <c r="PMS111" s="285"/>
      <c r="PMT111" s="285"/>
      <c r="PMU111" s="285"/>
      <c r="PMV111" s="285"/>
      <c r="PMW111" s="285"/>
      <c r="PMX111" s="285"/>
      <c r="PMY111" s="285"/>
      <c r="PMZ111" s="285"/>
      <c r="PNA111" s="285"/>
      <c r="PNB111" s="285"/>
      <c r="PNC111" s="285"/>
      <c r="PND111" s="285"/>
      <c r="PNE111" s="285"/>
      <c r="PNF111" s="285"/>
      <c r="PNG111" s="285"/>
      <c r="PNH111" s="285"/>
      <c r="PNI111" s="285"/>
      <c r="PNJ111" s="285"/>
      <c r="PNK111" s="285"/>
      <c r="PNL111" s="285"/>
      <c r="PNM111" s="285"/>
      <c r="PNN111" s="285"/>
      <c r="PNO111" s="285"/>
      <c r="PNP111" s="285"/>
      <c r="PNQ111" s="285"/>
      <c r="PNR111" s="285"/>
      <c r="PNS111" s="285"/>
      <c r="PNT111" s="285"/>
      <c r="PNU111" s="285"/>
      <c r="PNV111" s="285"/>
      <c r="PNW111" s="285"/>
      <c r="PNX111" s="285"/>
      <c r="PNY111" s="285"/>
      <c r="PNZ111" s="285"/>
      <c r="POA111" s="285"/>
      <c r="POB111" s="285"/>
      <c r="POC111" s="285"/>
      <c r="POD111" s="285"/>
      <c r="POE111" s="285"/>
      <c r="POF111" s="285"/>
      <c r="POG111" s="285"/>
      <c r="POH111" s="285"/>
      <c r="POI111" s="285"/>
      <c r="POJ111" s="285"/>
      <c r="POK111" s="285"/>
      <c r="POL111" s="285"/>
      <c r="POM111" s="285"/>
      <c r="PON111" s="285"/>
      <c r="POO111" s="285"/>
      <c r="POP111" s="285"/>
      <c r="POQ111" s="285"/>
      <c r="POR111" s="285"/>
      <c r="POS111" s="285"/>
      <c r="POT111" s="285"/>
      <c r="POU111" s="285"/>
      <c r="POV111" s="285"/>
      <c r="POW111" s="285"/>
      <c r="POX111" s="285"/>
      <c r="POY111" s="285"/>
      <c r="POZ111" s="285"/>
      <c r="PPA111" s="285"/>
      <c r="PPB111" s="285"/>
      <c r="PPC111" s="285"/>
      <c r="PPD111" s="285"/>
      <c r="PPE111" s="285"/>
      <c r="PPF111" s="285"/>
      <c r="PPG111" s="285"/>
      <c r="PPH111" s="285"/>
      <c r="PPI111" s="285"/>
      <c r="PPJ111" s="285"/>
      <c r="PPK111" s="285"/>
      <c r="PPL111" s="285"/>
      <c r="PPM111" s="285"/>
      <c r="PPN111" s="285"/>
      <c r="PPO111" s="285"/>
      <c r="PPP111" s="285"/>
      <c r="PPQ111" s="285"/>
      <c r="PPR111" s="285"/>
      <c r="PPS111" s="285"/>
      <c r="PPT111" s="285"/>
      <c r="PPU111" s="285"/>
      <c r="PPV111" s="285"/>
      <c r="PPW111" s="285"/>
      <c r="PPX111" s="285"/>
      <c r="PPY111" s="285"/>
      <c r="PPZ111" s="285"/>
      <c r="PQA111" s="285"/>
      <c r="PQB111" s="285"/>
      <c r="PQC111" s="285"/>
      <c r="PQD111" s="285"/>
      <c r="PQE111" s="285"/>
      <c r="PQF111" s="285"/>
      <c r="PQG111" s="285"/>
      <c r="PQH111" s="285"/>
      <c r="PQI111" s="285"/>
      <c r="PQJ111" s="285"/>
      <c r="PQK111" s="285"/>
      <c r="PQL111" s="285"/>
      <c r="PQM111" s="285"/>
      <c r="PQN111" s="285"/>
      <c r="PQO111" s="285"/>
      <c r="PQP111" s="285"/>
      <c r="PQQ111" s="285"/>
      <c r="PQR111" s="285"/>
      <c r="PQS111" s="285"/>
      <c r="PQT111" s="285"/>
      <c r="PQU111" s="285"/>
      <c r="PQV111" s="285"/>
      <c r="PQW111" s="285"/>
      <c r="PQX111" s="285"/>
      <c r="PQY111" s="285"/>
      <c r="PQZ111" s="285"/>
      <c r="PRA111" s="285"/>
      <c r="PRB111" s="285"/>
      <c r="PRC111" s="285"/>
      <c r="PRD111" s="285"/>
      <c r="PRE111" s="285"/>
      <c r="PRF111" s="285"/>
      <c r="PRG111" s="285"/>
      <c r="PRH111" s="285"/>
      <c r="PRI111" s="285"/>
      <c r="PRJ111" s="285"/>
      <c r="PRK111" s="285"/>
      <c r="PRL111" s="285"/>
      <c r="PRM111" s="285"/>
      <c r="PRN111" s="285"/>
      <c r="PRO111" s="285"/>
      <c r="PRP111" s="285"/>
      <c r="PRQ111" s="285"/>
      <c r="PRR111" s="285"/>
      <c r="PRS111" s="285"/>
      <c r="PRT111" s="285"/>
      <c r="PRU111" s="285"/>
      <c r="PRV111" s="285"/>
      <c r="PRW111" s="285"/>
      <c r="PRX111" s="285"/>
      <c r="PRY111" s="285"/>
      <c r="PRZ111" s="285"/>
      <c r="PSA111" s="285"/>
      <c r="PSB111" s="285"/>
      <c r="PSC111" s="285"/>
      <c r="PSD111" s="285"/>
      <c r="PSE111" s="285"/>
      <c r="PSF111" s="285"/>
      <c r="PSG111" s="285"/>
      <c r="PSH111" s="285"/>
      <c r="PSI111" s="285"/>
      <c r="PSJ111" s="285"/>
      <c r="PSK111" s="285"/>
      <c r="PSL111" s="285"/>
      <c r="PSM111" s="285"/>
      <c r="PSN111" s="285"/>
      <c r="PSO111" s="285"/>
      <c r="PSP111" s="285"/>
      <c r="PSQ111" s="285"/>
      <c r="PSR111" s="285"/>
      <c r="PSS111" s="285"/>
      <c r="PST111" s="285"/>
      <c r="PSU111" s="285"/>
      <c r="PSV111" s="285"/>
      <c r="PSW111" s="285"/>
      <c r="PSX111" s="285"/>
      <c r="PSY111" s="285"/>
      <c r="PSZ111" s="285"/>
      <c r="PTA111" s="285"/>
      <c r="PTB111" s="285"/>
      <c r="PTC111" s="285"/>
      <c r="PTD111" s="285"/>
      <c r="PTE111" s="285"/>
      <c r="PTF111" s="285"/>
      <c r="PTG111" s="285"/>
      <c r="PTH111" s="285"/>
      <c r="PTI111" s="285"/>
      <c r="PTJ111" s="285"/>
      <c r="PTK111" s="285"/>
      <c r="PTL111" s="285"/>
      <c r="PTM111" s="285"/>
      <c r="PTN111" s="285"/>
      <c r="PTO111" s="285"/>
      <c r="PTP111" s="285"/>
      <c r="PTQ111" s="285"/>
      <c r="PTR111" s="285"/>
      <c r="PTS111" s="285"/>
      <c r="PTT111" s="285"/>
      <c r="PTU111" s="285"/>
      <c r="PTV111" s="285"/>
      <c r="PTW111" s="285"/>
      <c r="PTX111" s="285"/>
      <c r="PTY111" s="285"/>
      <c r="PTZ111" s="285"/>
      <c r="PUA111" s="285"/>
      <c r="PUB111" s="285"/>
      <c r="PUC111" s="285"/>
      <c r="PUD111" s="285"/>
      <c r="PUE111" s="285"/>
      <c r="PUF111" s="285"/>
      <c r="PUG111" s="285"/>
      <c r="PUH111" s="285"/>
      <c r="PUI111" s="285"/>
      <c r="PUJ111" s="285"/>
      <c r="PUK111" s="285"/>
      <c r="PUL111" s="285"/>
      <c r="PUM111" s="285"/>
      <c r="PUN111" s="285"/>
      <c r="PUO111" s="285"/>
      <c r="PUP111" s="285"/>
      <c r="PUQ111" s="285"/>
      <c r="PUR111" s="285"/>
      <c r="PUS111" s="285"/>
      <c r="PUT111" s="285"/>
      <c r="PUU111" s="285"/>
      <c r="PUV111" s="285"/>
      <c r="PUW111" s="285"/>
      <c r="PUX111" s="285"/>
      <c r="PUY111" s="285"/>
      <c r="PUZ111" s="285"/>
      <c r="PVA111" s="285"/>
      <c r="PVB111" s="285"/>
      <c r="PVC111" s="285"/>
      <c r="PVD111" s="285"/>
      <c r="PVE111" s="285"/>
      <c r="PVF111" s="285"/>
      <c r="PVG111" s="285"/>
      <c r="PVH111" s="285"/>
      <c r="PVI111" s="285"/>
      <c r="PVJ111" s="285"/>
      <c r="PVK111" s="285"/>
      <c r="PVL111" s="285"/>
      <c r="PVM111" s="285"/>
      <c r="PVN111" s="285"/>
      <c r="PVO111" s="285"/>
      <c r="PVP111" s="285"/>
      <c r="PVQ111" s="285"/>
      <c r="PVR111" s="285"/>
      <c r="PVS111" s="285"/>
      <c r="PVT111" s="285"/>
      <c r="PVU111" s="285"/>
      <c r="PVV111" s="285"/>
      <c r="PVW111" s="285"/>
      <c r="PVX111" s="285"/>
      <c r="PVY111" s="285"/>
      <c r="PVZ111" s="285"/>
      <c r="PWA111" s="285"/>
      <c r="PWB111" s="285"/>
      <c r="PWC111" s="285"/>
      <c r="PWD111" s="285"/>
      <c r="PWE111" s="285"/>
      <c r="PWF111" s="285"/>
      <c r="PWG111" s="285"/>
      <c r="PWH111" s="285"/>
      <c r="PWI111" s="285"/>
      <c r="PWJ111" s="285"/>
      <c r="PWK111" s="285"/>
      <c r="PWL111" s="285"/>
      <c r="PWM111" s="285"/>
      <c r="PWN111" s="285"/>
      <c r="PWO111" s="285"/>
      <c r="PWP111" s="285"/>
      <c r="PWQ111" s="285"/>
      <c r="PWR111" s="285"/>
      <c r="PWS111" s="285"/>
      <c r="PWT111" s="285"/>
      <c r="PWU111" s="285"/>
      <c r="PWV111" s="285"/>
      <c r="PWW111" s="285"/>
      <c r="PWX111" s="285"/>
      <c r="PWY111" s="285"/>
      <c r="PWZ111" s="285"/>
      <c r="PXA111" s="285"/>
      <c r="PXB111" s="285"/>
      <c r="PXC111" s="285"/>
      <c r="PXD111" s="285"/>
      <c r="PXE111" s="285"/>
      <c r="PXF111" s="285"/>
      <c r="PXG111" s="285"/>
      <c r="PXH111" s="285"/>
      <c r="PXI111" s="285"/>
      <c r="PXJ111" s="285"/>
      <c r="PXK111" s="285"/>
      <c r="PXL111" s="285"/>
      <c r="PXM111" s="285"/>
      <c r="PXN111" s="285"/>
      <c r="PXO111" s="285"/>
      <c r="PXP111" s="285"/>
      <c r="PXQ111" s="285"/>
      <c r="PXR111" s="285"/>
      <c r="PXS111" s="285"/>
      <c r="PXT111" s="285"/>
      <c r="PXU111" s="285"/>
      <c r="PXV111" s="285"/>
      <c r="PXW111" s="285"/>
      <c r="PXX111" s="285"/>
      <c r="PXY111" s="285"/>
      <c r="PXZ111" s="285"/>
      <c r="PYA111" s="285"/>
      <c r="PYB111" s="285"/>
      <c r="PYC111" s="285"/>
      <c r="PYD111" s="285"/>
      <c r="PYE111" s="285"/>
      <c r="PYF111" s="285"/>
      <c r="PYG111" s="285"/>
      <c r="PYH111" s="285"/>
      <c r="PYI111" s="285"/>
      <c r="PYJ111" s="285"/>
      <c r="PYK111" s="285"/>
      <c r="PYL111" s="285"/>
      <c r="PYM111" s="285"/>
      <c r="PYN111" s="285"/>
      <c r="PYO111" s="285"/>
      <c r="PYP111" s="285"/>
      <c r="PYQ111" s="285"/>
      <c r="PYR111" s="285"/>
      <c r="PYS111" s="285"/>
      <c r="PYT111" s="285"/>
      <c r="PYU111" s="285"/>
      <c r="PYV111" s="285"/>
      <c r="PYW111" s="285"/>
      <c r="PYX111" s="285"/>
      <c r="PYY111" s="285"/>
      <c r="PYZ111" s="285"/>
      <c r="PZA111" s="285"/>
      <c r="PZB111" s="285"/>
      <c r="PZC111" s="285"/>
      <c r="PZD111" s="285"/>
      <c r="PZE111" s="285"/>
      <c r="PZF111" s="285"/>
      <c r="PZG111" s="285"/>
      <c r="PZH111" s="285"/>
      <c r="PZI111" s="285"/>
      <c r="PZJ111" s="285"/>
      <c r="PZK111" s="285"/>
      <c r="PZL111" s="285"/>
      <c r="PZM111" s="285"/>
      <c r="PZN111" s="285"/>
      <c r="PZO111" s="285"/>
      <c r="PZP111" s="285"/>
      <c r="PZQ111" s="285"/>
      <c r="PZR111" s="285"/>
      <c r="PZS111" s="285"/>
      <c r="PZT111" s="285"/>
      <c r="PZU111" s="285"/>
      <c r="PZV111" s="285"/>
      <c r="PZW111" s="285"/>
      <c r="PZX111" s="285"/>
      <c r="PZY111" s="285"/>
      <c r="PZZ111" s="285"/>
      <c r="QAA111" s="285"/>
      <c r="QAB111" s="285"/>
      <c r="QAC111" s="285"/>
      <c r="QAD111" s="285"/>
      <c r="QAE111" s="285"/>
      <c r="QAF111" s="285"/>
      <c r="QAG111" s="285"/>
      <c r="QAH111" s="285"/>
      <c r="QAI111" s="285"/>
      <c r="QAJ111" s="285"/>
      <c r="QAK111" s="285"/>
      <c r="QAL111" s="285"/>
      <c r="QAM111" s="285"/>
      <c r="QAN111" s="285"/>
      <c r="QAO111" s="285"/>
      <c r="QAP111" s="285"/>
      <c r="QAQ111" s="285"/>
      <c r="QAR111" s="285"/>
      <c r="QAS111" s="285"/>
      <c r="QAT111" s="285"/>
      <c r="QAU111" s="285"/>
      <c r="QAV111" s="285"/>
      <c r="QAW111" s="285"/>
      <c r="QAX111" s="285"/>
      <c r="QAY111" s="285"/>
      <c r="QAZ111" s="285"/>
      <c r="QBA111" s="285"/>
      <c r="QBB111" s="285"/>
      <c r="QBC111" s="285"/>
      <c r="QBD111" s="285"/>
      <c r="QBE111" s="285"/>
      <c r="QBF111" s="285"/>
      <c r="QBG111" s="285"/>
      <c r="QBH111" s="285"/>
      <c r="QBI111" s="285"/>
      <c r="QBJ111" s="285"/>
      <c r="QBK111" s="285"/>
      <c r="QBL111" s="285"/>
      <c r="QBM111" s="285"/>
      <c r="QBN111" s="285"/>
      <c r="QBO111" s="285"/>
      <c r="QBP111" s="285"/>
      <c r="QBQ111" s="285"/>
      <c r="QBR111" s="285"/>
      <c r="QBS111" s="285"/>
      <c r="QBT111" s="285"/>
      <c r="QBU111" s="285"/>
      <c r="QBV111" s="285"/>
      <c r="QBW111" s="285"/>
      <c r="QBX111" s="285"/>
      <c r="QBY111" s="285"/>
      <c r="QBZ111" s="285"/>
      <c r="QCA111" s="285"/>
      <c r="QCB111" s="285"/>
      <c r="QCC111" s="285"/>
      <c r="QCD111" s="285"/>
      <c r="QCE111" s="285"/>
      <c r="QCF111" s="285"/>
      <c r="QCG111" s="285"/>
      <c r="QCH111" s="285"/>
      <c r="QCI111" s="285"/>
      <c r="QCJ111" s="285"/>
      <c r="QCK111" s="285"/>
      <c r="QCL111" s="285"/>
      <c r="QCM111" s="285"/>
      <c r="QCN111" s="285"/>
      <c r="QCO111" s="285"/>
      <c r="QCP111" s="285"/>
      <c r="QCQ111" s="285"/>
      <c r="QCR111" s="285"/>
      <c r="QCS111" s="285"/>
      <c r="QCT111" s="285"/>
      <c r="QCU111" s="285"/>
      <c r="QCV111" s="285"/>
      <c r="QCW111" s="285"/>
      <c r="QCX111" s="285"/>
      <c r="QCY111" s="285"/>
      <c r="QCZ111" s="285"/>
      <c r="QDA111" s="285"/>
      <c r="QDB111" s="285"/>
      <c r="QDC111" s="285"/>
      <c r="QDD111" s="285"/>
      <c r="QDE111" s="285"/>
      <c r="QDF111" s="285"/>
      <c r="QDG111" s="285"/>
      <c r="QDH111" s="285"/>
      <c r="QDI111" s="285"/>
      <c r="QDJ111" s="285"/>
      <c r="QDK111" s="285"/>
      <c r="QDL111" s="285"/>
      <c r="QDM111" s="285"/>
      <c r="QDN111" s="285"/>
      <c r="QDO111" s="285"/>
      <c r="QDP111" s="285"/>
      <c r="QDQ111" s="285"/>
      <c r="QDR111" s="285"/>
      <c r="QDS111" s="285"/>
      <c r="QDT111" s="285"/>
      <c r="QDU111" s="285"/>
      <c r="QDV111" s="285"/>
      <c r="QDW111" s="285"/>
      <c r="QDX111" s="285"/>
      <c r="QDY111" s="285"/>
      <c r="QDZ111" s="285"/>
      <c r="QEA111" s="285"/>
      <c r="QEB111" s="285"/>
      <c r="QEC111" s="285"/>
      <c r="QED111" s="285"/>
      <c r="QEE111" s="285"/>
      <c r="QEF111" s="285"/>
      <c r="QEG111" s="285"/>
      <c r="QEH111" s="285"/>
      <c r="QEI111" s="285"/>
      <c r="QEJ111" s="285"/>
      <c r="QEK111" s="285"/>
      <c r="QEL111" s="285"/>
      <c r="QEM111" s="285"/>
      <c r="QEN111" s="285"/>
      <c r="QEO111" s="285"/>
      <c r="QEP111" s="285"/>
      <c r="QEQ111" s="285"/>
      <c r="QER111" s="285"/>
      <c r="QES111" s="285"/>
      <c r="QET111" s="285"/>
      <c r="QEU111" s="285"/>
      <c r="QEV111" s="285"/>
      <c r="QEW111" s="285"/>
      <c r="QEX111" s="285"/>
      <c r="QEY111" s="285"/>
      <c r="QEZ111" s="285"/>
      <c r="QFA111" s="285"/>
      <c r="QFB111" s="285"/>
      <c r="QFC111" s="285"/>
      <c r="QFD111" s="285"/>
      <c r="QFE111" s="285"/>
      <c r="QFF111" s="285"/>
      <c r="QFG111" s="285"/>
      <c r="QFH111" s="285"/>
      <c r="QFI111" s="285"/>
      <c r="QFJ111" s="285"/>
      <c r="QFK111" s="285"/>
      <c r="QFL111" s="285"/>
      <c r="QFM111" s="285"/>
      <c r="QFN111" s="285"/>
      <c r="QFO111" s="285"/>
      <c r="QFP111" s="285"/>
      <c r="QFQ111" s="285"/>
      <c r="QFR111" s="285"/>
      <c r="QFS111" s="285"/>
      <c r="QFT111" s="285"/>
      <c r="QFU111" s="285"/>
      <c r="QFV111" s="285"/>
      <c r="QFW111" s="285"/>
      <c r="QFX111" s="285"/>
      <c r="QFY111" s="285"/>
      <c r="QFZ111" s="285"/>
      <c r="QGA111" s="285"/>
      <c r="QGB111" s="285"/>
      <c r="QGC111" s="285"/>
      <c r="QGD111" s="285"/>
      <c r="QGE111" s="285"/>
      <c r="QGF111" s="285"/>
      <c r="QGG111" s="285"/>
      <c r="QGH111" s="285"/>
      <c r="QGI111" s="285"/>
      <c r="QGJ111" s="285"/>
      <c r="QGK111" s="285"/>
      <c r="QGL111" s="285"/>
      <c r="QGM111" s="285"/>
      <c r="QGN111" s="285"/>
      <c r="QGO111" s="285"/>
      <c r="QGP111" s="285"/>
      <c r="QGQ111" s="285"/>
      <c r="QGR111" s="285"/>
      <c r="QGS111" s="285"/>
      <c r="QGT111" s="285"/>
      <c r="QGU111" s="285"/>
      <c r="QGV111" s="285"/>
      <c r="QGW111" s="285"/>
      <c r="QGX111" s="285"/>
      <c r="QGY111" s="285"/>
      <c r="QGZ111" s="285"/>
      <c r="QHA111" s="285"/>
      <c r="QHB111" s="285"/>
      <c r="QHC111" s="285"/>
      <c r="QHD111" s="285"/>
      <c r="QHE111" s="285"/>
      <c r="QHF111" s="285"/>
      <c r="QHG111" s="285"/>
      <c r="QHH111" s="285"/>
      <c r="QHI111" s="285"/>
      <c r="QHJ111" s="285"/>
      <c r="QHK111" s="285"/>
      <c r="QHL111" s="285"/>
      <c r="QHM111" s="285"/>
      <c r="QHN111" s="285"/>
      <c r="QHO111" s="285"/>
      <c r="QHP111" s="285"/>
      <c r="QHQ111" s="285"/>
      <c r="QHR111" s="285"/>
      <c r="QHS111" s="285"/>
      <c r="QHT111" s="285"/>
      <c r="QHU111" s="285"/>
      <c r="QHV111" s="285"/>
      <c r="QHW111" s="285"/>
      <c r="QHX111" s="285"/>
      <c r="QHY111" s="285"/>
      <c r="QHZ111" s="285"/>
      <c r="QIA111" s="285"/>
      <c r="QIB111" s="285"/>
      <c r="QIC111" s="285"/>
      <c r="QID111" s="285"/>
      <c r="QIE111" s="285"/>
      <c r="QIF111" s="285"/>
      <c r="QIG111" s="285"/>
      <c r="QIH111" s="285"/>
      <c r="QII111" s="285"/>
      <c r="QIJ111" s="285"/>
      <c r="QIK111" s="285"/>
      <c r="QIL111" s="285"/>
      <c r="QIM111" s="285"/>
      <c r="QIN111" s="285"/>
      <c r="QIO111" s="285"/>
      <c r="QIP111" s="285"/>
      <c r="QIQ111" s="285"/>
      <c r="QIR111" s="285"/>
      <c r="QIS111" s="285"/>
      <c r="QIT111" s="285"/>
      <c r="QIU111" s="285"/>
      <c r="QIV111" s="285"/>
      <c r="QIW111" s="285"/>
      <c r="QIX111" s="285"/>
      <c r="QIY111" s="285"/>
      <c r="QIZ111" s="285"/>
      <c r="QJA111" s="285"/>
      <c r="QJB111" s="285"/>
      <c r="QJC111" s="285"/>
      <c r="QJD111" s="285"/>
      <c r="QJE111" s="285"/>
      <c r="QJF111" s="285"/>
      <c r="QJG111" s="285"/>
      <c r="QJH111" s="285"/>
      <c r="QJI111" s="285"/>
      <c r="QJJ111" s="285"/>
      <c r="QJK111" s="285"/>
      <c r="QJL111" s="285"/>
      <c r="QJM111" s="285"/>
      <c r="QJN111" s="285"/>
      <c r="QJO111" s="285"/>
      <c r="QJP111" s="285"/>
      <c r="QJQ111" s="285"/>
      <c r="QJR111" s="285"/>
      <c r="QJS111" s="285"/>
      <c r="QJT111" s="285"/>
      <c r="QJU111" s="285"/>
      <c r="QJV111" s="285"/>
      <c r="QJW111" s="285"/>
      <c r="QJX111" s="285"/>
      <c r="QJY111" s="285"/>
      <c r="QJZ111" s="285"/>
      <c r="QKA111" s="285"/>
      <c r="QKB111" s="285"/>
      <c r="QKC111" s="285"/>
      <c r="QKD111" s="285"/>
      <c r="QKE111" s="285"/>
      <c r="QKF111" s="285"/>
      <c r="QKG111" s="285"/>
      <c r="QKH111" s="285"/>
      <c r="QKI111" s="285"/>
      <c r="QKJ111" s="285"/>
      <c r="QKK111" s="285"/>
      <c r="QKL111" s="285"/>
      <c r="QKM111" s="285"/>
      <c r="QKN111" s="285"/>
      <c r="QKO111" s="285"/>
      <c r="QKP111" s="285"/>
      <c r="QKQ111" s="285"/>
      <c r="QKR111" s="285"/>
      <c r="QKS111" s="285"/>
      <c r="QKT111" s="285"/>
      <c r="QKU111" s="285"/>
      <c r="QKV111" s="285"/>
      <c r="QKW111" s="285"/>
      <c r="QKX111" s="285"/>
      <c r="QKY111" s="285"/>
      <c r="QKZ111" s="285"/>
      <c r="QLA111" s="285"/>
      <c r="QLB111" s="285"/>
      <c r="QLC111" s="285"/>
      <c r="QLD111" s="285"/>
      <c r="QLE111" s="285"/>
      <c r="QLF111" s="285"/>
      <c r="QLG111" s="285"/>
      <c r="QLH111" s="285"/>
      <c r="QLI111" s="285"/>
      <c r="QLJ111" s="285"/>
      <c r="QLK111" s="285"/>
      <c r="QLL111" s="285"/>
      <c r="QLM111" s="285"/>
      <c r="QLN111" s="285"/>
      <c r="QLO111" s="285"/>
      <c r="QLP111" s="285"/>
      <c r="QLQ111" s="285"/>
      <c r="QLR111" s="285"/>
      <c r="QLS111" s="285"/>
      <c r="QLT111" s="285"/>
      <c r="QLU111" s="285"/>
      <c r="QLV111" s="285"/>
      <c r="QLW111" s="285"/>
      <c r="QLX111" s="285"/>
      <c r="QLY111" s="285"/>
      <c r="QLZ111" s="285"/>
      <c r="QMA111" s="285"/>
      <c r="QMB111" s="285"/>
      <c r="QMC111" s="285"/>
      <c r="QMD111" s="285"/>
      <c r="QME111" s="285"/>
      <c r="QMF111" s="285"/>
      <c r="QMG111" s="285"/>
      <c r="QMH111" s="285"/>
      <c r="QMI111" s="285"/>
      <c r="QMJ111" s="285"/>
      <c r="QMK111" s="285"/>
      <c r="QML111" s="285"/>
      <c r="QMM111" s="285"/>
      <c r="QMN111" s="285"/>
      <c r="QMO111" s="285"/>
      <c r="QMP111" s="285"/>
      <c r="QMQ111" s="285"/>
      <c r="QMR111" s="285"/>
      <c r="QMS111" s="285"/>
      <c r="QMT111" s="285"/>
      <c r="QMU111" s="285"/>
      <c r="QMV111" s="285"/>
      <c r="QMW111" s="285"/>
      <c r="QMX111" s="285"/>
      <c r="QMY111" s="285"/>
      <c r="QMZ111" s="285"/>
      <c r="QNA111" s="285"/>
      <c r="QNB111" s="285"/>
      <c r="QNC111" s="285"/>
      <c r="QND111" s="285"/>
      <c r="QNE111" s="285"/>
      <c r="QNF111" s="285"/>
      <c r="QNG111" s="285"/>
      <c r="QNH111" s="285"/>
      <c r="QNI111" s="285"/>
      <c r="QNJ111" s="285"/>
      <c r="QNK111" s="285"/>
      <c r="QNL111" s="285"/>
      <c r="QNM111" s="285"/>
      <c r="QNN111" s="285"/>
      <c r="QNO111" s="285"/>
      <c r="QNP111" s="285"/>
      <c r="QNQ111" s="285"/>
      <c r="QNR111" s="285"/>
      <c r="QNS111" s="285"/>
      <c r="QNT111" s="285"/>
      <c r="QNU111" s="285"/>
      <c r="QNV111" s="285"/>
      <c r="QNW111" s="285"/>
      <c r="QNX111" s="285"/>
      <c r="QNY111" s="285"/>
      <c r="QNZ111" s="285"/>
      <c r="QOA111" s="285"/>
      <c r="QOB111" s="285"/>
      <c r="QOC111" s="285"/>
      <c r="QOD111" s="285"/>
      <c r="QOE111" s="285"/>
      <c r="QOF111" s="285"/>
      <c r="QOG111" s="285"/>
      <c r="QOH111" s="285"/>
      <c r="QOI111" s="285"/>
      <c r="QOJ111" s="285"/>
      <c r="QOK111" s="285"/>
      <c r="QOL111" s="285"/>
      <c r="QOM111" s="285"/>
      <c r="QON111" s="285"/>
      <c r="QOO111" s="285"/>
      <c r="QOP111" s="285"/>
      <c r="QOQ111" s="285"/>
      <c r="QOR111" s="285"/>
      <c r="QOS111" s="285"/>
      <c r="QOT111" s="285"/>
      <c r="QOU111" s="285"/>
      <c r="QOV111" s="285"/>
      <c r="QOW111" s="285"/>
      <c r="QOX111" s="285"/>
      <c r="QOY111" s="285"/>
      <c r="QOZ111" s="285"/>
      <c r="QPA111" s="285"/>
      <c r="QPB111" s="285"/>
      <c r="QPC111" s="285"/>
      <c r="QPD111" s="285"/>
      <c r="QPE111" s="285"/>
      <c r="QPF111" s="285"/>
      <c r="QPG111" s="285"/>
      <c r="QPH111" s="285"/>
      <c r="QPI111" s="285"/>
      <c r="QPJ111" s="285"/>
      <c r="QPK111" s="285"/>
      <c r="QPL111" s="285"/>
      <c r="QPM111" s="285"/>
      <c r="QPN111" s="285"/>
      <c r="QPO111" s="285"/>
      <c r="QPP111" s="285"/>
      <c r="QPQ111" s="285"/>
      <c r="QPR111" s="285"/>
      <c r="QPS111" s="285"/>
      <c r="QPT111" s="285"/>
      <c r="QPU111" s="285"/>
      <c r="QPV111" s="285"/>
      <c r="QPW111" s="285"/>
      <c r="QPX111" s="285"/>
      <c r="QPY111" s="285"/>
      <c r="QPZ111" s="285"/>
      <c r="QQA111" s="285"/>
      <c r="QQB111" s="285"/>
      <c r="QQC111" s="285"/>
      <c r="QQD111" s="285"/>
      <c r="QQE111" s="285"/>
      <c r="QQF111" s="285"/>
      <c r="QQG111" s="285"/>
      <c r="QQH111" s="285"/>
      <c r="QQI111" s="285"/>
      <c r="QQJ111" s="285"/>
      <c r="QQK111" s="285"/>
      <c r="QQL111" s="285"/>
      <c r="QQM111" s="285"/>
      <c r="QQN111" s="285"/>
      <c r="QQO111" s="285"/>
      <c r="QQP111" s="285"/>
      <c r="QQQ111" s="285"/>
      <c r="QQR111" s="285"/>
      <c r="QQS111" s="285"/>
      <c r="QQT111" s="285"/>
      <c r="QQU111" s="285"/>
      <c r="QQV111" s="285"/>
      <c r="QQW111" s="285"/>
      <c r="QQX111" s="285"/>
      <c r="QQY111" s="285"/>
      <c r="QQZ111" s="285"/>
      <c r="QRA111" s="285"/>
      <c r="QRB111" s="285"/>
      <c r="QRC111" s="285"/>
      <c r="QRD111" s="285"/>
      <c r="QRE111" s="285"/>
      <c r="QRF111" s="285"/>
      <c r="QRG111" s="285"/>
      <c r="QRH111" s="285"/>
      <c r="QRI111" s="285"/>
      <c r="QRJ111" s="285"/>
      <c r="QRK111" s="285"/>
      <c r="QRL111" s="285"/>
      <c r="QRM111" s="285"/>
      <c r="QRN111" s="285"/>
      <c r="QRO111" s="285"/>
      <c r="QRP111" s="285"/>
      <c r="QRQ111" s="285"/>
      <c r="QRR111" s="285"/>
      <c r="QRS111" s="285"/>
      <c r="QRT111" s="285"/>
      <c r="QRU111" s="285"/>
      <c r="QRV111" s="285"/>
      <c r="QRW111" s="285"/>
      <c r="QRX111" s="285"/>
      <c r="QRY111" s="285"/>
      <c r="QRZ111" s="285"/>
      <c r="QSA111" s="285"/>
      <c r="QSB111" s="285"/>
      <c r="QSC111" s="285"/>
      <c r="QSD111" s="285"/>
      <c r="QSE111" s="285"/>
      <c r="QSF111" s="285"/>
      <c r="QSG111" s="285"/>
      <c r="QSH111" s="285"/>
      <c r="QSI111" s="285"/>
      <c r="QSJ111" s="285"/>
      <c r="QSK111" s="285"/>
      <c r="QSL111" s="285"/>
      <c r="QSM111" s="285"/>
      <c r="QSN111" s="285"/>
      <c r="QSO111" s="285"/>
      <c r="QSP111" s="285"/>
      <c r="QSQ111" s="285"/>
      <c r="QSR111" s="285"/>
      <c r="QSS111" s="285"/>
      <c r="QST111" s="285"/>
      <c r="QSU111" s="285"/>
      <c r="QSV111" s="285"/>
      <c r="QSW111" s="285"/>
      <c r="QSX111" s="285"/>
      <c r="QSY111" s="285"/>
      <c r="QSZ111" s="285"/>
      <c r="QTA111" s="285"/>
      <c r="QTB111" s="285"/>
      <c r="QTC111" s="285"/>
      <c r="QTD111" s="285"/>
      <c r="QTE111" s="285"/>
      <c r="QTF111" s="285"/>
      <c r="QTG111" s="285"/>
      <c r="QTH111" s="285"/>
      <c r="QTI111" s="285"/>
      <c r="QTJ111" s="285"/>
      <c r="QTK111" s="285"/>
      <c r="QTL111" s="285"/>
      <c r="QTM111" s="285"/>
      <c r="QTN111" s="285"/>
      <c r="QTO111" s="285"/>
      <c r="QTP111" s="285"/>
      <c r="QTQ111" s="285"/>
      <c r="QTR111" s="285"/>
      <c r="QTS111" s="285"/>
      <c r="QTT111" s="285"/>
      <c r="QTU111" s="285"/>
      <c r="QTV111" s="285"/>
      <c r="QTW111" s="285"/>
      <c r="QTX111" s="285"/>
      <c r="QTY111" s="285"/>
      <c r="QTZ111" s="285"/>
      <c r="QUA111" s="285"/>
      <c r="QUB111" s="285"/>
      <c r="QUC111" s="285"/>
      <c r="QUD111" s="285"/>
      <c r="QUE111" s="285"/>
      <c r="QUF111" s="285"/>
      <c r="QUG111" s="285"/>
      <c r="QUH111" s="285"/>
      <c r="QUI111" s="285"/>
      <c r="QUJ111" s="285"/>
      <c r="QUK111" s="285"/>
      <c r="QUL111" s="285"/>
      <c r="QUM111" s="285"/>
      <c r="QUN111" s="285"/>
      <c r="QUO111" s="285"/>
      <c r="QUP111" s="285"/>
      <c r="QUQ111" s="285"/>
      <c r="QUR111" s="285"/>
      <c r="QUS111" s="285"/>
      <c r="QUT111" s="285"/>
      <c r="QUU111" s="285"/>
      <c r="QUV111" s="285"/>
      <c r="QUW111" s="285"/>
      <c r="QUX111" s="285"/>
      <c r="QUY111" s="285"/>
      <c r="QUZ111" s="285"/>
      <c r="QVA111" s="285"/>
      <c r="QVB111" s="285"/>
      <c r="QVC111" s="285"/>
      <c r="QVD111" s="285"/>
      <c r="QVE111" s="285"/>
      <c r="QVF111" s="285"/>
      <c r="QVG111" s="285"/>
      <c r="QVH111" s="285"/>
      <c r="QVI111" s="285"/>
      <c r="QVJ111" s="285"/>
      <c r="QVK111" s="285"/>
      <c r="QVL111" s="285"/>
      <c r="QVM111" s="285"/>
      <c r="QVN111" s="285"/>
      <c r="QVO111" s="285"/>
      <c r="QVP111" s="285"/>
      <c r="QVQ111" s="285"/>
      <c r="QVR111" s="285"/>
      <c r="QVS111" s="285"/>
      <c r="QVT111" s="285"/>
      <c r="QVU111" s="285"/>
      <c r="QVV111" s="285"/>
      <c r="QVW111" s="285"/>
      <c r="QVX111" s="285"/>
      <c r="QVY111" s="285"/>
      <c r="QVZ111" s="285"/>
      <c r="QWA111" s="285"/>
      <c r="QWB111" s="285"/>
      <c r="QWC111" s="285"/>
      <c r="QWD111" s="285"/>
      <c r="QWE111" s="285"/>
      <c r="QWF111" s="285"/>
      <c r="QWG111" s="285"/>
      <c r="QWH111" s="285"/>
      <c r="QWI111" s="285"/>
      <c r="QWJ111" s="285"/>
      <c r="QWK111" s="285"/>
      <c r="QWL111" s="285"/>
      <c r="QWM111" s="285"/>
      <c r="QWN111" s="285"/>
      <c r="QWO111" s="285"/>
      <c r="QWP111" s="285"/>
      <c r="QWQ111" s="285"/>
      <c r="QWR111" s="285"/>
      <c r="QWS111" s="285"/>
      <c r="QWT111" s="285"/>
      <c r="QWU111" s="285"/>
      <c r="QWV111" s="285"/>
      <c r="QWW111" s="285"/>
      <c r="QWX111" s="285"/>
      <c r="QWY111" s="285"/>
      <c r="QWZ111" s="285"/>
      <c r="QXA111" s="285"/>
      <c r="QXB111" s="285"/>
      <c r="QXC111" s="285"/>
      <c r="QXD111" s="285"/>
      <c r="QXE111" s="285"/>
      <c r="QXF111" s="285"/>
      <c r="QXG111" s="285"/>
      <c r="QXH111" s="285"/>
      <c r="QXI111" s="285"/>
      <c r="QXJ111" s="285"/>
      <c r="QXK111" s="285"/>
      <c r="QXL111" s="285"/>
      <c r="QXM111" s="285"/>
      <c r="QXN111" s="285"/>
      <c r="QXO111" s="285"/>
      <c r="QXP111" s="285"/>
      <c r="QXQ111" s="285"/>
      <c r="QXR111" s="285"/>
      <c r="QXS111" s="285"/>
      <c r="QXT111" s="285"/>
      <c r="QXU111" s="285"/>
      <c r="QXV111" s="285"/>
      <c r="QXW111" s="285"/>
      <c r="QXX111" s="285"/>
      <c r="QXY111" s="285"/>
      <c r="QXZ111" s="285"/>
      <c r="QYA111" s="285"/>
      <c r="QYB111" s="285"/>
      <c r="QYC111" s="285"/>
      <c r="QYD111" s="285"/>
      <c r="QYE111" s="285"/>
      <c r="QYF111" s="285"/>
      <c r="QYG111" s="285"/>
      <c r="QYH111" s="285"/>
      <c r="QYI111" s="285"/>
      <c r="QYJ111" s="285"/>
      <c r="QYK111" s="285"/>
      <c r="QYL111" s="285"/>
      <c r="QYM111" s="285"/>
      <c r="QYN111" s="285"/>
      <c r="QYO111" s="285"/>
      <c r="QYP111" s="285"/>
      <c r="QYQ111" s="285"/>
      <c r="QYR111" s="285"/>
      <c r="QYS111" s="285"/>
      <c r="QYT111" s="285"/>
      <c r="QYU111" s="285"/>
      <c r="QYV111" s="285"/>
      <c r="QYW111" s="285"/>
      <c r="QYX111" s="285"/>
      <c r="QYY111" s="285"/>
      <c r="QYZ111" s="285"/>
      <c r="QZA111" s="285"/>
      <c r="QZB111" s="285"/>
      <c r="QZC111" s="285"/>
      <c r="QZD111" s="285"/>
      <c r="QZE111" s="285"/>
      <c r="QZF111" s="285"/>
      <c r="QZG111" s="285"/>
      <c r="QZH111" s="285"/>
      <c r="QZI111" s="285"/>
      <c r="QZJ111" s="285"/>
      <c r="QZK111" s="285"/>
      <c r="QZL111" s="285"/>
      <c r="QZM111" s="285"/>
      <c r="QZN111" s="285"/>
      <c r="QZO111" s="285"/>
      <c r="QZP111" s="285"/>
      <c r="QZQ111" s="285"/>
      <c r="QZR111" s="285"/>
      <c r="QZS111" s="285"/>
      <c r="QZT111" s="285"/>
      <c r="QZU111" s="285"/>
      <c r="QZV111" s="285"/>
      <c r="QZW111" s="285"/>
      <c r="QZX111" s="285"/>
      <c r="QZY111" s="285"/>
      <c r="QZZ111" s="285"/>
      <c r="RAA111" s="285"/>
      <c r="RAB111" s="285"/>
      <c r="RAC111" s="285"/>
      <c r="RAD111" s="285"/>
      <c r="RAE111" s="285"/>
      <c r="RAF111" s="285"/>
      <c r="RAG111" s="285"/>
      <c r="RAH111" s="285"/>
      <c r="RAI111" s="285"/>
      <c r="RAJ111" s="285"/>
      <c r="RAK111" s="285"/>
      <c r="RAL111" s="285"/>
      <c r="RAM111" s="285"/>
      <c r="RAN111" s="285"/>
      <c r="RAO111" s="285"/>
      <c r="RAP111" s="285"/>
      <c r="RAQ111" s="285"/>
      <c r="RAR111" s="285"/>
      <c r="RAS111" s="285"/>
      <c r="RAT111" s="285"/>
      <c r="RAU111" s="285"/>
      <c r="RAV111" s="285"/>
      <c r="RAW111" s="285"/>
      <c r="RAX111" s="285"/>
      <c r="RAY111" s="285"/>
      <c r="RAZ111" s="285"/>
      <c r="RBA111" s="285"/>
      <c r="RBB111" s="285"/>
      <c r="RBC111" s="285"/>
      <c r="RBD111" s="285"/>
      <c r="RBE111" s="285"/>
      <c r="RBF111" s="285"/>
      <c r="RBG111" s="285"/>
      <c r="RBH111" s="285"/>
      <c r="RBI111" s="285"/>
      <c r="RBJ111" s="285"/>
      <c r="RBK111" s="285"/>
      <c r="RBL111" s="285"/>
      <c r="RBM111" s="285"/>
      <c r="RBN111" s="285"/>
      <c r="RBO111" s="285"/>
      <c r="RBP111" s="285"/>
      <c r="RBQ111" s="285"/>
      <c r="RBR111" s="285"/>
      <c r="RBS111" s="285"/>
      <c r="RBT111" s="285"/>
      <c r="RBU111" s="285"/>
      <c r="RBV111" s="285"/>
      <c r="RBW111" s="285"/>
      <c r="RBX111" s="285"/>
      <c r="RBY111" s="285"/>
      <c r="RBZ111" s="285"/>
      <c r="RCA111" s="285"/>
      <c r="RCB111" s="285"/>
      <c r="RCC111" s="285"/>
      <c r="RCD111" s="285"/>
      <c r="RCE111" s="285"/>
      <c r="RCF111" s="285"/>
      <c r="RCG111" s="285"/>
      <c r="RCH111" s="285"/>
      <c r="RCI111" s="285"/>
      <c r="RCJ111" s="285"/>
      <c r="RCK111" s="285"/>
      <c r="RCL111" s="285"/>
      <c r="RCM111" s="285"/>
      <c r="RCN111" s="285"/>
      <c r="RCO111" s="285"/>
      <c r="RCP111" s="285"/>
      <c r="RCQ111" s="285"/>
      <c r="RCR111" s="285"/>
      <c r="RCS111" s="285"/>
      <c r="RCT111" s="285"/>
      <c r="RCU111" s="285"/>
      <c r="RCV111" s="285"/>
      <c r="RCW111" s="285"/>
      <c r="RCX111" s="285"/>
      <c r="RCY111" s="285"/>
      <c r="RCZ111" s="285"/>
      <c r="RDA111" s="285"/>
      <c r="RDB111" s="285"/>
      <c r="RDC111" s="285"/>
      <c r="RDD111" s="285"/>
      <c r="RDE111" s="285"/>
      <c r="RDF111" s="285"/>
      <c r="RDG111" s="285"/>
      <c r="RDH111" s="285"/>
      <c r="RDI111" s="285"/>
      <c r="RDJ111" s="285"/>
      <c r="RDK111" s="285"/>
      <c r="RDL111" s="285"/>
      <c r="RDM111" s="285"/>
      <c r="RDN111" s="285"/>
      <c r="RDO111" s="285"/>
      <c r="RDP111" s="285"/>
      <c r="RDQ111" s="285"/>
      <c r="RDR111" s="285"/>
      <c r="RDS111" s="285"/>
      <c r="RDT111" s="285"/>
      <c r="RDU111" s="285"/>
      <c r="RDV111" s="285"/>
      <c r="RDW111" s="285"/>
      <c r="RDX111" s="285"/>
      <c r="RDY111" s="285"/>
      <c r="RDZ111" s="285"/>
      <c r="REA111" s="285"/>
      <c r="REB111" s="285"/>
      <c r="REC111" s="285"/>
      <c r="RED111" s="285"/>
      <c r="REE111" s="285"/>
      <c r="REF111" s="285"/>
      <c r="REG111" s="285"/>
      <c r="REH111" s="285"/>
      <c r="REI111" s="285"/>
      <c r="REJ111" s="285"/>
      <c r="REK111" s="285"/>
      <c r="REL111" s="285"/>
      <c r="REM111" s="285"/>
      <c r="REN111" s="285"/>
      <c r="REO111" s="285"/>
      <c r="REP111" s="285"/>
      <c r="REQ111" s="285"/>
      <c r="RER111" s="285"/>
      <c r="RES111" s="285"/>
      <c r="RET111" s="285"/>
      <c r="REU111" s="285"/>
      <c r="REV111" s="285"/>
      <c r="REW111" s="285"/>
      <c r="REX111" s="285"/>
      <c r="REY111" s="285"/>
      <c r="REZ111" s="285"/>
      <c r="RFA111" s="285"/>
      <c r="RFB111" s="285"/>
      <c r="RFC111" s="285"/>
      <c r="RFD111" s="285"/>
      <c r="RFE111" s="285"/>
      <c r="RFF111" s="285"/>
      <c r="RFG111" s="285"/>
      <c r="RFH111" s="285"/>
      <c r="RFI111" s="285"/>
      <c r="RFJ111" s="285"/>
      <c r="RFK111" s="285"/>
      <c r="RFL111" s="285"/>
      <c r="RFM111" s="285"/>
      <c r="RFN111" s="285"/>
      <c r="RFO111" s="285"/>
      <c r="RFP111" s="285"/>
      <c r="RFQ111" s="285"/>
      <c r="RFR111" s="285"/>
      <c r="RFS111" s="285"/>
      <c r="RFT111" s="285"/>
      <c r="RFU111" s="285"/>
      <c r="RFV111" s="285"/>
      <c r="RFW111" s="285"/>
      <c r="RFX111" s="285"/>
      <c r="RFY111" s="285"/>
      <c r="RFZ111" s="285"/>
      <c r="RGA111" s="285"/>
      <c r="RGB111" s="285"/>
      <c r="RGC111" s="285"/>
      <c r="RGD111" s="285"/>
      <c r="RGE111" s="285"/>
      <c r="RGF111" s="285"/>
      <c r="RGG111" s="285"/>
      <c r="RGH111" s="285"/>
      <c r="RGI111" s="285"/>
      <c r="RGJ111" s="285"/>
      <c r="RGK111" s="285"/>
      <c r="RGL111" s="285"/>
      <c r="RGM111" s="285"/>
      <c r="RGN111" s="285"/>
      <c r="RGO111" s="285"/>
      <c r="RGP111" s="285"/>
      <c r="RGQ111" s="285"/>
      <c r="RGR111" s="285"/>
      <c r="RGS111" s="285"/>
      <c r="RGT111" s="285"/>
      <c r="RGU111" s="285"/>
      <c r="RGV111" s="285"/>
      <c r="RGW111" s="285"/>
      <c r="RGX111" s="285"/>
      <c r="RGY111" s="285"/>
      <c r="RGZ111" s="285"/>
      <c r="RHA111" s="285"/>
      <c r="RHB111" s="285"/>
      <c r="RHC111" s="285"/>
      <c r="RHD111" s="285"/>
      <c r="RHE111" s="285"/>
      <c r="RHF111" s="285"/>
      <c r="RHG111" s="285"/>
      <c r="RHH111" s="285"/>
      <c r="RHI111" s="285"/>
      <c r="RHJ111" s="285"/>
      <c r="RHK111" s="285"/>
      <c r="RHL111" s="285"/>
      <c r="RHM111" s="285"/>
      <c r="RHN111" s="285"/>
      <c r="RHO111" s="285"/>
      <c r="RHP111" s="285"/>
      <c r="RHQ111" s="285"/>
      <c r="RHR111" s="285"/>
      <c r="RHS111" s="285"/>
      <c r="RHT111" s="285"/>
      <c r="RHU111" s="285"/>
      <c r="RHV111" s="285"/>
      <c r="RHW111" s="285"/>
      <c r="RHX111" s="285"/>
      <c r="RHY111" s="285"/>
      <c r="RHZ111" s="285"/>
      <c r="RIA111" s="285"/>
      <c r="RIB111" s="285"/>
      <c r="RIC111" s="285"/>
      <c r="RID111" s="285"/>
      <c r="RIE111" s="285"/>
      <c r="RIF111" s="285"/>
      <c r="RIG111" s="285"/>
      <c r="RIH111" s="285"/>
      <c r="RII111" s="285"/>
      <c r="RIJ111" s="285"/>
      <c r="RIK111" s="285"/>
      <c r="RIL111" s="285"/>
      <c r="RIM111" s="285"/>
      <c r="RIN111" s="285"/>
      <c r="RIO111" s="285"/>
      <c r="RIP111" s="285"/>
      <c r="RIQ111" s="285"/>
      <c r="RIR111" s="285"/>
      <c r="RIS111" s="285"/>
      <c r="RIT111" s="285"/>
      <c r="RIU111" s="285"/>
      <c r="RIV111" s="285"/>
      <c r="RIW111" s="285"/>
      <c r="RIX111" s="285"/>
      <c r="RIY111" s="285"/>
      <c r="RIZ111" s="285"/>
      <c r="RJA111" s="285"/>
      <c r="RJB111" s="285"/>
      <c r="RJC111" s="285"/>
      <c r="RJD111" s="285"/>
      <c r="RJE111" s="285"/>
      <c r="RJF111" s="285"/>
      <c r="RJG111" s="285"/>
      <c r="RJH111" s="285"/>
      <c r="RJI111" s="285"/>
      <c r="RJJ111" s="285"/>
      <c r="RJK111" s="285"/>
      <c r="RJL111" s="285"/>
      <c r="RJM111" s="285"/>
      <c r="RJN111" s="285"/>
      <c r="RJO111" s="285"/>
      <c r="RJP111" s="285"/>
      <c r="RJQ111" s="285"/>
      <c r="RJR111" s="285"/>
      <c r="RJS111" s="285"/>
      <c r="RJT111" s="285"/>
      <c r="RJU111" s="285"/>
      <c r="RJV111" s="285"/>
      <c r="RJW111" s="285"/>
      <c r="RJX111" s="285"/>
      <c r="RJY111" s="285"/>
      <c r="RJZ111" s="285"/>
      <c r="RKA111" s="285"/>
      <c r="RKB111" s="285"/>
      <c r="RKC111" s="285"/>
      <c r="RKD111" s="285"/>
      <c r="RKE111" s="285"/>
      <c r="RKF111" s="285"/>
      <c r="RKG111" s="285"/>
      <c r="RKH111" s="285"/>
      <c r="RKI111" s="285"/>
      <c r="RKJ111" s="285"/>
      <c r="RKK111" s="285"/>
      <c r="RKL111" s="285"/>
      <c r="RKM111" s="285"/>
      <c r="RKN111" s="285"/>
      <c r="RKO111" s="285"/>
      <c r="RKP111" s="285"/>
      <c r="RKQ111" s="285"/>
      <c r="RKR111" s="285"/>
      <c r="RKS111" s="285"/>
      <c r="RKT111" s="285"/>
      <c r="RKU111" s="285"/>
      <c r="RKV111" s="285"/>
      <c r="RKW111" s="285"/>
      <c r="RKX111" s="285"/>
      <c r="RKY111" s="285"/>
      <c r="RKZ111" s="285"/>
      <c r="RLA111" s="285"/>
      <c r="RLB111" s="285"/>
      <c r="RLC111" s="285"/>
      <c r="RLD111" s="285"/>
      <c r="RLE111" s="285"/>
      <c r="RLF111" s="285"/>
      <c r="RLG111" s="285"/>
      <c r="RLH111" s="285"/>
      <c r="RLI111" s="285"/>
      <c r="RLJ111" s="285"/>
      <c r="RLK111" s="285"/>
      <c r="RLL111" s="285"/>
      <c r="RLM111" s="285"/>
      <c r="RLN111" s="285"/>
      <c r="RLO111" s="285"/>
      <c r="RLP111" s="285"/>
      <c r="RLQ111" s="285"/>
      <c r="RLR111" s="285"/>
      <c r="RLS111" s="285"/>
      <c r="RLT111" s="285"/>
      <c r="RLU111" s="285"/>
      <c r="RLV111" s="285"/>
      <c r="RLW111" s="285"/>
      <c r="RLX111" s="285"/>
      <c r="RLY111" s="285"/>
      <c r="RLZ111" s="285"/>
      <c r="RMA111" s="285"/>
      <c r="RMB111" s="285"/>
      <c r="RMC111" s="285"/>
      <c r="RMD111" s="285"/>
      <c r="RME111" s="285"/>
      <c r="RMF111" s="285"/>
      <c r="RMG111" s="285"/>
      <c r="RMH111" s="285"/>
      <c r="RMI111" s="285"/>
      <c r="RMJ111" s="285"/>
      <c r="RMK111" s="285"/>
      <c r="RML111" s="285"/>
      <c r="RMM111" s="285"/>
      <c r="RMN111" s="285"/>
      <c r="RMO111" s="285"/>
      <c r="RMP111" s="285"/>
      <c r="RMQ111" s="285"/>
      <c r="RMR111" s="285"/>
      <c r="RMS111" s="285"/>
      <c r="RMT111" s="285"/>
      <c r="RMU111" s="285"/>
      <c r="RMV111" s="285"/>
      <c r="RMW111" s="285"/>
      <c r="RMX111" s="285"/>
      <c r="RMY111" s="285"/>
      <c r="RMZ111" s="285"/>
      <c r="RNA111" s="285"/>
      <c r="RNB111" s="285"/>
      <c r="RNC111" s="285"/>
      <c r="RND111" s="285"/>
      <c r="RNE111" s="285"/>
      <c r="RNF111" s="285"/>
      <c r="RNG111" s="285"/>
      <c r="RNH111" s="285"/>
      <c r="RNI111" s="285"/>
      <c r="RNJ111" s="285"/>
      <c r="RNK111" s="285"/>
      <c r="RNL111" s="285"/>
      <c r="RNM111" s="285"/>
      <c r="RNN111" s="285"/>
      <c r="RNO111" s="285"/>
      <c r="RNP111" s="285"/>
      <c r="RNQ111" s="285"/>
      <c r="RNR111" s="285"/>
      <c r="RNS111" s="285"/>
      <c r="RNT111" s="285"/>
      <c r="RNU111" s="285"/>
      <c r="RNV111" s="285"/>
      <c r="RNW111" s="285"/>
      <c r="RNX111" s="285"/>
      <c r="RNY111" s="285"/>
      <c r="RNZ111" s="285"/>
      <c r="ROA111" s="285"/>
      <c r="ROB111" s="285"/>
      <c r="ROC111" s="285"/>
      <c r="ROD111" s="285"/>
      <c r="ROE111" s="285"/>
      <c r="ROF111" s="285"/>
      <c r="ROG111" s="285"/>
      <c r="ROH111" s="285"/>
      <c r="ROI111" s="285"/>
      <c r="ROJ111" s="285"/>
      <c r="ROK111" s="285"/>
      <c r="ROL111" s="285"/>
      <c r="ROM111" s="285"/>
      <c r="RON111" s="285"/>
      <c r="ROO111" s="285"/>
      <c r="ROP111" s="285"/>
      <c r="ROQ111" s="285"/>
      <c r="ROR111" s="285"/>
      <c r="ROS111" s="285"/>
      <c r="ROT111" s="285"/>
      <c r="ROU111" s="285"/>
      <c r="ROV111" s="285"/>
      <c r="ROW111" s="285"/>
      <c r="ROX111" s="285"/>
      <c r="ROY111" s="285"/>
      <c r="ROZ111" s="285"/>
      <c r="RPA111" s="285"/>
      <c r="RPB111" s="285"/>
      <c r="RPC111" s="285"/>
      <c r="RPD111" s="285"/>
      <c r="RPE111" s="285"/>
      <c r="RPF111" s="285"/>
      <c r="RPG111" s="285"/>
      <c r="RPH111" s="285"/>
      <c r="RPI111" s="285"/>
      <c r="RPJ111" s="285"/>
      <c r="RPK111" s="285"/>
      <c r="RPL111" s="285"/>
      <c r="RPM111" s="285"/>
      <c r="RPN111" s="285"/>
      <c r="RPO111" s="285"/>
      <c r="RPP111" s="285"/>
      <c r="RPQ111" s="285"/>
      <c r="RPR111" s="285"/>
      <c r="RPS111" s="285"/>
      <c r="RPT111" s="285"/>
      <c r="RPU111" s="285"/>
      <c r="RPV111" s="285"/>
      <c r="RPW111" s="285"/>
      <c r="RPX111" s="285"/>
      <c r="RPY111" s="285"/>
      <c r="RPZ111" s="285"/>
      <c r="RQA111" s="285"/>
      <c r="RQB111" s="285"/>
      <c r="RQC111" s="285"/>
      <c r="RQD111" s="285"/>
      <c r="RQE111" s="285"/>
      <c r="RQF111" s="285"/>
      <c r="RQG111" s="285"/>
      <c r="RQH111" s="285"/>
      <c r="RQI111" s="285"/>
      <c r="RQJ111" s="285"/>
      <c r="RQK111" s="285"/>
      <c r="RQL111" s="285"/>
      <c r="RQM111" s="285"/>
      <c r="RQN111" s="285"/>
      <c r="RQO111" s="285"/>
      <c r="RQP111" s="285"/>
      <c r="RQQ111" s="285"/>
      <c r="RQR111" s="285"/>
      <c r="RQS111" s="285"/>
      <c r="RQT111" s="285"/>
      <c r="RQU111" s="285"/>
      <c r="RQV111" s="285"/>
      <c r="RQW111" s="285"/>
      <c r="RQX111" s="285"/>
      <c r="RQY111" s="285"/>
      <c r="RQZ111" s="285"/>
      <c r="RRA111" s="285"/>
      <c r="RRB111" s="285"/>
      <c r="RRC111" s="285"/>
      <c r="RRD111" s="285"/>
      <c r="RRE111" s="285"/>
      <c r="RRF111" s="285"/>
      <c r="RRG111" s="285"/>
      <c r="RRH111" s="285"/>
      <c r="RRI111" s="285"/>
      <c r="RRJ111" s="285"/>
      <c r="RRK111" s="285"/>
      <c r="RRL111" s="285"/>
      <c r="RRM111" s="285"/>
      <c r="RRN111" s="285"/>
      <c r="RRO111" s="285"/>
      <c r="RRP111" s="285"/>
      <c r="RRQ111" s="285"/>
      <c r="RRR111" s="285"/>
      <c r="RRS111" s="285"/>
      <c r="RRT111" s="285"/>
      <c r="RRU111" s="285"/>
      <c r="RRV111" s="285"/>
      <c r="RRW111" s="285"/>
      <c r="RRX111" s="285"/>
      <c r="RRY111" s="285"/>
      <c r="RRZ111" s="285"/>
      <c r="RSA111" s="285"/>
      <c r="RSB111" s="285"/>
      <c r="RSC111" s="285"/>
      <c r="RSD111" s="285"/>
      <c r="RSE111" s="285"/>
      <c r="RSF111" s="285"/>
      <c r="RSG111" s="285"/>
      <c r="RSH111" s="285"/>
      <c r="RSI111" s="285"/>
      <c r="RSJ111" s="285"/>
      <c r="RSK111" s="285"/>
      <c r="RSL111" s="285"/>
      <c r="RSM111" s="285"/>
      <c r="RSN111" s="285"/>
      <c r="RSO111" s="285"/>
      <c r="RSP111" s="285"/>
      <c r="RSQ111" s="285"/>
      <c r="RSR111" s="285"/>
      <c r="RSS111" s="285"/>
      <c r="RST111" s="285"/>
      <c r="RSU111" s="285"/>
      <c r="RSV111" s="285"/>
      <c r="RSW111" s="285"/>
      <c r="RSX111" s="285"/>
      <c r="RSY111" s="285"/>
      <c r="RSZ111" s="285"/>
      <c r="RTA111" s="285"/>
      <c r="RTB111" s="285"/>
      <c r="RTC111" s="285"/>
      <c r="RTD111" s="285"/>
      <c r="RTE111" s="285"/>
      <c r="RTF111" s="285"/>
      <c r="RTG111" s="285"/>
      <c r="RTH111" s="285"/>
      <c r="RTI111" s="285"/>
      <c r="RTJ111" s="285"/>
      <c r="RTK111" s="285"/>
      <c r="RTL111" s="285"/>
      <c r="RTM111" s="285"/>
      <c r="RTN111" s="285"/>
      <c r="RTO111" s="285"/>
      <c r="RTP111" s="285"/>
      <c r="RTQ111" s="285"/>
      <c r="RTR111" s="285"/>
      <c r="RTS111" s="285"/>
      <c r="RTT111" s="285"/>
      <c r="RTU111" s="285"/>
      <c r="RTV111" s="285"/>
      <c r="RTW111" s="285"/>
      <c r="RTX111" s="285"/>
      <c r="RTY111" s="285"/>
      <c r="RTZ111" s="285"/>
      <c r="RUA111" s="285"/>
      <c r="RUB111" s="285"/>
      <c r="RUC111" s="285"/>
      <c r="RUD111" s="285"/>
      <c r="RUE111" s="285"/>
      <c r="RUF111" s="285"/>
      <c r="RUG111" s="285"/>
      <c r="RUH111" s="285"/>
      <c r="RUI111" s="285"/>
      <c r="RUJ111" s="285"/>
      <c r="RUK111" s="285"/>
      <c r="RUL111" s="285"/>
      <c r="RUM111" s="285"/>
      <c r="RUN111" s="285"/>
      <c r="RUO111" s="285"/>
      <c r="RUP111" s="285"/>
      <c r="RUQ111" s="285"/>
      <c r="RUR111" s="285"/>
      <c r="RUS111" s="285"/>
      <c r="RUT111" s="285"/>
      <c r="RUU111" s="285"/>
      <c r="RUV111" s="285"/>
      <c r="RUW111" s="285"/>
      <c r="RUX111" s="285"/>
      <c r="RUY111" s="285"/>
      <c r="RUZ111" s="285"/>
      <c r="RVA111" s="285"/>
      <c r="RVB111" s="285"/>
      <c r="RVC111" s="285"/>
      <c r="RVD111" s="285"/>
      <c r="RVE111" s="285"/>
      <c r="RVF111" s="285"/>
      <c r="RVG111" s="285"/>
      <c r="RVH111" s="285"/>
      <c r="RVI111" s="285"/>
      <c r="RVJ111" s="285"/>
      <c r="RVK111" s="285"/>
      <c r="RVL111" s="285"/>
      <c r="RVM111" s="285"/>
      <c r="RVN111" s="285"/>
      <c r="RVO111" s="285"/>
      <c r="RVP111" s="285"/>
      <c r="RVQ111" s="285"/>
      <c r="RVR111" s="285"/>
      <c r="RVS111" s="285"/>
      <c r="RVT111" s="285"/>
      <c r="RVU111" s="285"/>
      <c r="RVV111" s="285"/>
      <c r="RVW111" s="285"/>
      <c r="RVX111" s="285"/>
      <c r="RVY111" s="285"/>
      <c r="RVZ111" s="285"/>
      <c r="RWA111" s="285"/>
      <c r="RWB111" s="285"/>
      <c r="RWC111" s="285"/>
      <c r="RWD111" s="285"/>
      <c r="RWE111" s="285"/>
      <c r="RWF111" s="285"/>
      <c r="RWG111" s="285"/>
      <c r="RWH111" s="285"/>
      <c r="RWI111" s="285"/>
      <c r="RWJ111" s="285"/>
      <c r="RWK111" s="285"/>
      <c r="RWL111" s="285"/>
      <c r="RWM111" s="285"/>
      <c r="RWN111" s="285"/>
      <c r="RWO111" s="285"/>
      <c r="RWP111" s="285"/>
      <c r="RWQ111" s="285"/>
      <c r="RWR111" s="285"/>
      <c r="RWS111" s="285"/>
      <c r="RWT111" s="285"/>
      <c r="RWU111" s="285"/>
      <c r="RWV111" s="285"/>
      <c r="RWW111" s="285"/>
      <c r="RWX111" s="285"/>
      <c r="RWY111" s="285"/>
      <c r="RWZ111" s="285"/>
      <c r="RXA111" s="285"/>
      <c r="RXB111" s="285"/>
      <c r="RXC111" s="285"/>
      <c r="RXD111" s="285"/>
      <c r="RXE111" s="285"/>
      <c r="RXF111" s="285"/>
      <c r="RXG111" s="285"/>
      <c r="RXH111" s="285"/>
      <c r="RXI111" s="285"/>
      <c r="RXJ111" s="285"/>
      <c r="RXK111" s="285"/>
      <c r="RXL111" s="285"/>
      <c r="RXM111" s="285"/>
      <c r="RXN111" s="285"/>
      <c r="RXO111" s="285"/>
      <c r="RXP111" s="285"/>
      <c r="RXQ111" s="285"/>
      <c r="RXR111" s="285"/>
      <c r="RXS111" s="285"/>
      <c r="RXT111" s="285"/>
      <c r="RXU111" s="285"/>
      <c r="RXV111" s="285"/>
      <c r="RXW111" s="285"/>
      <c r="RXX111" s="285"/>
      <c r="RXY111" s="285"/>
      <c r="RXZ111" s="285"/>
      <c r="RYA111" s="285"/>
      <c r="RYB111" s="285"/>
      <c r="RYC111" s="285"/>
      <c r="RYD111" s="285"/>
      <c r="RYE111" s="285"/>
      <c r="RYF111" s="285"/>
      <c r="RYG111" s="285"/>
      <c r="RYH111" s="285"/>
      <c r="RYI111" s="285"/>
      <c r="RYJ111" s="285"/>
      <c r="RYK111" s="285"/>
      <c r="RYL111" s="285"/>
      <c r="RYM111" s="285"/>
      <c r="RYN111" s="285"/>
      <c r="RYO111" s="285"/>
      <c r="RYP111" s="285"/>
      <c r="RYQ111" s="285"/>
      <c r="RYR111" s="285"/>
      <c r="RYS111" s="285"/>
      <c r="RYT111" s="285"/>
      <c r="RYU111" s="285"/>
      <c r="RYV111" s="285"/>
      <c r="RYW111" s="285"/>
      <c r="RYX111" s="285"/>
      <c r="RYY111" s="285"/>
      <c r="RYZ111" s="285"/>
      <c r="RZA111" s="285"/>
      <c r="RZB111" s="285"/>
      <c r="RZC111" s="285"/>
      <c r="RZD111" s="285"/>
      <c r="RZE111" s="285"/>
      <c r="RZF111" s="285"/>
      <c r="RZG111" s="285"/>
      <c r="RZH111" s="285"/>
      <c r="RZI111" s="285"/>
      <c r="RZJ111" s="285"/>
      <c r="RZK111" s="285"/>
      <c r="RZL111" s="285"/>
      <c r="RZM111" s="285"/>
      <c r="RZN111" s="285"/>
      <c r="RZO111" s="285"/>
      <c r="RZP111" s="285"/>
      <c r="RZQ111" s="285"/>
      <c r="RZR111" s="285"/>
      <c r="RZS111" s="285"/>
      <c r="RZT111" s="285"/>
      <c r="RZU111" s="285"/>
      <c r="RZV111" s="285"/>
      <c r="RZW111" s="285"/>
      <c r="RZX111" s="285"/>
      <c r="RZY111" s="285"/>
      <c r="RZZ111" s="285"/>
      <c r="SAA111" s="285"/>
      <c r="SAB111" s="285"/>
      <c r="SAC111" s="285"/>
      <c r="SAD111" s="285"/>
      <c r="SAE111" s="285"/>
      <c r="SAF111" s="285"/>
      <c r="SAG111" s="285"/>
      <c r="SAH111" s="285"/>
      <c r="SAI111" s="285"/>
      <c r="SAJ111" s="285"/>
      <c r="SAK111" s="285"/>
      <c r="SAL111" s="285"/>
      <c r="SAM111" s="285"/>
      <c r="SAN111" s="285"/>
      <c r="SAO111" s="285"/>
      <c r="SAP111" s="285"/>
      <c r="SAQ111" s="285"/>
      <c r="SAR111" s="285"/>
      <c r="SAS111" s="285"/>
      <c r="SAT111" s="285"/>
      <c r="SAU111" s="285"/>
      <c r="SAV111" s="285"/>
      <c r="SAW111" s="285"/>
      <c r="SAX111" s="285"/>
      <c r="SAY111" s="285"/>
      <c r="SAZ111" s="285"/>
      <c r="SBA111" s="285"/>
      <c r="SBB111" s="285"/>
      <c r="SBC111" s="285"/>
      <c r="SBD111" s="285"/>
      <c r="SBE111" s="285"/>
      <c r="SBF111" s="285"/>
      <c r="SBG111" s="285"/>
      <c r="SBH111" s="285"/>
      <c r="SBI111" s="285"/>
      <c r="SBJ111" s="285"/>
      <c r="SBK111" s="285"/>
      <c r="SBL111" s="285"/>
      <c r="SBM111" s="285"/>
      <c r="SBN111" s="285"/>
      <c r="SBO111" s="285"/>
      <c r="SBP111" s="285"/>
      <c r="SBQ111" s="285"/>
      <c r="SBR111" s="285"/>
      <c r="SBS111" s="285"/>
      <c r="SBT111" s="285"/>
      <c r="SBU111" s="285"/>
      <c r="SBV111" s="285"/>
      <c r="SBW111" s="285"/>
      <c r="SBX111" s="285"/>
      <c r="SBY111" s="285"/>
      <c r="SBZ111" s="285"/>
      <c r="SCA111" s="285"/>
      <c r="SCB111" s="285"/>
      <c r="SCC111" s="285"/>
      <c r="SCD111" s="285"/>
      <c r="SCE111" s="285"/>
      <c r="SCF111" s="285"/>
      <c r="SCG111" s="285"/>
      <c r="SCH111" s="285"/>
      <c r="SCI111" s="285"/>
      <c r="SCJ111" s="285"/>
      <c r="SCK111" s="285"/>
      <c r="SCL111" s="285"/>
      <c r="SCM111" s="285"/>
      <c r="SCN111" s="285"/>
      <c r="SCO111" s="285"/>
      <c r="SCP111" s="285"/>
      <c r="SCQ111" s="285"/>
      <c r="SCR111" s="285"/>
      <c r="SCS111" s="285"/>
      <c r="SCT111" s="285"/>
      <c r="SCU111" s="285"/>
      <c r="SCV111" s="285"/>
      <c r="SCW111" s="285"/>
      <c r="SCX111" s="285"/>
      <c r="SCY111" s="285"/>
      <c r="SCZ111" s="285"/>
      <c r="SDA111" s="285"/>
      <c r="SDB111" s="285"/>
      <c r="SDC111" s="285"/>
      <c r="SDD111" s="285"/>
      <c r="SDE111" s="285"/>
      <c r="SDF111" s="285"/>
      <c r="SDG111" s="285"/>
      <c r="SDH111" s="285"/>
      <c r="SDI111" s="285"/>
      <c r="SDJ111" s="285"/>
      <c r="SDK111" s="285"/>
      <c r="SDL111" s="285"/>
      <c r="SDM111" s="285"/>
      <c r="SDN111" s="285"/>
      <c r="SDO111" s="285"/>
      <c r="SDP111" s="285"/>
      <c r="SDQ111" s="285"/>
      <c r="SDR111" s="285"/>
      <c r="SDS111" s="285"/>
      <c r="SDT111" s="285"/>
      <c r="SDU111" s="285"/>
      <c r="SDV111" s="285"/>
      <c r="SDW111" s="285"/>
      <c r="SDX111" s="285"/>
      <c r="SDY111" s="285"/>
      <c r="SDZ111" s="285"/>
      <c r="SEA111" s="285"/>
      <c r="SEB111" s="285"/>
      <c r="SEC111" s="285"/>
      <c r="SED111" s="285"/>
      <c r="SEE111" s="285"/>
      <c r="SEF111" s="285"/>
      <c r="SEG111" s="285"/>
      <c r="SEH111" s="285"/>
      <c r="SEI111" s="285"/>
      <c r="SEJ111" s="285"/>
      <c r="SEK111" s="285"/>
      <c r="SEL111" s="285"/>
      <c r="SEM111" s="285"/>
      <c r="SEN111" s="285"/>
      <c r="SEO111" s="285"/>
      <c r="SEP111" s="285"/>
      <c r="SEQ111" s="285"/>
      <c r="SER111" s="285"/>
      <c r="SES111" s="285"/>
      <c r="SET111" s="285"/>
      <c r="SEU111" s="285"/>
      <c r="SEV111" s="285"/>
      <c r="SEW111" s="285"/>
      <c r="SEX111" s="285"/>
      <c r="SEY111" s="285"/>
      <c r="SEZ111" s="285"/>
      <c r="SFA111" s="285"/>
      <c r="SFB111" s="285"/>
      <c r="SFC111" s="285"/>
      <c r="SFD111" s="285"/>
      <c r="SFE111" s="285"/>
      <c r="SFF111" s="285"/>
      <c r="SFG111" s="285"/>
      <c r="SFH111" s="285"/>
      <c r="SFI111" s="285"/>
      <c r="SFJ111" s="285"/>
      <c r="SFK111" s="285"/>
      <c r="SFL111" s="285"/>
      <c r="SFM111" s="285"/>
      <c r="SFN111" s="285"/>
      <c r="SFO111" s="285"/>
      <c r="SFP111" s="285"/>
      <c r="SFQ111" s="285"/>
      <c r="SFR111" s="285"/>
      <c r="SFS111" s="285"/>
      <c r="SFT111" s="285"/>
      <c r="SFU111" s="285"/>
      <c r="SFV111" s="285"/>
      <c r="SFW111" s="285"/>
      <c r="SFX111" s="285"/>
      <c r="SFY111" s="285"/>
      <c r="SFZ111" s="285"/>
      <c r="SGA111" s="285"/>
      <c r="SGB111" s="285"/>
      <c r="SGC111" s="285"/>
      <c r="SGD111" s="285"/>
      <c r="SGE111" s="285"/>
      <c r="SGF111" s="285"/>
      <c r="SGG111" s="285"/>
      <c r="SGH111" s="285"/>
      <c r="SGI111" s="285"/>
      <c r="SGJ111" s="285"/>
      <c r="SGK111" s="285"/>
      <c r="SGL111" s="285"/>
      <c r="SGM111" s="285"/>
      <c r="SGN111" s="285"/>
      <c r="SGO111" s="285"/>
      <c r="SGP111" s="285"/>
      <c r="SGQ111" s="285"/>
      <c r="SGR111" s="285"/>
      <c r="SGS111" s="285"/>
      <c r="SGT111" s="285"/>
      <c r="SGU111" s="285"/>
      <c r="SGV111" s="285"/>
      <c r="SGW111" s="285"/>
      <c r="SGX111" s="285"/>
      <c r="SGY111" s="285"/>
      <c r="SGZ111" s="285"/>
      <c r="SHA111" s="285"/>
      <c r="SHB111" s="285"/>
      <c r="SHC111" s="285"/>
      <c r="SHD111" s="285"/>
      <c r="SHE111" s="285"/>
      <c r="SHF111" s="285"/>
      <c r="SHG111" s="285"/>
      <c r="SHH111" s="285"/>
      <c r="SHI111" s="285"/>
      <c r="SHJ111" s="285"/>
      <c r="SHK111" s="285"/>
      <c r="SHL111" s="285"/>
      <c r="SHM111" s="285"/>
      <c r="SHN111" s="285"/>
      <c r="SHO111" s="285"/>
      <c r="SHP111" s="285"/>
      <c r="SHQ111" s="285"/>
      <c r="SHR111" s="285"/>
      <c r="SHS111" s="285"/>
      <c r="SHT111" s="285"/>
      <c r="SHU111" s="285"/>
      <c r="SHV111" s="285"/>
      <c r="SHW111" s="285"/>
      <c r="SHX111" s="285"/>
      <c r="SHY111" s="285"/>
      <c r="SHZ111" s="285"/>
      <c r="SIA111" s="285"/>
      <c r="SIB111" s="285"/>
      <c r="SIC111" s="285"/>
      <c r="SID111" s="285"/>
      <c r="SIE111" s="285"/>
      <c r="SIF111" s="285"/>
      <c r="SIG111" s="285"/>
      <c r="SIH111" s="285"/>
      <c r="SII111" s="285"/>
      <c r="SIJ111" s="285"/>
      <c r="SIK111" s="285"/>
      <c r="SIL111" s="285"/>
      <c r="SIM111" s="285"/>
      <c r="SIN111" s="285"/>
      <c r="SIO111" s="285"/>
      <c r="SIP111" s="285"/>
      <c r="SIQ111" s="285"/>
      <c r="SIR111" s="285"/>
      <c r="SIS111" s="285"/>
      <c r="SIT111" s="285"/>
      <c r="SIU111" s="285"/>
      <c r="SIV111" s="285"/>
      <c r="SIW111" s="285"/>
      <c r="SIX111" s="285"/>
      <c r="SIY111" s="285"/>
      <c r="SIZ111" s="285"/>
      <c r="SJA111" s="285"/>
      <c r="SJB111" s="285"/>
      <c r="SJC111" s="285"/>
      <c r="SJD111" s="285"/>
      <c r="SJE111" s="285"/>
      <c r="SJF111" s="285"/>
      <c r="SJG111" s="285"/>
      <c r="SJH111" s="285"/>
      <c r="SJI111" s="285"/>
      <c r="SJJ111" s="285"/>
      <c r="SJK111" s="285"/>
      <c r="SJL111" s="285"/>
      <c r="SJM111" s="285"/>
      <c r="SJN111" s="285"/>
      <c r="SJO111" s="285"/>
      <c r="SJP111" s="285"/>
      <c r="SJQ111" s="285"/>
      <c r="SJR111" s="285"/>
      <c r="SJS111" s="285"/>
      <c r="SJT111" s="285"/>
      <c r="SJU111" s="285"/>
      <c r="SJV111" s="285"/>
      <c r="SJW111" s="285"/>
      <c r="SJX111" s="285"/>
      <c r="SJY111" s="285"/>
      <c r="SJZ111" s="285"/>
      <c r="SKA111" s="285"/>
      <c r="SKB111" s="285"/>
      <c r="SKC111" s="285"/>
      <c r="SKD111" s="285"/>
      <c r="SKE111" s="285"/>
      <c r="SKF111" s="285"/>
      <c r="SKG111" s="285"/>
      <c r="SKH111" s="285"/>
      <c r="SKI111" s="285"/>
      <c r="SKJ111" s="285"/>
      <c r="SKK111" s="285"/>
      <c r="SKL111" s="285"/>
      <c r="SKM111" s="285"/>
      <c r="SKN111" s="285"/>
      <c r="SKO111" s="285"/>
      <c r="SKP111" s="285"/>
      <c r="SKQ111" s="285"/>
      <c r="SKR111" s="285"/>
      <c r="SKS111" s="285"/>
      <c r="SKT111" s="285"/>
      <c r="SKU111" s="285"/>
      <c r="SKV111" s="285"/>
      <c r="SKW111" s="285"/>
      <c r="SKX111" s="285"/>
      <c r="SKY111" s="285"/>
      <c r="SKZ111" s="285"/>
      <c r="SLA111" s="285"/>
      <c r="SLB111" s="285"/>
      <c r="SLC111" s="285"/>
      <c r="SLD111" s="285"/>
      <c r="SLE111" s="285"/>
      <c r="SLF111" s="285"/>
      <c r="SLG111" s="285"/>
      <c r="SLH111" s="285"/>
      <c r="SLI111" s="285"/>
      <c r="SLJ111" s="285"/>
      <c r="SLK111" s="285"/>
      <c r="SLL111" s="285"/>
      <c r="SLM111" s="285"/>
      <c r="SLN111" s="285"/>
      <c r="SLO111" s="285"/>
      <c r="SLP111" s="285"/>
      <c r="SLQ111" s="285"/>
      <c r="SLR111" s="285"/>
      <c r="SLS111" s="285"/>
      <c r="SLT111" s="285"/>
      <c r="SLU111" s="285"/>
      <c r="SLV111" s="285"/>
      <c r="SLW111" s="285"/>
      <c r="SLX111" s="285"/>
      <c r="SLY111" s="285"/>
      <c r="SLZ111" s="285"/>
      <c r="SMA111" s="285"/>
      <c r="SMB111" s="285"/>
      <c r="SMC111" s="285"/>
      <c r="SMD111" s="285"/>
      <c r="SME111" s="285"/>
      <c r="SMF111" s="285"/>
      <c r="SMG111" s="285"/>
      <c r="SMH111" s="285"/>
      <c r="SMI111" s="285"/>
      <c r="SMJ111" s="285"/>
      <c r="SMK111" s="285"/>
      <c r="SML111" s="285"/>
      <c r="SMM111" s="285"/>
      <c r="SMN111" s="285"/>
      <c r="SMO111" s="285"/>
      <c r="SMP111" s="285"/>
      <c r="SMQ111" s="285"/>
      <c r="SMR111" s="285"/>
      <c r="SMS111" s="285"/>
      <c r="SMT111" s="285"/>
      <c r="SMU111" s="285"/>
      <c r="SMV111" s="285"/>
      <c r="SMW111" s="285"/>
      <c r="SMX111" s="285"/>
      <c r="SMY111" s="285"/>
      <c r="SMZ111" s="285"/>
      <c r="SNA111" s="285"/>
      <c r="SNB111" s="285"/>
      <c r="SNC111" s="285"/>
      <c r="SND111" s="285"/>
      <c r="SNE111" s="285"/>
      <c r="SNF111" s="285"/>
      <c r="SNG111" s="285"/>
      <c r="SNH111" s="285"/>
      <c r="SNI111" s="285"/>
      <c r="SNJ111" s="285"/>
      <c r="SNK111" s="285"/>
      <c r="SNL111" s="285"/>
      <c r="SNM111" s="285"/>
      <c r="SNN111" s="285"/>
      <c r="SNO111" s="285"/>
      <c r="SNP111" s="285"/>
      <c r="SNQ111" s="285"/>
      <c r="SNR111" s="285"/>
      <c r="SNS111" s="285"/>
      <c r="SNT111" s="285"/>
      <c r="SNU111" s="285"/>
      <c r="SNV111" s="285"/>
      <c r="SNW111" s="285"/>
      <c r="SNX111" s="285"/>
      <c r="SNY111" s="285"/>
      <c r="SNZ111" s="285"/>
      <c r="SOA111" s="285"/>
      <c r="SOB111" s="285"/>
      <c r="SOC111" s="285"/>
      <c r="SOD111" s="285"/>
      <c r="SOE111" s="285"/>
      <c r="SOF111" s="285"/>
      <c r="SOG111" s="285"/>
      <c r="SOH111" s="285"/>
      <c r="SOI111" s="285"/>
      <c r="SOJ111" s="285"/>
      <c r="SOK111" s="285"/>
      <c r="SOL111" s="285"/>
      <c r="SOM111" s="285"/>
      <c r="SON111" s="285"/>
      <c r="SOO111" s="285"/>
      <c r="SOP111" s="285"/>
      <c r="SOQ111" s="285"/>
      <c r="SOR111" s="285"/>
      <c r="SOS111" s="285"/>
      <c r="SOT111" s="285"/>
      <c r="SOU111" s="285"/>
      <c r="SOV111" s="285"/>
      <c r="SOW111" s="285"/>
      <c r="SOX111" s="285"/>
      <c r="SOY111" s="285"/>
      <c r="SOZ111" s="285"/>
      <c r="SPA111" s="285"/>
      <c r="SPB111" s="285"/>
      <c r="SPC111" s="285"/>
      <c r="SPD111" s="285"/>
      <c r="SPE111" s="285"/>
      <c r="SPF111" s="285"/>
      <c r="SPG111" s="285"/>
      <c r="SPH111" s="285"/>
      <c r="SPI111" s="285"/>
      <c r="SPJ111" s="285"/>
      <c r="SPK111" s="285"/>
      <c r="SPL111" s="285"/>
      <c r="SPM111" s="285"/>
      <c r="SPN111" s="285"/>
      <c r="SPO111" s="285"/>
      <c r="SPP111" s="285"/>
      <c r="SPQ111" s="285"/>
      <c r="SPR111" s="285"/>
      <c r="SPS111" s="285"/>
      <c r="SPT111" s="285"/>
      <c r="SPU111" s="285"/>
      <c r="SPV111" s="285"/>
      <c r="SPW111" s="285"/>
      <c r="SPX111" s="285"/>
      <c r="SPY111" s="285"/>
      <c r="SPZ111" s="285"/>
      <c r="SQA111" s="285"/>
      <c r="SQB111" s="285"/>
      <c r="SQC111" s="285"/>
      <c r="SQD111" s="285"/>
      <c r="SQE111" s="285"/>
      <c r="SQF111" s="285"/>
      <c r="SQG111" s="285"/>
      <c r="SQH111" s="285"/>
      <c r="SQI111" s="285"/>
      <c r="SQJ111" s="285"/>
      <c r="SQK111" s="285"/>
      <c r="SQL111" s="285"/>
      <c r="SQM111" s="285"/>
      <c r="SQN111" s="285"/>
      <c r="SQO111" s="285"/>
      <c r="SQP111" s="285"/>
      <c r="SQQ111" s="285"/>
      <c r="SQR111" s="285"/>
      <c r="SQS111" s="285"/>
      <c r="SQT111" s="285"/>
      <c r="SQU111" s="285"/>
      <c r="SQV111" s="285"/>
      <c r="SQW111" s="285"/>
      <c r="SQX111" s="285"/>
      <c r="SQY111" s="285"/>
      <c r="SQZ111" s="285"/>
      <c r="SRA111" s="285"/>
      <c r="SRB111" s="285"/>
      <c r="SRC111" s="285"/>
      <c r="SRD111" s="285"/>
      <c r="SRE111" s="285"/>
      <c r="SRF111" s="285"/>
      <c r="SRG111" s="285"/>
      <c r="SRH111" s="285"/>
      <c r="SRI111" s="285"/>
      <c r="SRJ111" s="285"/>
      <c r="SRK111" s="285"/>
      <c r="SRL111" s="285"/>
      <c r="SRM111" s="285"/>
      <c r="SRN111" s="285"/>
      <c r="SRO111" s="285"/>
      <c r="SRP111" s="285"/>
      <c r="SRQ111" s="285"/>
      <c r="SRR111" s="285"/>
      <c r="SRS111" s="285"/>
      <c r="SRT111" s="285"/>
      <c r="SRU111" s="285"/>
      <c r="SRV111" s="285"/>
      <c r="SRW111" s="285"/>
      <c r="SRX111" s="285"/>
      <c r="SRY111" s="285"/>
      <c r="SRZ111" s="285"/>
      <c r="SSA111" s="285"/>
      <c r="SSB111" s="285"/>
      <c r="SSC111" s="285"/>
      <c r="SSD111" s="285"/>
      <c r="SSE111" s="285"/>
      <c r="SSF111" s="285"/>
      <c r="SSG111" s="285"/>
      <c r="SSH111" s="285"/>
      <c r="SSI111" s="285"/>
      <c r="SSJ111" s="285"/>
      <c r="SSK111" s="285"/>
      <c r="SSL111" s="285"/>
      <c r="SSM111" s="285"/>
      <c r="SSN111" s="285"/>
      <c r="SSO111" s="285"/>
      <c r="SSP111" s="285"/>
      <c r="SSQ111" s="285"/>
      <c r="SSR111" s="285"/>
      <c r="SSS111" s="285"/>
      <c r="SST111" s="285"/>
      <c r="SSU111" s="285"/>
      <c r="SSV111" s="285"/>
      <c r="SSW111" s="285"/>
      <c r="SSX111" s="285"/>
      <c r="SSY111" s="285"/>
      <c r="SSZ111" s="285"/>
      <c r="STA111" s="285"/>
      <c r="STB111" s="285"/>
      <c r="STC111" s="285"/>
      <c r="STD111" s="285"/>
      <c r="STE111" s="285"/>
      <c r="STF111" s="285"/>
      <c r="STG111" s="285"/>
      <c r="STH111" s="285"/>
      <c r="STI111" s="285"/>
      <c r="STJ111" s="285"/>
      <c r="STK111" s="285"/>
      <c r="STL111" s="285"/>
      <c r="STM111" s="285"/>
      <c r="STN111" s="285"/>
      <c r="STO111" s="285"/>
      <c r="STP111" s="285"/>
      <c r="STQ111" s="285"/>
      <c r="STR111" s="285"/>
      <c r="STS111" s="285"/>
      <c r="STT111" s="285"/>
      <c r="STU111" s="285"/>
      <c r="STV111" s="285"/>
      <c r="STW111" s="285"/>
      <c r="STX111" s="285"/>
      <c r="STY111" s="285"/>
      <c r="STZ111" s="285"/>
      <c r="SUA111" s="285"/>
      <c r="SUB111" s="285"/>
      <c r="SUC111" s="285"/>
      <c r="SUD111" s="285"/>
      <c r="SUE111" s="285"/>
      <c r="SUF111" s="285"/>
      <c r="SUG111" s="285"/>
      <c r="SUH111" s="285"/>
      <c r="SUI111" s="285"/>
      <c r="SUJ111" s="285"/>
      <c r="SUK111" s="285"/>
      <c r="SUL111" s="285"/>
      <c r="SUM111" s="285"/>
      <c r="SUN111" s="285"/>
      <c r="SUO111" s="285"/>
      <c r="SUP111" s="285"/>
      <c r="SUQ111" s="285"/>
      <c r="SUR111" s="285"/>
      <c r="SUS111" s="285"/>
      <c r="SUT111" s="285"/>
      <c r="SUU111" s="285"/>
      <c r="SUV111" s="285"/>
      <c r="SUW111" s="285"/>
      <c r="SUX111" s="285"/>
      <c r="SUY111" s="285"/>
      <c r="SUZ111" s="285"/>
      <c r="SVA111" s="285"/>
      <c r="SVB111" s="285"/>
      <c r="SVC111" s="285"/>
      <c r="SVD111" s="285"/>
      <c r="SVE111" s="285"/>
      <c r="SVF111" s="285"/>
      <c r="SVG111" s="285"/>
      <c r="SVH111" s="285"/>
      <c r="SVI111" s="285"/>
      <c r="SVJ111" s="285"/>
      <c r="SVK111" s="285"/>
      <c r="SVL111" s="285"/>
      <c r="SVM111" s="285"/>
      <c r="SVN111" s="285"/>
      <c r="SVO111" s="285"/>
      <c r="SVP111" s="285"/>
      <c r="SVQ111" s="285"/>
      <c r="SVR111" s="285"/>
      <c r="SVS111" s="285"/>
      <c r="SVT111" s="285"/>
      <c r="SVU111" s="285"/>
      <c r="SVV111" s="285"/>
      <c r="SVW111" s="285"/>
      <c r="SVX111" s="285"/>
      <c r="SVY111" s="285"/>
      <c r="SVZ111" s="285"/>
      <c r="SWA111" s="285"/>
      <c r="SWB111" s="285"/>
      <c r="SWC111" s="285"/>
      <c r="SWD111" s="285"/>
      <c r="SWE111" s="285"/>
      <c r="SWF111" s="285"/>
      <c r="SWG111" s="285"/>
      <c r="SWH111" s="285"/>
      <c r="SWI111" s="285"/>
      <c r="SWJ111" s="285"/>
      <c r="SWK111" s="285"/>
      <c r="SWL111" s="285"/>
      <c r="SWM111" s="285"/>
      <c r="SWN111" s="285"/>
      <c r="SWO111" s="285"/>
      <c r="SWP111" s="285"/>
      <c r="SWQ111" s="285"/>
      <c r="SWR111" s="285"/>
      <c r="SWS111" s="285"/>
      <c r="SWT111" s="285"/>
      <c r="SWU111" s="285"/>
      <c r="SWV111" s="285"/>
      <c r="SWW111" s="285"/>
      <c r="SWX111" s="285"/>
      <c r="SWY111" s="285"/>
      <c r="SWZ111" s="285"/>
      <c r="SXA111" s="285"/>
      <c r="SXB111" s="285"/>
      <c r="SXC111" s="285"/>
      <c r="SXD111" s="285"/>
      <c r="SXE111" s="285"/>
      <c r="SXF111" s="285"/>
      <c r="SXG111" s="285"/>
      <c r="SXH111" s="285"/>
      <c r="SXI111" s="285"/>
      <c r="SXJ111" s="285"/>
      <c r="SXK111" s="285"/>
      <c r="SXL111" s="285"/>
      <c r="SXM111" s="285"/>
      <c r="SXN111" s="285"/>
      <c r="SXO111" s="285"/>
      <c r="SXP111" s="285"/>
      <c r="SXQ111" s="285"/>
      <c r="SXR111" s="285"/>
      <c r="SXS111" s="285"/>
      <c r="SXT111" s="285"/>
      <c r="SXU111" s="285"/>
      <c r="SXV111" s="285"/>
      <c r="SXW111" s="285"/>
      <c r="SXX111" s="285"/>
      <c r="SXY111" s="285"/>
      <c r="SXZ111" s="285"/>
      <c r="SYA111" s="285"/>
      <c r="SYB111" s="285"/>
      <c r="SYC111" s="285"/>
      <c r="SYD111" s="285"/>
      <c r="SYE111" s="285"/>
      <c r="SYF111" s="285"/>
      <c r="SYG111" s="285"/>
      <c r="SYH111" s="285"/>
      <c r="SYI111" s="285"/>
      <c r="SYJ111" s="285"/>
      <c r="SYK111" s="285"/>
      <c r="SYL111" s="285"/>
      <c r="SYM111" s="285"/>
      <c r="SYN111" s="285"/>
      <c r="SYO111" s="285"/>
      <c r="SYP111" s="285"/>
      <c r="SYQ111" s="285"/>
      <c r="SYR111" s="285"/>
      <c r="SYS111" s="285"/>
      <c r="SYT111" s="285"/>
      <c r="SYU111" s="285"/>
      <c r="SYV111" s="285"/>
      <c r="SYW111" s="285"/>
      <c r="SYX111" s="285"/>
      <c r="SYY111" s="285"/>
      <c r="SYZ111" s="285"/>
      <c r="SZA111" s="285"/>
      <c r="SZB111" s="285"/>
      <c r="SZC111" s="285"/>
      <c r="SZD111" s="285"/>
      <c r="SZE111" s="285"/>
      <c r="SZF111" s="285"/>
      <c r="SZG111" s="285"/>
      <c r="SZH111" s="285"/>
      <c r="SZI111" s="285"/>
      <c r="SZJ111" s="285"/>
      <c r="SZK111" s="285"/>
      <c r="SZL111" s="285"/>
      <c r="SZM111" s="285"/>
      <c r="SZN111" s="285"/>
      <c r="SZO111" s="285"/>
      <c r="SZP111" s="285"/>
      <c r="SZQ111" s="285"/>
      <c r="SZR111" s="285"/>
      <c r="SZS111" s="285"/>
      <c r="SZT111" s="285"/>
      <c r="SZU111" s="285"/>
      <c r="SZV111" s="285"/>
      <c r="SZW111" s="285"/>
      <c r="SZX111" s="285"/>
      <c r="SZY111" s="285"/>
      <c r="SZZ111" s="285"/>
      <c r="TAA111" s="285"/>
      <c r="TAB111" s="285"/>
      <c r="TAC111" s="285"/>
      <c r="TAD111" s="285"/>
      <c r="TAE111" s="285"/>
      <c r="TAF111" s="285"/>
      <c r="TAG111" s="285"/>
      <c r="TAH111" s="285"/>
      <c r="TAI111" s="285"/>
      <c r="TAJ111" s="285"/>
      <c r="TAK111" s="285"/>
      <c r="TAL111" s="285"/>
      <c r="TAM111" s="285"/>
      <c r="TAN111" s="285"/>
      <c r="TAO111" s="285"/>
      <c r="TAP111" s="285"/>
      <c r="TAQ111" s="285"/>
      <c r="TAR111" s="285"/>
      <c r="TAS111" s="285"/>
      <c r="TAT111" s="285"/>
      <c r="TAU111" s="285"/>
      <c r="TAV111" s="285"/>
      <c r="TAW111" s="285"/>
      <c r="TAX111" s="285"/>
      <c r="TAY111" s="285"/>
      <c r="TAZ111" s="285"/>
      <c r="TBA111" s="285"/>
      <c r="TBB111" s="285"/>
      <c r="TBC111" s="285"/>
      <c r="TBD111" s="285"/>
      <c r="TBE111" s="285"/>
      <c r="TBF111" s="285"/>
      <c r="TBG111" s="285"/>
      <c r="TBH111" s="285"/>
      <c r="TBI111" s="285"/>
      <c r="TBJ111" s="285"/>
      <c r="TBK111" s="285"/>
      <c r="TBL111" s="285"/>
      <c r="TBM111" s="285"/>
      <c r="TBN111" s="285"/>
      <c r="TBO111" s="285"/>
      <c r="TBP111" s="285"/>
      <c r="TBQ111" s="285"/>
      <c r="TBR111" s="285"/>
      <c r="TBS111" s="285"/>
      <c r="TBT111" s="285"/>
      <c r="TBU111" s="285"/>
      <c r="TBV111" s="285"/>
      <c r="TBW111" s="285"/>
      <c r="TBX111" s="285"/>
      <c r="TBY111" s="285"/>
      <c r="TBZ111" s="285"/>
      <c r="TCA111" s="285"/>
      <c r="TCB111" s="285"/>
      <c r="TCC111" s="285"/>
      <c r="TCD111" s="285"/>
      <c r="TCE111" s="285"/>
      <c r="TCF111" s="285"/>
      <c r="TCG111" s="285"/>
      <c r="TCH111" s="285"/>
      <c r="TCI111" s="285"/>
      <c r="TCJ111" s="285"/>
      <c r="TCK111" s="285"/>
      <c r="TCL111" s="285"/>
      <c r="TCM111" s="285"/>
      <c r="TCN111" s="285"/>
      <c r="TCO111" s="285"/>
      <c r="TCP111" s="285"/>
      <c r="TCQ111" s="285"/>
      <c r="TCR111" s="285"/>
      <c r="TCS111" s="285"/>
      <c r="TCT111" s="285"/>
      <c r="TCU111" s="285"/>
      <c r="TCV111" s="285"/>
      <c r="TCW111" s="285"/>
      <c r="TCX111" s="285"/>
      <c r="TCY111" s="285"/>
      <c r="TCZ111" s="285"/>
      <c r="TDA111" s="285"/>
      <c r="TDB111" s="285"/>
      <c r="TDC111" s="285"/>
      <c r="TDD111" s="285"/>
      <c r="TDE111" s="285"/>
      <c r="TDF111" s="285"/>
      <c r="TDG111" s="285"/>
      <c r="TDH111" s="285"/>
      <c r="TDI111" s="285"/>
      <c r="TDJ111" s="285"/>
      <c r="TDK111" s="285"/>
      <c r="TDL111" s="285"/>
      <c r="TDM111" s="285"/>
      <c r="TDN111" s="285"/>
      <c r="TDO111" s="285"/>
      <c r="TDP111" s="285"/>
      <c r="TDQ111" s="285"/>
      <c r="TDR111" s="285"/>
      <c r="TDS111" s="285"/>
      <c r="TDT111" s="285"/>
      <c r="TDU111" s="285"/>
      <c r="TDV111" s="285"/>
      <c r="TDW111" s="285"/>
      <c r="TDX111" s="285"/>
      <c r="TDY111" s="285"/>
      <c r="TDZ111" s="285"/>
      <c r="TEA111" s="285"/>
      <c r="TEB111" s="285"/>
      <c r="TEC111" s="285"/>
      <c r="TED111" s="285"/>
      <c r="TEE111" s="285"/>
      <c r="TEF111" s="285"/>
      <c r="TEG111" s="285"/>
      <c r="TEH111" s="285"/>
      <c r="TEI111" s="285"/>
      <c r="TEJ111" s="285"/>
      <c r="TEK111" s="285"/>
      <c r="TEL111" s="285"/>
      <c r="TEM111" s="285"/>
      <c r="TEN111" s="285"/>
      <c r="TEO111" s="285"/>
      <c r="TEP111" s="285"/>
      <c r="TEQ111" s="285"/>
      <c r="TER111" s="285"/>
      <c r="TES111" s="285"/>
      <c r="TET111" s="285"/>
      <c r="TEU111" s="285"/>
      <c r="TEV111" s="285"/>
      <c r="TEW111" s="285"/>
      <c r="TEX111" s="285"/>
      <c r="TEY111" s="285"/>
      <c r="TEZ111" s="285"/>
      <c r="TFA111" s="285"/>
      <c r="TFB111" s="285"/>
      <c r="TFC111" s="285"/>
      <c r="TFD111" s="285"/>
      <c r="TFE111" s="285"/>
      <c r="TFF111" s="285"/>
      <c r="TFG111" s="285"/>
      <c r="TFH111" s="285"/>
      <c r="TFI111" s="285"/>
      <c r="TFJ111" s="285"/>
      <c r="TFK111" s="285"/>
      <c r="TFL111" s="285"/>
      <c r="TFM111" s="285"/>
      <c r="TFN111" s="285"/>
      <c r="TFO111" s="285"/>
      <c r="TFP111" s="285"/>
      <c r="TFQ111" s="285"/>
      <c r="TFR111" s="285"/>
      <c r="TFS111" s="285"/>
      <c r="TFT111" s="285"/>
      <c r="TFU111" s="285"/>
      <c r="TFV111" s="285"/>
      <c r="TFW111" s="285"/>
      <c r="TFX111" s="285"/>
      <c r="TFY111" s="285"/>
      <c r="TFZ111" s="285"/>
      <c r="TGA111" s="285"/>
      <c r="TGB111" s="285"/>
      <c r="TGC111" s="285"/>
      <c r="TGD111" s="285"/>
      <c r="TGE111" s="285"/>
      <c r="TGF111" s="285"/>
      <c r="TGG111" s="285"/>
      <c r="TGH111" s="285"/>
      <c r="TGI111" s="285"/>
      <c r="TGJ111" s="285"/>
      <c r="TGK111" s="285"/>
      <c r="TGL111" s="285"/>
      <c r="TGM111" s="285"/>
      <c r="TGN111" s="285"/>
      <c r="TGO111" s="285"/>
      <c r="TGP111" s="285"/>
      <c r="TGQ111" s="285"/>
      <c r="TGR111" s="285"/>
      <c r="TGS111" s="285"/>
      <c r="TGT111" s="285"/>
      <c r="TGU111" s="285"/>
      <c r="TGV111" s="285"/>
      <c r="TGW111" s="285"/>
      <c r="TGX111" s="285"/>
      <c r="TGY111" s="285"/>
      <c r="TGZ111" s="285"/>
      <c r="THA111" s="285"/>
      <c r="THB111" s="285"/>
      <c r="THC111" s="285"/>
      <c r="THD111" s="285"/>
      <c r="THE111" s="285"/>
      <c r="THF111" s="285"/>
      <c r="THG111" s="285"/>
      <c r="THH111" s="285"/>
      <c r="THI111" s="285"/>
      <c r="THJ111" s="285"/>
      <c r="THK111" s="285"/>
      <c r="THL111" s="285"/>
      <c r="THM111" s="285"/>
      <c r="THN111" s="285"/>
      <c r="THO111" s="285"/>
      <c r="THP111" s="285"/>
      <c r="THQ111" s="285"/>
      <c r="THR111" s="285"/>
      <c r="THS111" s="285"/>
      <c r="THT111" s="285"/>
      <c r="THU111" s="285"/>
      <c r="THV111" s="285"/>
      <c r="THW111" s="285"/>
      <c r="THX111" s="285"/>
      <c r="THY111" s="285"/>
      <c r="THZ111" s="285"/>
      <c r="TIA111" s="285"/>
      <c r="TIB111" s="285"/>
      <c r="TIC111" s="285"/>
      <c r="TID111" s="285"/>
      <c r="TIE111" s="285"/>
      <c r="TIF111" s="285"/>
      <c r="TIG111" s="285"/>
      <c r="TIH111" s="285"/>
      <c r="TII111" s="285"/>
      <c r="TIJ111" s="285"/>
      <c r="TIK111" s="285"/>
      <c r="TIL111" s="285"/>
      <c r="TIM111" s="285"/>
      <c r="TIN111" s="285"/>
      <c r="TIO111" s="285"/>
      <c r="TIP111" s="285"/>
      <c r="TIQ111" s="285"/>
      <c r="TIR111" s="285"/>
      <c r="TIS111" s="285"/>
      <c r="TIT111" s="285"/>
      <c r="TIU111" s="285"/>
      <c r="TIV111" s="285"/>
      <c r="TIW111" s="285"/>
      <c r="TIX111" s="285"/>
      <c r="TIY111" s="285"/>
      <c r="TIZ111" s="285"/>
      <c r="TJA111" s="285"/>
      <c r="TJB111" s="285"/>
      <c r="TJC111" s="285"/>
      <c r="TJD111" s="285"/>
      <c r="TJE111" s="285"/>
      <c r="TJF111" s="285"/>
      <c r="TJG111" s="285"/>
      <c r="TJH111" s="285"/>
      <c r="TJI111" s="285"/>
      <c r="TJJ111" s="285"/>
      <c r="TJK111" s="285"/>
      <c r="TJL111" s="285"/>
      <c r="TJM111" s="285"/>
      <c r="TJN111" s="285"/>
      <c r="TJO111" s="285"/>
      <c r="TJP111" s="285"/>
      <c r="TJQ111" s="285"/>
      <c r="TJR111" s="285"/>
      <c r="TJS111" s="285"/>
      <c r="TJT111" s="285"/>
      <c r="TJU111" s="285"/>
      <c r="TJV111" s="285"/>
      <c r="TJW111" s="285"/>
      <c r="TJX111" s="285"/>
      <c r="TJY111" s="285"/>
      <c r="TJZ111" s="285"/>
      <c r="TKA111" s="285"/>
      <c r="TKB111" s="285"/>
      <c r="TKC111" s="285"/>
      <c r="TKD111" s="285"/>
      <c r="TKE111" s="285"/>
      <c r="TKF111" s="285"/>
      <c r="TKG111" s="285"/>
      <c r="TKH111" s="285"/>
      <c r="TKI111" s="285"/>
      <c r="TKJ111" s="285"/>
      <c r="TKK111" s="285"/>
      <c r="TKL111" s="285"/>
      <c r="TKM111" s="285"/>
      <c r="TKN111" s="285"/>
      <c r="TKO111" s="285"/>
      <c r="TKP111" s="285"/>
      <c r="TKQ111" s="285"/>
      <c r="TKR111" s="285"/>
      <c r="TKS111" s="285"/>
      <c r="TKT111" s="285"/>
      <c r="TKU111" s="285"/>
      <c r="TKV111" s="285"/>
      <c r="TKW111" s="285"/>
      <c r="TKX111" s="285"/>
      <c r="TKY111" s="285"/>
      <c r="TKZ111" s="285"/>
      <c r="TLA111" s="285"/>
      <c r="TLB111" s="285"/>
      <c r="TLC111" s="285"/>
      <c r="TLD111" s="285"/>
      <c r="TLE111" s="285"/>
      <c r="TLF111" s="285"/>
      <c r="TLG111" s="285"/>
      <c r="TLH111" s="285"/>
      <c r="TLI111" s="285"/>
      <c r="TLJ111" s="285"/>
      <c r="TLK111" s="285"/>
      <c r="TLL111" s="285"/>
      <c r="TLM111" s="285"/>
      <c r="TLN111" s="285"/>
      <c r="TLO111" s="285"/>
      <c r="TLP111" s="285"/>
      <c r="TLQ111" s="285"/>
      <c r="TLR111" s="285"/>
      <c r="TLS111" s="285"/>
      <c r="TLT111" s="285"/>
      <c r="TLU111" s="285"/>
      <c r="TLV111" s="285"/>
      <c r="TLW111" s="285"/>
      <c r="TLX111" s="285"/>
      <c r="TLY111" s="285"/>
      <c r="TLZ111" s="285"/>
      <c r="TMA111" s="285"/>
      <c r="TMB111" s="285"/>
      <c r="TMC111" s="285"/>
      <c r="TMD111" s="285"/>
      <c r="TME111" s="285"/>
      <c r="TMF111" s="285"/>
      <c r="TMG111" s="285"/>
      <c r="TMH111" s="285"/>
      <c r="TMI111" s="285"/>
      <c r="TMJ111" s="285"/>
      <c r="TMK111" s="285"/>
      <c r="TML111" s="285"/>
      <c r="TMM111" s="285"/>
      <c r="TMN111" s="285"/>
      <c r="TMO111" s="285"/>
      <c r="TMP111" s="285"/>
      <c r="TMQ111" s="285"/>
      <c r="TMR111" s="285"/>
      <c r="TMS111" s="285"/>
      <c r="TMT111" s="285"/>
      <c r="TMU111" s="285"/>
      <c r="TMV111" s="285"/>
      <c r="TMW111" s="285"/>
      <c r="TMX111" s="285"/>
      <c r="TMY111" s="285"/>
      <c r="TMZ111" s="285"/>
      <c r="TNA111" s="285"/>
      <c r="TNB111" s="285"/>
      <c r="TNC111" s="285"/>
      <c r="TND111" s="285"/>
      <c r="TNE111" s="285"/>
      <c r="TNF111" s="285"/>
      <c r="TNG111" s="285"/>
      <c r="TNH111" s="285"/>
      <c r="TNI111" s="285"/>
      <c r="TNJ111" s="285"/>
      <c r="TNK111" s="285"/>
      <c r="TNL111" s="285"/>
      <c r="TNM111" s="285"/>
      <c r="TNN111" s="285"/>
      <c r="TNO111" s="285"/>
      <c r="TNP111" s="285"/>
      <c r="TNQ111" s="285"/>
      <c r="TNR111" s="285"/>
      <c r="TNS111" s="285"/>
      <c r="TNT111" s="285"/>
      <c r="TNU111" s="285"/>
      <c r="TNV111" s="285"/>
      <c r="TNW111" s="285"/>
      <c r="TNX111" s="285"/>
      <c r="TNY111" s="285"/>
      <c r="TNZ111" s="285"/>
      <c r="TOA111" s="285"/>
      <c r="TOB111" s="285"/>
      <c r="TOC111" s="285"/>
      <c r="TOD111" s="285"/>
      <c r="TOE111" s="285"/>
      <c r="TOF111" s="285"/>
      <c r="TOG111" s="285"/>
      <c r="TOH111" s="285"/>
      <c r="TOI111" s="285"/>
      <c r="TOJ111" s="285"/>
      <c r="TOK111" s="285"/>
      <c r="TOL111" s="285"/>
      <c r="TOM111" s="285"/>
      <c r="TON111" s="285"/>
      <c r="TOO111" s="285"/>
      <c r="TOP111" s="285"/>
      <c r="TOQ111" s="285"/>
      <c r="TOR111" s="285"/>
      <c r="TOS111" s="285"/>
      <c r="TOT111" s="285"/>
      <c r="TOU111" s="285"/>
      <c r="TOV111" s="285"/>
      <c r="TOW111" s="285"/>
      <c r="TOX111" s="285"/>
      <c r="TOY111" s="285"/>
      <c r="TOZ111" s="285"/>
      <c r="TPA111" s="285"/>
      <c r="TPB111" s="285"/>
      <c r="TPC111" s="285"/>
      <c r="TPD111" s="285"/>
      <c r="TPE111" s="285"/>
      <c r="TPF111" s="285"/>
      <c r="TPG111" s="285"/>
      <c r="TPH111" s="285"/>
      <c r="TPI111" s="285"/>
      <c r="TPJ111" s="285"/>
      <c r="TPK111" s="285"/>
      <c r="TPL111" s="285"/>
      <c r="TPM111" s="285"/>
      <c r="TPN111" s="285"/>
      <c r="TPO111" s="285"/>
      <c r="TPP111" s="285"/>
      <c r="TPQ111" s="285"/>
      <c r="TPR111" s="285"/>
      <c r="TPS111" s="285"/>
      <c r="TPT111" s="285"/>
      <c r="TPU111" s="285"/>
      <c r="TPV111" s="285"/>
      <c r="TPW111" s="285"/>
      <c r="TPX111" s="285"/>
      <c r="TPY111" s="285"/>
      <c r="TPZ111" s="285"/>
      <c r="TQA111" s="285"/>
      <c r="TQB111" s="285"/>
      <c r="TQC111" s="285"/>
      <c r="TQD111" s="285"/>
      <c r="TQE111" s="285"/>
      <c r="TQF111" s="285"/>
      <c r="TQG111" s="285"/>
      <c r="TQH111" s="285"/>
      <c r="TQI111" s="285"/>
      <c r="TQJ111" s="285"/>
      <c r="TQK111" s="285"/>
      <c r="TQL111" s="285"/>
      <c r="TQM111" s="285"/>
      <c r="TQN111" s="285"/>
      <c r="TQO111" s="285"/>
      <c r="TQP111" s="285"/>
      <c r="TQQ111" s="285"/>
      <c r="TQR111" s="285"/>
      <c r="TQS111" s="285"/>
      <c r="TQT111" s="285"/>
      <c r="TQU111" s="285"/>
      <c r="TQV111" s="285"/>
      <c r="TQW111" s="285"/>
      <c r="TQX111" s="285"/>
      <c r="TQY111" s="285"/>
      <c r="TQZ111" s="285"/>
      <c r="TRA111" s="285"/>
      <c r="TRB111" s="285"/>
      <c r="TRC111" s="285"/>
      <c r="TRD111" s="285"/>
      <c r="TRE111" s="285"/>
      <c r="TRF111" s="285"/>
      <c r="TRG111" s="285"/>
      <c r="TRH111" s="285"/>
      <c r="TRI111" s="285"/>
      <c r="TRJ111" s="285"/>
      <c r="TRK111" s="285"/>
      <c r="TRL111" s="285"/>
      <c r="TRM111" s="285"/>
      <c r="TRN111" s="285"/>
      <c r="TRO111" s="285"/>
      <c r="TRP111" s="285"/>
      <c r="TRQ111" s="285"/>
      <c r="TRR111" s="285"/>
      <c r="TRS111" s="285"/>
      <c r="TRT111" s="285"/>
      <c r="TRU111" s="285"/>
      <c r="TRV111" s="285"/>
      <c r="TRW111" s="285"/>
      <c r="TRX111" s="285"/>
      <c r="TRY111" s="285"/>
      <c r="TRZ111" s="285"/>
      <c r="TSA111" s="285"/>
      <c r="TSB111" s="285"/>
      <c r="TSC111" s="285"/>
      <c r="TSD111" s="285"/>
      <c r="TSE111" s="285"/>
      <c r="TSF111" s="285"/>
      <c r="TSG111" s="285"/>
      <c r="TSH111" s="285"/>
      <c r="TSI111" s="285"/>
      <c r="TSJ111" s="285"/>
      <c r="TSK111" s="285"/>
      <c r="TSL111" s="285"/>
      <c r="TSM111" s="285"/>
      <c r="TSN111" s="285"/>
      <c r="TSO111" s="285"/>
      <c r="TSP111" s="285"/>
      <c r="TSQ111" s="285"/>
      <c r="TSR111" s="285"/>
      <c r="TSS111" s="285"/>
      <c r="TST111" s="285"/>
      <c r="TSU111" s="285"/>
      <c r="TSV111" s="285"/>
      <c r="TSW111" s="285"/>
      <c r="TSX111" s="285"/>
      <c r="TSY111" s="285"/>
      <c r="TSZ111" s="285"/>
      <c r="TTA111" s="285"/>
      <c r="TTB111" s="285"/>
      <c r="TTC111" s="285"/>
      <c r="TTD111" s="285"/>
      <c r="TTE111" s="285"/>
      <c r="TTF111" s="285"/>
      <c r="TTG111" s="285"/>
      <c r="TTH111" s="285"/>
      <c r="TTI111" s="285"/>
      <c r="TTJ111" s="285"/>
      <c r="TTK111" s="285"/>
      <c r="TTL111" s="285"/>
      <c r="TTM111" s="285"/>
      <c r="TTN111" s="285"/>
      <c r="TTO111" s="285"/>
      <c r="TTP111" s="285"/>
      <c r="TTQ111" s="285"/>
      <c r="TTR111" s="285"/>
      <c r="TTS111" s="285"/>
      <c r="TTT111" s="285"/>
      <c r="TTU111" s="285"/>
      <c r="TTV111" s="285"/>
      <c r="TTW111" s="285"/>
      <c r="TTX111" s="285"/>
      <c r="TTY111" s="285"/>
      <c r="TTZ111" s="285"/>
      <c r="TUA111" s="285"/>
      <c r="TUB111" s="285"/>
      <c r="TUC111" s="285"/>
      <c r="TUD111" s="285"/>
      <c r="TUE111" s="285"/>
      <c r="TUF111" s="285"/>
      <c r="TUG111" s="285"/>
      <c r="TUH111" s="285"/>
      <c r="TUI111" s="285"/>
      <c r="TUJ111" s="285"/>
      <c r="TUK111" s="285"/>
      <c r="TUL111" s="285"/>
      <c r="TUM111" s="285"/>
      <c r="TUN111" s="285"/>
      <c r="TUO111" s="285"/>
      <c r="TUP111" s="285"/>
      <c r="TUQ111" s="285"/>
      <c r="TUR111" s="285"/>
      <c r="TUS111" s="285"/>
      <c r="TUT111" s="285"/>
      <c r="TUU111" s="285"/>
      <c r="TUV111" s="285"/>
      <c r="TUW111" s="285"/>
      <c r="TUX111" s="285"/>
      <c r="TUY111" s="285"/>
      <c r="TUZ111" s="285"/>
      <c r="TVA111" s="285"/>
      <c r="TVB111" s="285"/>
      <c r="TVC111" s="285"/>
      <c r="TVD111" s="285"/>
      <c r="TVE111" s="285"/>
      <c r="TVF111" s="285"/>
      <c r="TVG111" s="285"/>
      <c r="TVH111" s="285"/>
      <c r="TVI111" s="285"/>
      <c r="TVJ111" s="285"/>
      <c r="TVK111" s="285"/>
      <c r="TVL111" s="285"/>
      <c r="TVM111" s="285"/>
      <c r="TVN111" s="285"/>
      <c r="TVO111" s="285"/>
      <c r="TVP111" s="285"/>
      <c r="TVQ111" s="285"/>
      <c r="TVR111" s="285"/>
      <c r="TVS111" s="285"/>
      <c r="TVT111" s="285"/>
      <c r="TVU111" s="285"/>
      <c r="TVV111" s="285"/>
      <c r="TVW111" s="285"/>
      <c r="TVX111" s="285"/>
      <c r="TVY111" s="285"/>
      <c r="TVZ111" s="285"/>
      <c r="TWA111" s="285"/>
      <c r="TWB111" s="285"/>
      <c r="TWC111" s="285"/>
      <c r="TWD111" s="285"/>
      <c r="TWE111" s="285"/>
      <c r="TWF111" s="285"/>
      <c r="TWG111" s="285"/>
      <c r="TWH111" s="285"/>
      <c r="TWI111" s="285"/>
      <c r="TWJ111" s="285"/>
      <c r="TWK111" s="285"/>
      <c r="TWL111" s="285"/>
      <c r="TWM111" s="285"/>
      <c r="TWN111" s="285"/>
      <c r="TWO111" s="285"/>
      <c r="TWP111" s="285"/>
      <c r="TWQ111" s="285"/>
      <c r="TWR111" s="285"/>
      <c r="TWS111" s="285"/>
      <c r="TWT111" s="285"/>
      <c r="TWU111" s="285"/>
      <c r="TWV111" s="285"/>
      <c r="TWW111" s="285"/>
      <c r="TWX111" s="285"/>
      <c r="TWY111" s="285"/>
      <c r="TWZ111" s="285"/>
      <c r="TXA111" s="285"/>
      <c r="TXB111" s="285"/>
      <c r="TXC111" s="285"/>
      <c r="TXD111" s="285"/>
      <c r="TXE111" s="285"/>
      <c r="TXF111" s="285"/>
      <c r="TXG111" s="285"/>
      <c r="TXH111" s="285"/>
      <c r="TXI111" s="285"/>
      <c r="TXJ111" s="285"/>
      <c r="TXK111" s="285"/>
      <c r="TXL111" s="285"/>
      <c r="TXM111" s="285"/>
      <c r="TXN111" s="285"/>
      <c r="TXO111" s="285"/>
      <c r="TXP111" s="285"/>
      <c r="TXQ111" s="285"/>
      <c r="TXR111" s="285"/>
      <c r="TXS111" s="285"/>
      <c r="TXT111" s="285"/>
      <c r="TXU111" s="285"/>
      <c r="TXV111" s="285"/>
      <c r="TXW111" s="285"/>
      <c r="TXX111" s="285"/>
      <c r="TXY111" s="285"/>
      <c r="TXZ111" s="285"/>
      <c r="TYA111" s="285"/>
      <c r="TYB111" s="285"/>
      <c r="TYC111" s="285"/>
      <c r="TYD111" s="285"/>
      <c r="TYE111" s="285"/>
      <c r="TYF111" s="285"/>
      <c r="TYG111" s="285"/>
      <c r="TYH111" s="285"/>
      <c r="TYI111" s="285"/>
      <c r="TYJ111" s="285"/>
      <c r="TYK111" s="285"/>
      <c r="TYL111" s="285"/>
      <c r="TYM111" s="285"/>
      <c r="TYN111" s="285"/>
      <c r="TYO111" s="285"/>
      <c r="TYP111" s="285"/>
      <c r="TYQ111" s="285"/>
      <c r="TYR111" s="285"/>
      <c r="TYS111" s="285"/>
      <c r="TYT111" s="285"/>
      <c r="TYU111" s="285"/>
      <c r="TYV111" s="285"/>
      <c r="TYW111" s="285"/>
      <c r="TYX111" s="285"/>
      <c r="TYY111" s="285"/>
      <c r="TYZ111" s="285"/>
      <c r="TZA111" s="285"/>
      <c r="TZB111" s="285"/>
      <c r="TZC111" s="285"/>
      <c r="TZD111" s="285"/>
      <c r="TZE111" s="285"/>
      <c r="TZF111" s="285"/>
      <c r="TZG111" s="285"/>
      <c r="TZH111" s="285"/>
      <c r="TZI111" s="285"/>
      <c r="TZJ111" s="285"/>
      <c r="TZK111" s="285"/>
      <c r="TZL111" s="285"/>
      <c r="TZM111" s="285"/>
      <c r="TZN111" s="285"/>
      <c r="TZO111" s="285"/>
      <c r="TZP111" s="285"/>
      <c r="TZQ111" s="285"/>
      <c r="TZR111" s="285"/>
      <c r="TZS111" s="285"/>
      <c r="TZT111" s="285"/>
      <c r="TZU111" s="285"/>
      <c r="TZV111" s="285"/>
      <c r="TZW111" s="285"/>
      <c r="TZX111" s="285"/>
      <c r="TZY111" s="285"/>
      <c r="TZZ111" s="285"/>
      <c r="UAA111" s="285"/>
      <c r="UAB111" s="285"/>
      <c r="UAC111" s="285"/>
      <c r="UAD111" s="285"/>
      <c r="UAE111" s="285"/>
      <c r="UAF111" s="285"/>
      <c r="UAG111" s="285"/>
      <c r="UAH111" s="285"/>
      <c r="UAI111" s="285"/>
      <c r="UAJ111" s="285"/>
      <c r="UAK111" s="285"/>
      <c r="UAL111" s="285"/>
      <c r="UAM111" s="285"/>
      <c r="UAN111" s="285"/>
      <c r="UAO111" s="285"/>
      <c r="UAP111" s="285"/>
      <c r="UAQ111" s="285"/>
      <c r="UAR111" s="285"/>
      <c r="UAS111" s="285"/>
      <c r="UAT111" s="285"/>
      <c r="UAU111" s="285"/>
      <c r="UAV111" s="285"/>
      <c r="UAW111" s="285"/>
      <c r="UAX111" s="285"/>
      <c r="UAY111" s="285"/>
      <c r="UAZ111" s="285"/>
      <c r="UBA111" s="285"/>
      <c r="UBB111" s="285"/>
      <c r="UBC111" s="285"/>
      <c r="UBD111" s="285"/>
      <c r="UBE111" s="285"/>
      <c r="UBF111" s="285"/>
      <c r="UBG111" s="285"/>
      <c r="UBH111" s="285"/>
      <c r="UBI111" s="285"/>
      <c r="UBJ111" s="285"/>
      <c r="UBK111" s="285"/>
      <c r="UBL111" s="285"/>
      <c r="UBM111" s="285"/>
      <c r="UBN111" s="285"/>
      <c r="UBO111" s="285"/>
      <c r="UBP111" s="285"/>
      <c r="UBQ111" s="285"/>
      <c r="UBR111" s="285"/>
      <c r="UBS111" s="285"/>
      <c r="UBT111" s="285"/>
      <c r="UBU111" s="285"/>
      <c r="UBV111" s="285"/>
      <c r="UBW111" s="285"/>
      <c r="UBX111" s="285"/>
      <c r="UBY111" s="285"/>
      <c r="UBZ111" s="285"/>
      <c r="UCA111" s="285"/>
      <c r="UCB111" s="285"/>
      <c r="UCC111" s="285"/>
      <c r="UCD111" s="285"/>
      <c r="UCE111" s="285"/>
      <c r="UCF111" s="285"/>
      <c r="UCG111" s="285"/>
      <c r="UCH111" s="285"/>
      <c r="UCI111" s="285"/>
      <c r="UCJ111" s="285"/>
      <c r="UCK111" s="285"/>
      <c r="UCL111" s="285"/>
      <c r="UCM111" s="285"/>
      <c r="UCN111" s="285"/>
      <c r="UCO111" s="285"/>
      <c r="UCP111" s="285"/>
      <c r="UCQ111" s="285"/>
      <c r="UCR111" s="285"/>
      <c r="UCS111" s="285"/>
      <c r="UCT111" s="285"/>
      <c r="UCU111" s="285"/>
      <c r="UCV111" s="285"/>
      <c r="UCW111" s="285"/>
      <c r="UCX111" s="285"/>
      <c r="UCY111" s="285"/>
      <c r="UCZ111" s="285"/>
      <c r="UDA111" s="285"/>
      <c r="UDB111" s="285"/>
      <c r="UDC111" s="285"/>
      <c r="UDD111" s="285"/>
      <c r="UDE111" s="285"/>
      <c r="UDF111" s="285"/>
      <c r="UDG111" s="285"/>
      <c r="UDH111" s="285"/>
      <c r="UDI111" s="285"/>
      <c r="UDJ111" s="285"/>
      <c r="UDK111" s="285"/>
      <c r="UDL111" s="285"/>
      <c r="UDM111" s="285"/>
      <c r="UDN111" s="285"/>
      <c r="UDO111" s="285"/>
      <c r="UDP111" s="285"/>
      <c r="UDQ111" s="285"/>
      <c r="UDR111" s="285"/>
      <c r="UDS111" s="285"/>
      <c r="UDT111" s="285"/>
      <c r="UDU111" s="285"/>
      <c r="UDV111" s="285"/>
      <c r="UDW111" s="285"/>
      <c r="UDX111" s="285"/>
      <c r="UDY111" s="285"/>
      <c r="UDZ111" s="285"/>
      <c r="UEA111" s="285"/>
      <c r="UEB111" s="285"/>
      <c r="UEC111" s="285"/>
      <c r="UED111" s="285"/>
      <c r="UEE111" s="285"/>
      <c r="UEF111" s="285"/>
      <c r="UEG111" s="285"/>
      <c r="UEH111" s="285"/>
      <c r="UEI111" s="285"/>
      <c r="UEJ111" s="285"/>
      <c r="UEK111" s="285"/>
      <c r="UEL111" s="285"/>
      <c r="UEM111" s="285"/>
      <c r="UEN111" s="285"/>
      <c r="UEO111" s="285"/>
      <c r="UEP111" s="285"/>
      <c r="UEQ111" s="285"/>
      <c r="UER111" s="285"/>
      <c r="UES111" s="285"/>
      <c r="UET111" s="285"/>
      <c r="UEU111" s="285"/>
      <c r="UEV111" s="285"/>
      <c r="UEW111" s="285"/>
      <c r="UEX111" s="285"/>
      <c r="UEY111" s="285"/>
      <c r="UEZ111" s="285"/>
      <c r="UFA111" s="285"/>
      <c r="UFB111" s="285"/>
      <c r="UFC111" s="285"/>
      <c r="UFD111" s="285"/>
      <c r="UFE111" s="285"/>
      <c r="UFF111" s="285"/>
      <c r="UFG111" s="285"/>
      <c r="UFH111" s="285"/>
      <c r="UFI111" s="285"/>
      <c r="UFJ111" s="285"/>
      <c r="UFK111" s="285"/>
      <c r="UFL111" s="285"/>
      <c r="UFM111" s="285"/>
      <c r="UFN111" s="285"/>
      <c r="UFO111" s="285"/>
      <c r="UFP111" s="285"/>
      <c r="UFQ111" s="285"/>
      <c r="UFR111" s="285"/>
      <c r="UFS111" s="285"/>
      <c r="UFT111" s="285"/>
      <c r="UFU111" s="285"/>
      <c r="UFV111" s="285"/>
      <c r="UFW111" s="285"/>
      <c r="UFX111" s="285"/>
      <c r="UFY111" s="285"/>
      <c r="UFZ111" s="285"/>
      <c r="UGA111" s="285"/>
      <c r="UGB111" s="285"/>
      <c r="UGC111" s="285"/>
      <c r="UGD111" s="285"/>
      <c r="UGE111" s="285"/>
      <c r="UGF111" s="285"/>
      <c r="UGG111" s="285"/>
      <c r="UGH111" s="285"/>
      <c r="UGI111" s="285"/>
      <c r="UGJ111" s="285"/>
      <c r="UGK111" s="285"/>
      <c r="UGL111" s="285"/>
      <c r="UGM111" s="285"/>
      <c r="UGN111" s="285"/>
      <c r="UGO111" s="285"/>
      <c r="UGP111" s="285"/>
      <c r="UGQ111" s="285"/>
      <c r="UGR111" s="285"/>
      <c r="UGS111" s="285"/>
      <c r="UGT111" s="285"/>
      <c r="UGU111" s="285"/>
      <c r="UGV111" s="285"/>
      <c r="UGW111" s="285"/>
      <c r="UGX111" s="285"/>
      <c r="UGY111" s="285"/>
      <c r="UGZ111" s="285"/>
      <c r="UHA111" s="285"/>
      <c r="UHB111" s="285"/>
      <c r="UHC111" s="285"/>
      <c r="UHD111" s="285"/>
      <c r="UHE111" s="285"/>
      <c r="UHF111" s="285"/>
      <c r="UHG111" s="285"/>
      <c r="UHH111" s="285"/>
      <c r="UHI111" s="285"/>
      <c r="UHJ111" s="285"/>
      <c r="UHK111" s="285"/>
      <c r="UHL111" s="285"/>
      <c r="UHM111" s="285"/>
      <c r="UHN111" s="285"/>
      <c r="UHO111" s="285"/>
      <c r="UHP111" s="285"/>
      <c r="UHQ111" s="285"/>
      <c r="UHR111" s="285"/>
      <c r="UHS111" s="285"/>
      <c r="UHT111" s="285"/>
      <c r="UHU111" s="285"/>
      <c r="UHV111" s="285"/>
      <c r="UHW111" s="285"/>
      <c r="UHX111" s="285"/>
      <c r="UHY111" s="285"/>
      <c r="UHZ111" s="285"/>
      <c r="UIA111" s="285"/>
      <c r="UIB111" s="285"/>
      <c r="UIC111" s="285"/>
      <c r="UID111" s="285"/>
      <c r="UIE111" s="285"/>
      <c r="UIF111" s="285"/>
      <c r="UIG111" s="285"/>
      <c r="UIH111" s="285"/>
      <c r="UII111" s="285"/>
      <c r="UIJ111" s="285"/>
      <c r="UIK111" s="285"/>
      <c r="UIL111" s="285"/>
      <c r="UIM111" s="285"/>
      <c r="UIN111" s="285"/>
      <c r="UIO111" s="285"/>
      <c r="UIP111" s="285"/>
      <c r="UIQ111" s="285"/>
      <c r="UIR111" s="285"/>
      <c r="UIS111" s="285"/>
      <c r="UIT111" s="285"/>
      <c r="UIU111" s="285"/>
      <c r="UIV111" s="285"/>
      <c r="UIW111" s="285"/>
      <c r="UIX111" s="285"/>
      <c r="UIY111" s="285"/>
      <c r="UIZ111" s="285"/>
      <c r="UJA111" s="285"/>
      <c r="UJB111" s="285"/>
      <c r="UJC111" s="285"/>
      <c r="UJD111" s="285"/>
      <c r="UJE111" s="285"/>
      <c r="UJF111" s="285"/>
      <c r="UJG111" s="285"/>
      <c r="UJH111" s="285"/>
      <c r="UJI111" s="285"/>
      <c r="UJJ111" s="285"/>
      <c r="UJK111" s="285"/>
      <c r="UJL111" s="285"/>
      <c r="UJM111" s="285"/>
      <c r="UJN111" s="285"/>
      <c r="UJO111" s="285"/>
      <c r="UJP111" s="285"/>
      <c r="UJQ111" s="285"/>
      <c r="UJR111" s="285"/>
      <c r="UJS111" s="285"/>
      <c r="UJT111" s="285"/>
      <c r="UJU111" s="285"/>
      <c r="UJV111" s="285"/>
      <c r="UJW111" s="285"/>
      <c r="UJX111" s="285"/>
      <c r="UJY111" s="285"/>
      <c r="UJZ111" s="285"/>
      <c r="UKA111" s="285"/>
      <c r="UKB111" s="285"/>
      <c r="UKC111" s="285"/>
      <c r="UKD111" s="285"/>
      <c r="UKE111" s="285"/>
      <c r="UKF111" s="285"/>
      <c r="UKG111" s="285"/>
      <c r="UKH111" s="285"/>
      <c r="UKI111" s="285"/>
      <c r="UKJ111" s="285"/>
      <c r="UKK111" s="285"/>
      <c r="UKL111" s="285"/>
      <c r="UKM111" s="285"/>
      <c r="UKN111" s="285"/>
      <c r="UKO111" s="285"/>
      <c r="UKP111" s="285"/>
      <c r="UKQ111" s="285"/>
      <c r="UKR111" s="285"/>
      <c r="UKS111" s="285"/>
      <c r="UKT111" s="285"/>
      <c r="UKU111" s="285"/>
      <c r="UKV111" s="285"/>
      <c r="UKW111" s="285"/>
      <c r="UKX111" s="285"/>
      <c r="UKY111" s="285"/>
      <c r="UKZ111" s="285"/>
      <c r="ULA111" s="285"/>
      <c r="ULB111" s="285"/>
      <c r="ULC111" s="285"/>
      <c r="ULD111" s="285"/>
      <c r="ULE111" s="285"/>
      <c r="ULF111" s="285"/>
      <c r="ULG111" s="285"/>
      <c r="ULH111" s="285"/>
      <c r="ULI111" s="285"/>
      <c r="ULJ111" s="285"/>
      <c r="ULK111" s="285"/>
      <c r="ULL111" s="285"/>
      <c r="ULM111" s="285"/>
      <c r="ULN111" s="285"/>
      <c r="ULO111" s="285"/>
      <c r="ULP111" s="285"/>
      <c r="ULQ111" s="285"/>
      <c r="ULR111" s="285"/>
      <c r="ULS111" s="285"/>
      <c r="ULT111" s="285"/>
      <c r="ULU111" s="285"/>
      <c r="ULV111" s="285"/>
      <c r="ULW111" s="285"/>
      <c r="ULX111" s="285"/>
      <c r="ULY111" s="285"/>
      <c r="ULZ111" s="285"/>
      <c r="UMA111" s="285"/>
      <c r="UMB111" s="285"/>
      <c r="UMC111" s="285"/>
      <c r="UMD111" s="285"/>
      <c r="UME111" s="285"/>
      <c r="UMF111" s="285"/>
      <c r="UMG111" s="285"/>
      <c r="UMH111" s="285"/>
      <c r="UMI111" s="285"/>
      <c r="UMJ111" s="285"/>
      <c r="UMK111" s="285"/>
      <c r="UML111" s="285"/>
      <c r="UMM111" s="285"/>
      <c r="UMN111" s="285"/>
      <c r="UMO111" s="285"/>
      <c r="UMP111" s="285"/>
      <c r="UMQ111" s="285"/>
      <c r="UMR111" s="285"/>
      <c r="UMS111" s="285"/>
      <c r="UMT111" s="285"/>
      <c r="UMU111" s="285"/>
      <c r="UMV111" s="285"/>
      <c r="UMW111" s="285"/>
      <c r="UMX111" s="285"/>
      <c r="UMY111" s="285"/>
      <c r="UMZ111" s="285"/>
      <c r="UNA111" s="285"/>
      <c r="UNB111" s="285"/>
      <c r="UNC111" s="285"/>
      <c r="UND111" s="285"/>
      <c r="UNE111" s="285"/>
      <c r="UNF111" s="285"/>
      <c r="UNG111" s="285"/>
      <c r="UNH111" s="285"/>
      <c r="UNI111" s="285"/>
      <c r="UNJ111" s="285"/>
      <c r="UNK111" s="285"/>
      <c r="UNL111" s="285"/>
      <c r="UNM111" s="285"/>
      <c r="UNN111" s="285"/>
      <c r="UNO111" s="285"/>
      <c r="UNP111" s="285"/>
      <c r="UNQ111" s="285"/>
      <c r="UNR111" s="285"/>
      <c r="UNS111" s="285"/>
      <c r="UNT111" s="285"/>
      <c r="UNU111" s="285"/>
      <c r="UNV111" s="285"/>
      <c r="UNW111" s="285"/>
      <c r="UNX111" s="285"/>
      <c r="UNY111" s="285"/>
      <c r="UNZ111" s="285"/>
      <c r="UOA111" s="285"/>
      <c r="UOB111" s="285"/>
      <c r="UOC111" s="285"/>
      <c r="UOD111" s="285"/>
      <c r="UOE111" s="285"/>
      <c r="UOF111" s="285"/>
      <c r="UOG111" s="285"/>
      <c r="UOH111" s="285"/>
      <c r="UOI111" s="285"/>
      <c r="UOJ111" s="285"/>
      <c r="UOK111" s="285"/>
      <c r="UOL111" s="285"/>
      <c r="UOM111" s="285"/>
      <c r="UON111" s="285"/>
      <c r="UOO111" s="285"/>
      <c r="UOP111" s="285"/>
      <c r="UOQ111" s="285"/>
      <c r="UOR111" s="285"/>
      <c r="UOS111" s="285"/>
      <c r="UOT111" s="285"/>
      <c r="UOU111" s="285"/>
      <c r="UOV111" s="285"/>
      <c r="UOW111" s="285"/>
      <c r="UOX111" s="285"/>
      <c r="UOY111" s="285"/>
      <c r="UOZ111" s="285"/>
      <c r="UPA111" s="285"/>
      <c r="UPB111" s="285"/>
      <c r="UPC111" s="285"/>
      <c r="UPD111" s="285"/>
      <c r="UPE111" s="285"/>
      <c r="UPF111" s="285"/>
      <c r="UPG111" s="285"/>
      <c r="UPH111" s="285"/>
      <c r="UPI111" s="285"/>
      <c r="UPJ111" s="285"/>
      <c r="UPK111" s="285"/>
      <c r="UPL111" s="285"/>
      <c r="UPM111" s="285"/>
      <c r="UPN111" s="285"/>
      <c r="UPO111" s="285"/>
      <c r="UPP111" s="285"/>
      <c r="UPQ111" s="285"/>
      <c r="UPR111" s="285"/>
      <c r="UPS111" s="285"/>
      <c r="UPT111" s="285"/>
      <c r="UPU111" s="285"/>
      <c r="UPV111" s="285"/>
      <c r="UPW111" s="285"/>
      <c r="UPX111" s="285"/>
      <c r="UPY111" s="285"/>
      <c r="UPZ111" s="285"/>
      <c r="UQA111" s="285"/>
      <c r="UQB111" s="285"/>
      <c r="UQC111" s="285"/>
      <c r="UQD111" s="285"/>
      <c r="UQE111" s="285"/>
      <c r="UQF111" s="285"/>
      <c r="UQG111" s="285"/>
      <c r="UQH111" s="285"/>
      <c r="UQI111" s="285"/>
      <c r="UQJ111" s="285"/>
      <c r="UQK111" s="285"/>
      <c r="UQL111" s="285"/>
      <c r="UQM111" s="285"/>
      <c r="UQN111" s="285"/>
      <c r="UQO111" s="285"/>
      <c r="UQP111" s="285"/>
      <c r="UQQ111" s="285"/>
      <c r="UQR111" s="285"/>
      <c r="UQS111" s="285"/>
      <c r="UQT111" s="285"/>
      <c r="UQU111" s="285"/>
      <c r="UQV111" s="285"/>
      <c r="UQW111" s="285"/>
      <c r="UQX111" s="285"/>
      <c r="UQY111" s="285"/>
      <c r="UQZ111" s="285"/>
      <c r="URA111" s="285"/>
      <c r="URB111" s="285"/>
      <c r="URC111" s="285"/>
      <c r="URD111" s="285"/>
      <c r="URE111" s="285"/>
      <c r="URF111" s="285"/>
      <c r="URG111" s="285"/>
      <c r="URH111" s="285"/>
      <c r="URI111" s="285"/>
      <c r="URJ111" s="285"/>
      <c r="URK111" s="285"/>
      <c r="URL111" s="285"/>
      <c r="URM111" s="285"/>
      <c r="URN111" s="285"/>
      <c r="URO111" s="285"/>
      <c r="URP111" s="285"/>
      <c r="URQ111" s="285"/>
      <c r="URR111" s="285"/>
      <c r="URS111" s="285"/>
      <c r="URT111" s="285"/>
      <c r="URU111" s="285"/>
      <c r="URV111" s="285"/>
      <c r="URW111" s="285"/>
      <c r="URX111" s="285"/>
      <c r="URY111" s="285"/>
      <c r="URZ111" s="285"/>
      <c r="USA111" s="285"/>
      <c r="USB111" s="285"/>
      <c r="USC111" s="285"/>
      <c r="USD111" s="285"/>
      <c r="USE111" s="285"/>
      <c r="USF111" s="285"/>
      <c r="USG111" s="285"/>
      <c r="USH111" s="285"/>
      <c r="USI111" s="285"/>
      <c r="USJ111" s="285"/>
      <c r="USK111" s="285"/>
      <c r="USL111" s="285"/>
      <c r="USM111" s="285"/>
      <c r="USN111" s="285"/>
      <c r="USO111" s="285"/>
      <c r="USP111" s="285"/>
      <c r="USQ111" s="285"/>
      <c r="USR111" s="285"/>
      <c r="USS111" s="285"/>
      <c r="UST111" s="285"/>
      <c r="USU111" s="285"/>
      <c r="USV111" s="285"/>
      <c r="USW111" s="285"/>
      <c r="USX111" s="285"/>
      <c r="USY111" s="285"/>
      <c r="USZ111" s="285"/>
      <c r="UTA111" s="285"/>
      <c r="UTB111" s="285"/>
      <c r="UTC111" s="285"/>
      <c r="UTD111" s="285"/>
      <c r="UTE111" s="285"/>
      <c r="UTF111" s="285"/>
      <c r="UTG111" s="285"/>
      <c r="UTH111" s="285"/>
      <c r="UTI111" s="285"/>
      <c r="UTJ111" s="285"/>
      <c r="UTK111" s="285"/>
      <c r="UTL111" s="285"/>
      <c r="UTM111" s="285"/>
      <c r="UTN111" s="285"/>
      <c r="UTO111" s="285"/>
      <c r="UTP111" s="285"/>
      <c r="UTQ111" s="285"/>
      <c r="UTR111" s="285"/>
      <c r="UTS111" s="285"/>
      <c r="UTT111" s="285"/>
      <c r="UTU111" s="285"/>
      <c r="UTV111" s="285"/>
      <c r="UTW111" s="285"/>
      <c r="UTX111" s="285"/>
      <c r="UTY111" s="285"/>
      <c r="UTZ111" s="285"/>
      <c r="UUA111" s="285"/>
      <c r="UUB111" s="285"/>
      <c r="UUC111" s="285"/>
      <c r="UUD111" s="285"/>
      <c r="UUE111" s="285"/>
      <c r="UUF111" s="285"/>
      <c r="UUG111" s="285"/>
      <c r="UUH111" s="285"/>
      <c r="UUI111" s="285"/>
      <c r="UUJ111" s="285"/>
      <c r="UUK111" s="285"/>
      <c r="UUL111" s="285"/>
      <c r="UUM111" s="285"/>
      <c r="UUN111" s="285"/>
      <c r="UUO111" s="285"/>
      <c r="UUP111" s="285"/>
      <c r="UUQ111" s="285"/>
      <c r="UUR111" s="285"/>
      <c r="UUS111" s="285"/>
      <c r="UUT111" s="285"/>
      <c r="UUU111" s="285"/>
      <c r="UUV111" s="285"/>
      <c r="UUW111" s="285"/>
      <c r="UUX111" s="285"/>
      <c r="UUY111" s="285"/>
      <c r="UUZ111" s="285"/>
      <c r="UVA111" s="285"/>
      <c r="UVB111" s="285"/>
      <c r="UVC111" s="285"/>
      <c r="UVD111" s="285"/>
      <c r="UVE111" s="285"/>
      <c r="UVF111" s="285"/>
      <c r="UVG111" s="285"/>
      <c r="UVH111" s="285"/>
      <c r="UVI111" s="285"/>
      <c r="UVJ111" s="285"/>
      <c r="UVK111" s="285"/>
      <c r="UVL111" s="285"/>
      <c r="UVM111" s="285"/>
      <c r="UVN111" s="285"/>
      <c r="UVO111" s="285"/>
      <c r="UVP111" s="285"/>
      <c r="UVQ111" s="285"/>
      <c r="UVR111" s="285"/>
      <c r="UVS111" s="285"/>
      <c r="UVT111" s="285"/>
      <c r="UVU111" s="285"/>
      <c r="UVV111" s="285"/>
      <c r="UVW111" s="285"/>
      <c r="UVX111" s="285"/>
      <c r="UVY111" s="285"/>
      <c r="UVZ111" s="285"/>
      <c r="UWA111" s="285"/>
      <c r="UWB111" s="285"/>
      <c r="UWC111" s="285"/>
      <c r="UWD111" s="285"/>
      <c r="UWE111" s="285"/>
      <c r="UWF111" s="285"/>
      <c r="UWG111" s="285"/>
      <c r="UWH111" s="285"/>
      <c r="UWI111" s="285"/>
      <c r="UWJ111" s="285"/>
      <c r="UWK111" s="285"/>
      <c r="UWL111" s="285"/>
      <c r="UWM111" s="285"/>
      <c r="UWN111" s="285"/>
      <c r="UWO111" s="285"/>
      <c r="UWP111" s="285"/>
      <c r="UWQ111" s="285"/>
      <c r="UWR111" s="285"/>
      <c r="UWS111" s="285"/>
      <c r="UWT111" s="285"/>
      <c r="UWU111" s="285"/>
      <c r="UWV111" s="285"/>
      <c r="UWW111" s="285"/>
      <c r="UWX111" s="285"/>
      <c r="UWY111" s="285"/>
      <c r="UWZ111" s="285"/>
      <c r="UXA111" s="285"/>
      <c r="UXB111" s="285"/>
      <c r="UXC111" s="285"/>
      <c r="UXD111" s="285"/>
      <c r="UXE111" s="285"/>
      <c r="UXF111" s="285"/>
      <c r="UXG111" s="285"/>
      <c r="UXH111" s="285"/>
      <c r="UXI111" s="285"/>
      <c r="UXJ111" s="285"/>
      <c r="UXK111" s="285"/>
      <c r="UXL111" s="285"/>
      <c r="UXM111" s="285"/>
      <c r="UXN111" s="285"/>
      <c r="UXO111" s="285"/>
      <c r="UXP111" s="285"/>
      <c r="UXQ111" s="285"/>
      <c r="UXR111" s="285"/>
      <c r="UXS111" s="285"/>
      <c r="UXT111" s="285"/>
      <c r="UXU111" s="285"/>
      <c r="UXV111" s="285"/>
      <c r="UXW111" s="285"/>
      <c r="UXX111" s="285"/>
      <c r="UXY111" s="285"/>
      <c r="UXZ111" s="285"/>
      <c r="UYA111" s="285"/>
      <c r="UYB111" s="285"/>
      <c r="UYC111" s="285"/>
      <c r="UYD111" s="285"/>
      <c r="UYE111" s="285"/>
      <c r="UYF111" s="285"/>
      <c r="UYG111" s="285"/>
      <c r="UYH111" s="285"/>
      <c r="UYI111" s="285"/>
      <c r="UYJ111" s="285"/>
      <c r="UYK111" s="285"/>
      <c r="UYL111" s="285"/>
      <c r="UYM111" s="285"/>
      <c r="UYN111" s="285"/>
      <c r="UYO111" s="285"/>
      <c r="UYP111" s="285"/>
      <c r="UYQ111" s="285"/>
      <c r="UYR111" s="285"/>
      <c r="UYS111" s="285"/>
      <c r="UYT111" s="285"/>
      <c r="UYU111" s="285"/>
      <c r="UYV111" s="285"/>
      <c r="UYW111" s="285"/>
      <c r="UYX111" s="285"/>
      <c r="UYY111" s="285"/>
      <c r="UYZ111" s="285"/>
      <c r="UZA111" s="285"/>
      <c r="UZB111" s="285"/>
      <c r="UZC111" s="285"/>
      <c r="UZD111" s="285"/>
      <c r="UZE111" s="285"/>
      <c r="UZF111" s="285"/>
      <c r="UZG111" s="285"/>
      <c r="UZH111" s="285"/>
      <c r="UZI111" s="285"/>
      <c r="UZJ111" s="285"/>
      <c r="UZK111" s="285"/>
      <c r="UZL111" s="285"/>
      <c r="UZM111" s="285"/>
      <c r="UZN111" s="285"/>
      <c r="UZO111" s="285"/>
      <c r="UZP111" s="285"/>
      <c r="UZQ111" s="285"/>
      <c r="UZR111" s="285"/>
      <c r="UZS111" s="285"/>
      <c r="UZT111" s="285"/>
      <c r="UZU111" s="285"/>
      <c r="UZV111" s="285"/>
      <c r="UZW111" s="285"/>
      <c r="UZX111" s="285"/>
      <c r="UZY111" s="285"/>
      <c r="UZZ111" s="285"/>
      <c r="VAA111" s="285"/>
      <c r="VAB111" s="285"/>
      <c r="VAC111" s="285"/>
      <c r="VAD111" s="285"/>
      <c r="VAE111" s="285"/>
      <c r="VAF111" s="285"/>
      <c r="VAG111" s="285"/>
      <c r="VAH111" s="285"/>
      <c r="VAI111" s="285"/>
      <c r="VAJ111" s="285"/>
      <c r="VAK111" s="285"/>
      <c r="VAL111" s="285"/>
      <c r="VAM111" s="285"/>
      <c r="VAN111" s="285"/>
      <c r="VAO111" s="285"/>
      <c r="VAP111" s="285"/>
      <c r="VAQ111" s="285"/>
      <c r="VAR111" s="285"/>
      <c r="VAS111" s="285"/>
      <c r="VAT111" s="285"/>
      <c r="VAU111" s="285"/>
      <c r="VAV111" s="285"/>
      <c r="VAW111" s="285"/>
      <c r="VAX111" s="285"/>
      <c r="VAY111" s="285"/>
      <c r="VAZ111" s="285"/>
      <c r="VBA111" s="285"/>
      <c r="VBB111" s="285"/>
      <c r="VBC111" s="285"/>
      <c r="VBD111" s="285"/>
      <c r="VBE111" s="285"/>
      <c r="VBF111" s="285"/>
      <c r="VBG111" s="285"/>
      <c r="VBH111" s="285"/>
      <c r="VBI111" s="285"/>
      <c r="VBJ111" s="285"/>
      <c r="VBK111" s="285"/>
      <c r="VBL111" s="285"/>
      <c r="VBM111" s="285"/>
      <c r="VBN111" s="285"/>
      <c r="VBO111" s="285"/>
      <c r="VBP111" s="285"/>
      <c r="VBQ111" s="285"/>
      <c r="VBR111" s="285"/>
      <c r="VBS111" s="285"/>
      <c r="VBT111" s="285"/>
      <c r="VBU111" s="285"/>
      <c r="VBV111" s="285"/>
      <c r="VBW111" s="285"/>
      <c r="VBX111" s="285"/>
      <c r="VBY111" s="285"/>
      <c r="VBZ111" s="285"/>
      <c r="VCA111" s="285"/>
      <c r="VCB111" s="285"/>
      <c r="VCC111" s="285"/>
      <c r="VCD111" s="285"/>
      <c r="VCE111" s="285"/>
      <c r="VCF111" s="285"/>
      <c r="VCG111" s="285"/>
      <c r="VCH111" s="285"/>
      <c r="VCI111" s="285"/>
      <c r="VCJ111" s="285"/>
      <c r="VCK111" s="285"/>
      <c r="VCL111" s="285"/>
      <c r="VCM111" s="285"/>
      <c r="VCN111" s="285"/>
      <c r="VCO111" s="285"/>
      <c r="VCP111" s="285"/>
      <c r="VCQ111" s="285"/>
      <c r="VCR111" s="285"/>
      <c r="VCS111" s="285"/>
      <c r="VCT111" s="285"/>
      <c r="VCU111" s="285"/>
      <c r="VCV111" s="285"/>
      <c r="VCW111" s="285"/>
      <c r="VCX111" s="285"/>
      <c r="VCY111" s="285"/>
      <c r="VCZ111" s="285"/>
      <c r="VDA111" s="285"/>
      <c r="VDB111" s="285"/>
      <c r="VDC111" s="285"/>
      <c r="VDD111" s="285"/>
      <c r="VDE111" s="285"/>
      <c r="VDF111" s="285"/>
      <c r="VDG111" s="285"/>
      <c r="VDH111" s="285"/>
      <c r="VDI111" s="285"/>
      <c r="VDJ111" s="285"/>
      <c r="VDK111" s="285"/>
      <c r="VDL111" s="285"/>
      <c r="VDM111" s="285"/>
      <c r="VDN111" s="285"/>
      <c r="VDO111" s="285"/>
      <c r="VDP111" s="285"/>
      <c r="VDQ111" s="285"/>
      <c r="VDR111" s="285"/>
      <c r="VDS111" s="285"/>
      <c r="VDT111" s="285"/>
      <c r="VDU111" s="285"/>
      <c r="VDV111" s="285"/>
      <c r="VDW111" s="285"/>
      <c r="VDX111" s="285"/>
      <c r="VDY111" s="285"/>
      <c r="VDZ111" s="285"/>
      <c r="VEA111" s="285"/>
      <c r="VEB111" s="285"/>
      <c r="VEC111" s="285"/>
      <c r="VED111" s="285"/>
      <c r="VEE111" s="285"/>
      <c r="VEF111" s="285"/>
      <c r="VEG111" s="285"/>
      <c r="VEH111" s="285"/>
      <c r="VEI111" s="285"/>
      <c r="VEJ111" s="285"/>
      <c r="VEK111" s="285"/>
      <c r="VEL111" s="285"/>
      <c r="VEM111" s="285"/>
      <c r="VEN111" s="285"/>
      <c r="VEO111" s="285"/>
      <c r="VEP111" s="285"/>
      <c r="VEQ111" s="285"/>
      <c r="VER111" s="285"/>
      <c r="VES111" s="285"/>
      <c r="VET111" s="285"/>
      <c r="VEU111" s="285"/>
      <c r="VEV111" s="285"/>
      <c r="VEW111" s="285"/>
      <c r="VEX111" s="285"/>
      <c r="VEY111" s="285"/>
      <c r="VEZ111" s="285"/>
      <c r="VFA111" s="285"/>
      <c r="VFB111" s="285"/>
      <c r="VFC111" s="285"/>
      <c r="VFD111" s="285"/>
      <c r="VFE111" s="285"/>
      <c r="VFF111" s="285"/>
      <c r="VFG111" s="285"/>
      <c r="VFH111" s="285"/>
      <c r="VFI111" s="285"/>
      <c r="VFJ111" s="285"/>
      <c r="VFK111" s="285"/>
      <c r="VFL111" s="285"/>
      <c r="VFM111" s="285"/>
      <c r="VFN111" s="285"/>
      <c r="VFO111" s="285"/>
      <c r="VFP111" s="285"/>
      <c r="VFQ111" s="285"/>
      <c r="VFR111" s="285"/>
      <c r="VFS111" s="285"/>
      <c r="VFT111" s="285"/>
      <c r="VFU111" s="285"/>
      <c r="VFV111" s="285"/>
      <c r="VFW111" s="285"/>
      <c r="VFX111" s="285"/>
      <c r="VFY111" s="285"/>
      <c r="VFZ111" s="285"/>
      <c r="VGA111" s="285"/>
      <c r="VGB111" s="285"/>
      <c r="VGC111" s="285"/>
      <c r="VGD111" s="285"/>
      <c r="VGE111" s="285"/>
      <c r="VGF111" s="285"/>
      <c r="VGG111" s="285"/>
      <c r="VGH111" s="285"/>
      <c r="VGI111" s="285"/>
      <c r="VGJ111" s="285"/>
      <c r="VGK111" s="285"/>
      <c r="VGL111" s="285"/>
      <c r="VGM111" s="285"/>
      <c r="VGN111" s="285"/>
      <c r="VGO111" s="285"/>
      <c r="VGP111" s="285"/>
      <c r="VGQ111" s="285"/>
      <c r="VGR111" s="285"/>
      <c r="VGS111" s="285"/>
      <c r="VGT111" s="285"/>
      <c r="VGU111" s="285"/>
      <c r="VGV111" s="285"/>
      <c r="VGW111" s="285"/>
      <c r="VGX111" s="285"/>
      <c r="VGY111" s="285"/>
      <c r="VGZ111" s="285"/>
      <c r="VHA111" s="285"/>
      <c r="VHB111" s="285"/>
      <c r="VHC111" s="285"/>
      <c r="VHD111" s="285"/>
      <c r="VHE111" s="285"/>
      <c r="VHF111" s="285"/>
      <c r="VHG111" s="285"/>
      <c r="VHH111" s="285"/>
      <c r="VHI111" s="285"/>
      <c r="VHJ111" s="285"/>
      <c r="VHK111" s="285"/>
      <c r="VHL111" s="285"/>
      <c r="VHM111" s="285"/>
      <c r="VHN111" s="285"/>
      <c r="VHO111" s="285"/>
      <c r="VHP111" s="285"/>
      <c r="VHQ111" s="285"/>
      <c r="VHR111" s="285"/>
      <c r="VHS111" s="285"/>
      <c r="VHT111" s="285"/>
      <c r="VHU111" s="285"/>
      <c r="VHV111" s="285"/>
      <c r="VHW111" s="285"/>
      <c r="VHX111" s="285"/>
      <c r="VHY111" s="285"/>
      <c r="VHZ111" s="285"/>
      <c r="VIA111" s="285"/>
      <c r="VIB111" s="285"/>
      <c r="VIC111" s="285"/>
      <c r="VID111" s="285"/>
      <c r="VIE111" s="285"/>
      <c r="VIF111" s="285"/>
      <c r="VIG111" s="285"/>
      <c r="VIH111" s="285"/>
      <c r="VII111" s="285"/>
      <c r="VIJ111" s="285"/>
      <c r="VIK111" s="285"/>
      <c r="VIL111" s="285"/>
      <c r="VIM111" s="285"/>
      <c r="VIN111" s="285"/>
      <c r="VIO111" s="285"/>
      <c r="VIP111" s="285"/>
      <c r="VIQ111" s="285"/>
      <c r="VIR111" s="285"/>
      <c r="VIS111" s="285"/>
      <c r="VIT111" s="285"/>
      <c r="VIU111" s="285"/>
      <c r="VIV111" s="285"/>
      <c r="VIW111" s="285"/>
      <c r="VIX111" s="285"/>
      <c r="VIY111" s="285"/>
      <c r="VIZ111" s="285"/>
      <c r="VJA111" s="285"/>
      <c r="VJB111" s="285"/>
      <c r="VJC111" s="285"/>
      <c r="VJD111" s="285"/>
      <c r="VJE111" s="285"/>
      <c r="VJF111" s="285"/>
      <c r="VJG111" s="285"/>
      <c r="VJH111" s="285"/>
      <c r="VJI111" s="285"/>
      <c r="VJJ111" s="285"/>
      <c r="VJK111" s="285"/>
      <c r="VJL111" s="285"/>
      <c r="VJM111" s="285"/>
      <c r="VJN111" s="285"/>
      <c r="VJO111" s="285"/>
      <c r="VJP111" s="285"/>
      <c r="VJQ111" s="285"/>
      <c r="VJR111" s="285"/>
      <c r="VJS111" s="285"/>
      <c r="VJT111" s="285"/>
      <c r="VJU111" s="285"/>
      <c r="VJV111" s="285"/>
      <c r="VJW111" s="285"/>
      <c r="VJX111" s="285"/>
      <c r="VJY111" s="285"/>
      <c r="VJZ111" s="285"/>
      <c r="VKA111" s="285"/>
      <c r="VKB111" s="285"/>
      <c r="VKC111" s="285"/>
      <c r="VKD111" s="285"/>
      <c r="VKE111" s="285"/>
      <c r="VKF111" s="285"/>
      <c r="VKG111" s="285"/>
      <c r="VKH111" s="285"/>
      <c r="VKI111" s="285"/>
      <c r="VKJ111" s="285"/>
      <c r="VKK111" s="285"/>
      <c r="VKL111" s="285"/>
      <c r="VKM111" s="285"/>
      <c r="VKN111" s="285"/>
      <c r="VKO111" s="285"/>
      <c r="VKP111" s="285"/>
      <c r="VKQ111" s="285"/>
      <c r="VKR111" s="285"/>
      <c r="VKS111" s="285"/>
      <c r="VKT111" s="285"/>
      <c r="VKU111" s="285"/>
      <c r="VKV111" s="285"/>
      <c r="VKW111" s="285"/>
      <c r="VKX111" s="285"/>
      <c r="VKY111" s="285"/>
      <c r="VKZ111" s="285"/>
      <c r="VLA111" s="285"/>
      <c r="VLB111" s="285"/>
      <c r="VLC111" s="285"/>
      <c r="VLD111" s="285"/>
      <c r="VLE111" s="285"/>
      <c r="VLF111" s="285"/>
      <c r="VLG111" s="285"/>
      <c r="VLH111" s="285"/>
      <c r="VLI111" s="285"/>
      <c r="VLJ111" s="285"/>
      <c r="VLK111" s="285"/>
      <c r="VLL111" s="285"/>
      <c r="VLM111" s="285"/>
      <c r="VLN111" s="285"/>
      <c r="VLO111" s="285"/>
      <c r="VLP111" s="285"/>
      <c r="VLQ111" s="285"/>
      <c r="VLR111" s="285"/>
      <c r="VLS111" s="285"/>
      <c r="VLT111" s="285"/>
      <c r="VLU111" s="285"/>
      <c r="VLV111" s="285"/>
      <c r="VLW111" s="285"/>
      <c r="VLX111" s="285"/>
      <c r="VLY111" s="285"/>
      <c r="VLZ111" s="285"/>
      <c r="VMA111" s="285"/>
      <c r="VMB111" s="285"/>
      <c r="VMC111" s="285"/>
      <c r="VMD111" s="285"/>
      <c r="VME111" s="285"/>
      <c r="VMF111" s="285"/>
      <c r="VMG111" s="285"/>
      <c r="VMH111" s="285"/>
      <c r="VMI111" s="285"/>
      <c r="VMJ111" s="285"/>
      <c r="VMK111" s="285"/>
      <c r="VML111" s="285"/>
      <c r="VMM111" s="285"/>
      <c r="VMN111" s="285"/>
      <c r="VMO111" s="285"/>
      <c r="VMP111" s="285"/>
      <c r="VMQ111" s="285"/>
      <c r="VMR111" s="285"/>
      <c r="VMS111" s="285"/>
      <c r="VMT111" s="285"/>
      <c r="VMU111" s="285"/>
      <c r="VMV111" s="285"/>
      <c r="VMW111" s="285"/>
      <c r="VMX111" s="285"/>
      <c r="VMY111" s="285"/>
      <c r="VMZ111" s="285"/>
      <c r="VNA111" s="285"/>
      <c r="VNB111" s="285"/>
      <c r="VNC111" s="285"/>
      <c r="VND111" s="285"/>
      <c r="VNE111" s="285"/>
      <c r="VNF111" s="285"/>
      <c r="VNG111" s="285"/>
      <c r="VNH111" s="285"/>
      <c r="VNI111" s="285"/>
      <c r="VNJ111" s="285"/>
      <c r="VNK111" s="285"/>
      <c r="VNL111" s="285"/>
      <c r="VNM111" s="285"/>
      <c r="VNN111" s="285"/>
      <c r="VNO111" s="285"/>
      <c r="VNP111" s="285"/>
      <c r="VNQ111" s="285"/>
      <c r="VNR111" s="285"/>
      <c r="VNS111" s="285"/>
      <c r="VNT111" s="285"/>
      <c r="VNU111" s="285"/>
      <c r="VNV111" s="285"/>
      <c r="VNW111" s="285"/>
      <c r="VNX111" s="285"/>
      <c r="VNY111" s="285"/>
      <c r="VNZ111" s="285"/>
      <c r="VOA111" s="285"/>
      <c r="VOB111" s="285"/>
      <c r="VOC111" s="285"/>
      <c r="VOD111" s="285"/>
      <c r="VOE111" s="285"/>
      <c r="VOF111" s="285"/>
      <c r="VOG111" s="285"/>
      <c r="VOH111" s="285"/>
      <c r="VOI111" s="285"/>
      <c r="VOJ111" s="285"/>
      <c r="VOK111" s="285"/>
      <c r="VOL111" s="285"/>
      <c r="VOM111" s="285"/>
      <c r="VON111" s="285"/>
      <c r="VOO111" s="285"/>
      <c r="VOP111" s="285"/>
      <c r="VOQ111" s="285"/>
      <c r="VOR111" s="285"/>
      <c r="VOS111" s="285"/>
      <c r="VOT111" s="285"/>
      <c r="VOU111" s="285"/>
      <c r="VOV111" s="285"/>
      <c r="VOW111" s="285"/>
      <c r="VOX111" s="285"/>
      <c r="VOY111" s="285"/>
      <c r="VOZ111" s="285"/>
      <c r="VPA111" s="285"/>
      <c r="VPB111" s="285"/>
      <c r="VPC111" s="285"/>
      <c r="VPD111" s="285"/>
      <c r="VPE111" s="285"/>
      <c r="VPF111" s="285"/>
      <c r="VPG111" s="285"/>
      <c r="VPH111" s="285"/>
      <c r="VPI111" s="285"/>
      <c r="VPJ111" s="285"/>
      <c r="VPK111" s="285"/>
      <c r="VPL111" s="285"/>
      <c r="VPM111" s="285"/>
      <c r="VPN111" s="285"/>
      <c r="VPO111" s="285"/>
      <c r="VPP111" s="285"/>
      <c r="VPQ111" s="285"/>
      <c r="VPR111" s="285"/>
      <c r="VPS111" s="285"/>
      <c r="VPT111" s="285"/>
      <c r="VPU111" s="285"/>
      <c r="VPV111" s="285"/>
      <c r="VPW111" s="285"/>
      <c r="VPX111" s="285"/>
      <c r="VPY111" s="285"/>
      <c r="VPZ111" s="285"/>
      <c r="VQA111" s="285"/>
      <c r="VQB111" s="285"/>
      <c r="VQC111" s="285"/>
      <c r="VQD111" s="285"/>
      <c r="VQE111" s="285"/>
      <c r="VQF111" s="285"/>
      <c r="VQG111" s="285"/>
      <c r="VQH111" s="285"/>
      <c r="VQI111" s="285"/>
      <c r="VQJ111" s="285"/>
      <c r="VQK111" s="285"/>
      <c r="VQL111" s="285"/>
      <c r="VQM111" s="285"/>
      <c r="VQN111" s="285"/>
      <c r="VQO111" s="285"/>
      <c r="VQP111" s="285"/>
      <c r="VQQ111" s="285"/>
      <c r="VQR111" s="285"/>
      <c r="VQS111" s="285"/>
      <c r="VQT111" s="285"/>
      <c r="VQU111" s="285"/>
      <c r="VQV111" s="285"/>
      <c r="VQW111" s="285"/>
      <c r="VQX111" s="285"/>
      <c r="VQY111" s="285"/>
      <c r="VQZ111" s="285"/>
      <c r="VRA111" s="285"/>
      <c r="VRB111" s="285"/>
      <c r="VRC111" s="285"/>
      <c r="VRD111" s="285"/>
      <c r="VRE111" s="285"/>
      <c r="VRF111" s="285"/>
      <c r="VRG111" s="285"/>
      <c r="VRH111" s="285"/>
      <c r="VRI111" s="285"/>
      <c r="VRJ111" s="285"/>
      <c r="VRK111" s="285"/>
      <c r="VRL111" s="285"/>
      <c r="VRM111" s="285"/>
      <c r="VRN111" s="285"/>
      <c r="VRO111" s="285"/>
      <c r="VRP111" s="285"/>
      <c r="VRQ111" s="285"/>
      <c r="VRR111" s="285"/>
      <c r="VRS111" s="285"/>
      <c r="VRT111" s="285"/>
      <c r="VRU111" s="285"/>
      <c r="VRV111" s="285"/>
      <c r="VRW111" s="285"/>
      <c r="VRX111" s="285"/>
      <c r="VRY111" s="285"/>
      <c r="VRZ111" s="285"/>
      <c r="VSA111" s="285"/>
      <c r="VSB111" s="285"/>
      <c r="VSC111" s="285"/>
      <c r="VSD111" s="285"/>
      <c r="VSE111" s="285"/>
      <c r="VSF111" s="285"/>
      <c r="VSG111" s="285"/>
      <c r="VSH111" s="285"/>
      <c r="VSI111" s="285"/>
      <c r="VSJ111" s="285"/>
      <c r="VSK111" s="285"/>
      <c r="VSL111" s="285"/>
      <c r="VSM111" s="285"/>
      <c r="VSN111" s="285"/>
      <c r="VSO111" s="285"/>
      <c r="VSP111" s="285"/>
      <c r="VSQ111" s="285"/>
      <c r="VSR111" s="285"/>
      <c r="VSS111" s="285"/>
      <c r="VST111" s="285"/>
      <c r="VSU111" s="285"/>
      <c r="VSV111" s="285"/>
      <c r="VSW111" s="285"/>
      <c r="VSX111" s="285"/>
      <c r="VSY111" s="285"/>
      <c r="VSZ111" s="285"/>
      <c r="VTA111" s="285"/>
      <c r="VTB111" s="285"/>
      <c r="VTC111" s="285"/>
      <c r="VTD111" s="285"/>
      <c r="VTE111" s="285"/>
      <c r="VTF111" s="285"/>
      <c r="VTG111" s="285"/>
      <c r="VTH111" s="285"/>
      <c r="VTI111" s="285"/>
      <c r="VTJ111" s="285"/>
      <c r="VTK111" s="285"/>
      <c r="VTL111" s="285"/>
      <c r="VTM111" s="285"/>
      <c r="VTN111" s="285"/>
      <c r="VTO111" s="285"/>
      <c r="VTP111" s="285"/>
      <c r="VTQ111" s="285"/>
      <c r="VTR111" s="285"/>
      <c r="VTS111" s="285"/>
      <c r="VTT111" s="285"/>
      <c r="VTU111" s="285"/>
      <c r="VTV111" s="285"/>
      <c r="VTW111" s="285"/>
      <c r="VTX111" s="285"/>
      <c r="VTY111" s="285"/>
      <c r="VTZ111" s="285"/>
      <c r="VUA111" s="285"/>
      <c r="VUB111" s="285"/>
      <c r="VUC111" s="285"/>
      <c r="VUD111" s="285"/>
      <c r="VUE111" s="285"/>
      <c r="VUF111" s="285"/>
      <c r="VUG111" s="285"/>
      <c r="VUH111" s="285"/>
      <c r="VUI111" s="285"/>
      <c r="VUJ111" s="285"/>
      <c r="VUK111" s="285"/>
      <c r="VUL111" s="285"/>
      <c r="VUM111" s="285"/>
      <c r="VUN111" s="285"/>
      <c r="VUO111" s="285"/>
      <c r="VUP111" s="285"/>
      <c r="VUQ111" s="285"/>
      <c r="VUR111" s="285"/>
      <c r="VUS111" s="285"/>
      <c r="VUT111" s="285"/>
      <c r="VUU111" s="285"/>
      <c r="VUV111" s="285"/>
      <c r="VUW111" s="285"/>
      <c r="VUX111" s="285"/>
      <c r="VUY111" s="285"/>
      <c r="VUZ111" s="285"/>
      <c r="VVA111" s="285"/>
      <c r="VVB111" s="285"/>
      <c r="VVC111" s="285"/>
      <c r="VVD111" s="285"/>
      <c r="VVE111" s="285"/>
      <c r="VVF111" s="285"/>
      <c r="VVG111" s="285"/>
      <c r="VVH111" s="285"/>
      <c r="VVI111" s="285"/>
      <c r="VVJ111" s="285"/>
      <c r="VVK111" s="285"/>
      <c r="VVL111" s="285"/>
      <c r="VVM111" s="285"/>
      <c r="VVN111" s="285"/>
      <c r="VVO111" s="285"/>
      <c r="VVP111" s="285"/>
      <c r="VVQ111" s="285"/>
      <c r="VVR111" s="285"/>
      <c r="VVS111" s="285"/>
      <c r="VVT111" s="285"/>
      <c r="VVU111" s="285"/>
      <c r="VVV111" s="285"/>
      <c r="VVW111" s="285"/>
      <c r="VVX111" s="285"/>
      <c r="VVY111" s="285"/>
      <c r="VVZ111" s="285"/>
      <c r="VWA111" s="285"/>
      <c r="VWB111" s="285"/>
      <c r="VWC111" s="285"/>
      <c r="VWD111" s="285"/>
      <c r="VWE111" s="285"/>
      <c r="VWF111" s="285"/>
      <c r="VWG111" s="285"/>
      <c r="VWH111" s="285"/>
      <c r="VWI111" s="285"/>
      <c r="VWJ111" s="285"/>
      <c r="VWK111" s="285"/>
      <c r="VWL111" s="285"/>
      <c r="VWM111" s="285"/>
      <c r="VWN111" s="285"/>
      <c r="VWO111" s="285"/>
      <c r="VWP111" s="285"/>
      <c r="VWQ111" s="285"/>
      <c r="VWR111" s="285"/>
      <c r="VWS111" s="285"/>
      <c r="VWT111" s="285"/>
      <c r="VWU111" s="285"/>
      <c r="VWV111" s="285"/>
      <c r="VWW111" s="285"/>
      <c r="VWX111" s="285"/>
      <c r="VWY111" s="285"/>
      <c r="VWZ111" s="285"/>
      <c r="VXA111" s="285"/>
      <c r="VXB111" s="285"/>
      <c r="VXC111" s="285"/>
      <c r="VXD111" s="285"/>
      <c r="VXE111" s="285"/>
      <c r="VXF111" s="285"/>
      <c r="VXG111" s="285"/>
      <c r="VXH111" s="285"/>
      <c r="VXI111" s="285"/>
      <c r="VXJ111" s="285"/>
      <c r="VXK111" s="285"/>
      <c r="VXL111" s="285"/>
      <c r="VXM111" s="285"/>
      <c r="VXN111" s="285"/>
      <c r="VXO111" s="285"/>
      <c r="VXP111" s="285"/>
      <c r="VXQ111" s="285"/>
      <c r="VXR111" s="285"/>
      <c r="VXS111" s="285"/>
      <c r="VXT111" s="285"/>
      <c r="VXU111" s="285"/>
      <c r="VXV111" s="285"/>
      <c r="VXW111" s="285"/>
      <c r="VXX111" s="285"/>
      <c r="VXY111" s="285"/>
      <c r="VXZ111" s="285"/>
      <c r="VYA111" s="285"/>
      <c r="VYB111" s="285"/>
      <c r="VYC111" s="285"/>
      <c r="VYD111" s="285"/>
      <c r="VYE111" s="285"/>
      <c r="VYF111" s="285"/>
      <c r="VYG111" s="285"/>
      <c r="VYH111" s="285"/>
      <c r="VYI111" s="285"/>
      <c r="VYJ111" s="285"/>
      <c r="VYK111" s="285"/>
      <c r="VYL111" s="285"/>
      <c r="VYM111" s="285"/>
      <c r="VYN111" s="285"/>
      <c r="VYO111" s="285"/>
      <c r="VYP111" s="285"/>
      <c r="VYQ111" s="285"/>
      <c r="VYR111" s="285"/>
      <c r="VYS111" s="285"/>
      <c r="VYT111" s="285"/>
      <c r="VYU111" s="285"/>
      <c r="VYV111" s="285"/>
      <c r="VYW111" s="285"/>
      <c r="VYX111" s="285"/>
      <c r="VYY111" s="285"/>
      <c r="VYZ111" s="285"/>
      <c r="VZA111" s="285"/>
      <c r="VZB111" s="285"/>
      <c r="VZC111" s="285"/>
      <c r="VZD111" s="285"/>
      <c r="VZE111" s="285"/>
      <c r="VZF111" s="285"/>
      <c r="VZG111" s="285"/>
      <c r="VZH111" s="285"/>
      <c r="VZI111" s="285"/>
      <c r="VZJ111" s="285"/>
      <c r="VZK111" s="285"/>
      <c r="VZL111" s="285"/>
      <c r="VZM111" s="285"/>
      <c r="VZN111" s="285"/>
      <c r="VZO111" s="285"/>
      <c r="VZP111" s="285"/>
      <c r="VZQ111" s="285"/>
      <c r="VZR111" s="285"/>
      <c r="VZS111" s="285"/>
      <c r="VZT111" s="285"/>
      <c r="VZU111" s="285"/>
      <c r="VZV111" s="285"/>
      <c r="VZW111" s="285"/>
      <c r="VZX111" s="285"/>
      <c r="VZY111" s="285"/>
      <c r="VZZ111" s="285"/>
      <c r="WAA111" s="285"/>
      <c r="WAB111" s="285"/>
      <c r="WAC111" s="285"/>
      <c r="WAD111" s="285"/>
      <c r="WAE111" s="285"/>
      <c r="WAF111" s="285"/>
      <c r="WAG111" s="285"/>
      <c r="WAH111" s="285"/>
      <c r="WAI111" s="285"/>
      <c r="WAJ111" s="285"/>
      <c r="WAK111" s="285"/>
      <c r="WAL111" s="285"/>
      <c r="WAM111" s="285"/>
      <c r="WAN111" s="285"/>
      <c r="WAO111" s="285"/>
      <c r="WAP111" s="285"/>
      <c r="WAQ111" s="285"/>
      <c r="WAR111" s="285"/>
      <c r="WAS111" s="285"/>
      <c r="WAT111" s="285"/>
      <c r="WAU111" s="285"/>
      <c r="WAV111" s="285"/>
      <c r="WAW111" s="285"/>
      <c r="WAX111" s="285"/>
      <c r="WAY111" s="285"/>
      <c r="WAZ111" s="285"/>
      <c r="WBA111" s="285"/>
      <c r="WBB111" s="285"/>
      <c r="WBC111" s="285"/>
      <c r="WBD111" s="285"/>
      <c r="WBE111" s="285"/>
      <c r="WBF111" s="285"/>
      <c r="WBG111" s="285"/>
      <c r="WBH111" s="285"/>
      <c r="WBI111" s="285"/>
      <c r="WBJ111" s="285"/>
      <c r="WBK111" s="285"/>
      <c r="WBL111" s="285"/>
      <c r="WBM111" s="285"/>
      <c r="WBN111" s="285"/>
      <c r="WBO111" s="285"/>
      <c r="WBP111" s="285"/>
      <c r="WBQ111" s="285"/>
      <c r="WBR111" s="285"/>
      <c r="WBS111" s="285"/>
      <c r="WBT111" s="285"/>
      <c r="WBU111" s="285"/>
      <c r="WBV111" s="285"/>
      <c r="WBW111" s="285"/>
      <c r="WBX111" s="285"/>
      <c r="WBY111" s="285"/>
      <c r="WBZ111" s="285"/>
      <c r="WCA111" s="285"/>
      <c r="WCB111" s="285"/>
      <c r="WCC111" s="285"/>
      <c r="WCD111" s="285"/>
      <c r="WCE111" s="285"/>
      <c r="WCF111" s="285"/>
      <c r="WCG111" s="285"/>
      <c r="WCH111" s="285"/>
      <c r="WCI111" s="285"/>
      <c r="WCJ111" s="285"/>
      <c r="WCK111" s="285"/>
      <c r="WCL111" s="285"/>
      <c r="WCM111" s="285"/>
      <c r="WCN111" s="285"/>
      <c r="WCO111" s="285"/>
      <c r="WCP111" s="285"/>
      <c r="WCQ111" s="285"/>
      <c r="WCR111" s="285"/>
      <c r="WCS111" s="285"/>
      <c r="WCT111" s="285"/>
      <c r="WCU111" s="285"/>
      <c r="WCV111" s="285"/>
      <c r="WCW111" s="285"/>
      <c r="WCX111" s="285"/>
      <c r="WCY111" s="285"/>
      <c r="WCZ111" s="285"/>
      <c r="WDA111" s="285"/>
      <c r="WDB111" s="285"/>
      <c r="WDC111" s="285"/>
      <c r="WDD111" s="285"/>
      <c r="WDE111" s="285"/>
      <c r="WDF111" s="285"/>
      <c r="WDG111" s="285"/>
      <c r="WDH111" s="285"/>
      <c r="WDI111" s="285"/>
      <c r="WDJ111" s="285"/>
      <c r="WDK111" s="285"/>
      <c r="WDL111" s="285"/>
      <c r="WDM111" s="285"/>
      <c r="WDN111" s="285"/>
      <c r="WDO111" s="285"/>
      <c r="WDP111" s="285"/>
      <c r="WDQ111" s="285"/>
      <c r="WDR111" s="285"/>
      <c r="WDS111" s="285"/>
      <c r="WDT111" s="285"/>
      <c r="WDU111" s="285"/>
      <c r="WDV111" s="285"/>
      <c r="WDW111" s="285"/>
      <c r="WDX111" s="285"/>
      <c r="WDY111" s="285"/>
      <c r="WDZ111" s="285"/>
      <c r="WEA111" s="285"/>
      <c r="WEB111" s="285"/>
      <c r="WEC111" s="285"/>
      <c r="WED111" s="285"/>
      <c r="WEE111" s="285"/>
      <c r="WEF111" s="285"/>
      <c r="WEG111" s="285"/>
      <c r="WEH111" s="285"/>
      <c r="WEI111" s="285"/>
      <c r="WEJ111" s="285"/>
      <c r="WEK111" s="285"/>
      <c r="WEL111" s="285"/>
      <c r="WEM111" s="285"/>
      <c r="WEN111" s="285"/>
      <c r="WEO111" s="285"/>
      <c r="WEP111" s="285"/>
      <c r="WEQ111" s="285"/>
      <c r="WER111" s="285"/>
      <c r="WES111" s="285"/>
      <c r="WET111" s="285"/>
      <c r="WEU111" s="285"/>
      <c r="WEV111" s="285"/>
      <c r="WEW111" s="285"/>
      <c r="WEX111" s="285"/>
      <c r="WEY111" s="285"/>
      <c r="WEZ111" s="285"/>
      <c r="WFA111" s="285"/>
      <c r="WFB111" s="285"/>
      <c r="WFC111" s="285"/>
      <c r="WFD111" s="285"/>
      <c r="WFE111" s="285"/>
      <c r="WFF111" s="285"/>
      <c r="WFG111" s="285"/>
      <c r="WFH111" s="285"/>
      <c r="WFI111" s="285"/>
      <c r="WFJ111" s="285"/>
      <c r="WFK111" s="285"/>
      <c r="WFL111" s="285"/>
      <c r="WFM111" s="285"/>
      <c r="WFN111" s="285"/>
      <c r="WFO111" s="285"/>
      <c r="WFP111" s="285"/>
      <c r="WFQ111" s="285"/>
      <c r="WFR111" s="285"/>
      <c r="WFS111" s="285"/>
      <c r="WFT111" s="285"/>
      <c r="WFU111" s="285"/>
      <c r="WFV111" s="285"/>
      <c r="WFW111" s="285"/>
      <c r="WFX111" s="285"/>
      <c r="WFY111" s="285"/>
      <c r="WFZ111" s="285"/>
      <c r="WGA111" s="285"/>
      <c r="WGB111" s="285"/>
      <c r="WGC111" s="285"/>
      <c r="WGD111" s="285"/>
      <c r="WGE111" s="285"/>
      <c r="WGF111" s="285"/>
      <c r="WGG111" s="285"/>
      <c r="WGH111" s="285"/>
      <c r="WGI111" s="285"/>
      <c r="WGJ111" s="285"/>
      <c r="WGK111" s="285"/>
      <c r="WGL111" s="285"/>
      <c r="WGM111" s="285"/>
      <c r="WGN111" s="285"/>
      <c r="WGO111" s="285"/>
      <c r="WGP111" s="285"/>
      <c r="WGQ111" s="285"/>
      <c r="WGR111" s="285"/>
      <c r="WGS111" s="285"/>
      <c r="WGT111" s="285"/>
      <c r="WGU111" s="285"/>
      <c r="WGV111" s="285"/>
      <c r="WGW111" s="285"/>
      <c r="WGX111" s="285"/>
      <c r="WGY111" s="285"/>
      <c r="WGZ111" s="285"/>
      <c r="WHA111" s="285"/>
      <c r="WHB111" s="285"/>
      <c r="WHC111" s="285"/>
      <c r="WHD111" s="285"/>
      <c r="WHE111" s="285"/>
      <c r="WHF111" s="285"/>
      <c r="WHG111" s="285"/>
      <c r="WHH111" s="285"/>
      <c r="WHI111" s="285"/>
      <c r="WHJ111" s="285"/>
      <c r="WHK111" s="285"/>
      <c r="WHL111" s="285"/>
      <c r="WHM111" s="285"/>
      <c r="WHN111" s="285"/>
      <c r="WHO111" s="285"/>
      <c r="WHP111" s="285"/>
      <c r="WHQ111" s="285"/>
      <c r="WHR111" s="285"/>
      <c r="WHS111" s="285"/>
      <c r="WHT111" s="285"/>
      <c r="WHU111" s="285"/>
      <c r="WHV111" s="285"/>
      <c r="WHW111" s="285"/>
      <c r="WHX111" s="285"/>
      <c r="WHY111" s="285"/>
      <c r="WHZ111" s="285"/>
      <c r="WIA111" s="285"/>
      <c r="WIB111" s="285"/>
      <c r="WIC111" s="285"/>
      <c r="WID111" s="285"/>
      <c r="WIE111" s="285"/>
      <c r="WIF111" s="285"/>
      <c r="WIG111" s="285"/>
      <c r="WIH111" s="285"/>
      <c r="WII111" s="285"/>
      <c r="WIJ111" s="285"/>
      <c r="WIK111" s="285"/>
      <c r="WIL111" s="285"/>
      <c r="WIM111" s="285"/>
      <c r="WIN111" s="285"/>
      <c r="WIO111" s="285"/>
      <c r="WIP111" s="285"/>
      <c r="WIQ111" s="285"/>
      <c r="WIR111" s="285"/>
      <c r="WIS111" s="285"/>
      <c r="WIT111" s="285"/>
      <c r="WIU111" s="285"/>
      <c r="WIV111" s="285"/>
      <c r="WIW111" s="285"/>
      <c r="WIX111" s="285"/>
      <c r="WIY111" s="285"/>
      <c r="WIZ111" s="285"/>
      <c r="WJA111" s="285"/>
      <c r="WJB111" s="285"/>
      <c r="WJC111" s="285"/>
      <c r="WJD111" s="285"/>
      <c r="WJE111" s="285"/>
      <c r="WJF111" s="285"/>
      <c r="WJG111" s="285"/>
      <c r="WJH111" s="285"/>
      <c r="WJI111" s="285"/>
      <c r="WJJ111" s="285"/>
      <c r="WJK111" s="285"/>
      <c r="WJL111" s="285"/>
      <c r="WJM111" s="285"/>
      <c r="WJN111" s="285"/>
      <c r="WJO111" s="285"/>
      <c r="WJP111" s="285"/>
      <c r="WJQ111" s="285"/>
      <c r="WJR111" s="285"/>
      <c r="WJS111" s="285"/>
      <c r="WJT111" s="285"/>
      <c r="WJU111" s="285"/>
      <c r="WJV111" s="285"/>
      <c r="WJW111" s="285"/>
      <c r="WJX111" s="285"/>
      <c r="WJY111" s="285"/>
      <c r="WJZ111" s="285"/>
      <c r="WKA111" s="285"/>
      <c r="WKB111" s="285"/>
      <c r="WKC111" s="285"/>
      <c r="WKD111" s="285"/>
      <c r="WKE111" s="285"/>
      <c r="WKF111" s="285"/>
      <c r="WKG111" s="285"/>
      <c r="WKH111" s="285"/>
      <c r="WKI111" s="285"/>
      <c r="WKJ111" s="285"/>
      <c r="WKK111" s="285"/>
      <c r="WKL111" s="285"/>
      <c r="WKM111" s="285"/>
      <c r="WKN111" s="285"/>
      <c r="WKO111" s="285"/>
      <c r="WKP111" s="285"/>
      <c r="WKQ111" s="285"/>
      <c r="WKR111" s="285"/>
      <c r="WKS111" s="285"/>
      <c r="WKT111" s="285"/>
      <c r="WKU111" s="285"/>
      <c r="WKV111" s="285"/>
      <c r="WKW111" s="285"/>
      <c r="WKX111" s="285"/>
      <c r="WKY111" s="285"/>
      <c r="WKZ111" s="285"/>
      <c r="WLA111" s="285"/>
      <c r="WLB111" s="285"/>
      <c r="WLC111" s="285"/>
      <c r="WLD111" s="285"/>
      <c r="WLE111" s="285"/>
      <c r="WLF111" s="285"/>
      <c r="WLG111" s="285"/>
      <c r="WLH111" s="285"/>
      <c r="WLI111" s="285"/>
      <c r="WLJ111" s="285"/>
      <c r="WLK111" s="285"/>
      <c r="WLL111" s="285"/>
      <c r="WLM111" s="285"/>
      <c r="WLN111" s="285"/>
      <c r="WLO111" s="285"/>
      <c r="WLP111" s="285"/>
      <c r="WLQ111" s="285"/>
      <c r="WLR111" s="285"/>
      <c r="WLS111" s="285"/>
      <c r="WLT111" s="285"/>
      <c r="WLU111" s="285"/>
      <c r="WLV111" s="285"/>
      <c r="WLW111" s="285"/>
      <c r="WLX111" s="285"/>
      <c r="WLY111" s="285"/>
      <c r="WLZ111" s="285"/>
      <c r="WMA111" s="285"/>
      <c r="WMB111" s="285"/>
      <c r="WMC111" s="285"/>
      <c r="WMD111" s="285"/>
      <c r="WME111" s="285"/>
      <c r="WMF111" s="285"/>
      <c r="WMG111" s="285"/>
      <c r="WMH111" s="285"/>
      <c r="WMI111" s="285"/>
      <c r="WMJ111" s="285"/>
      <c r="WMK111" s="285"/>
      <c r="WML111" s="285"/>
      <c r="WMM111" s="285"/>
      <c r="WMN111" s="285"/>
      <c r="WMO111" s="285"/>
      <c r="WMP111" s="285"/>
      <c r="WMQ111" s="285"/>
      <c r="WMR111" s="285"/>
      <c r="WMS111" s="285"/>
      <c r="WMT111" s="285"/>
      <c r="WMU111" s="285"/>
      <c r="WMV111" s="285"/>
      <c r="WMW111" s="285"/>
      <c r="WMX111" s="285"/>
      <c r="WMY111" s="285"/>
      <c r="WMZ111" s="285"/>
      <c r="WNA111" s="285"/>
      <c r="WNB111" s="285"/>
      <c r="WNC111" s="285"/>
      <c r="WND111" s="285"/>
      <c r="WNE111" s="285"/>
      <c r="WNF111" s="285"/>
      <c r="WNG111" s="285"/>
      <c r="WNH111" s="285"/>
      <c r="WNI111" s="285"/>
      <c r="WNJ111" s="285"/>
      <c r="WNK111" s="285"/>
      <c r="WNL111" s="285"/>
      <c r="WNM111" s="285"/>
      <c r="WNN111" s="285"/>
      <c r="WNO111" s="285"/>
      <c r="WNP111" s="285"/>
      <c r="WNQ111" s="285"/>
      <c r="WNR111" s="285"/>
      <c r="WNS111" s="285"/>
      <c r="WNT111" s="285"/>
      <c r="WNU111" s="285"/>
      <c r="WNV111" s="285"/>
      <c r="WNW111" s="285"/>
      <c r="WNX111" s="285"/>
      <c r="WNY111" s="285"/>
      <c r="WNZ111" s="285"/>
      <c r="WOA111" s="285"/>
      <c r="WOB111" s="285"/>
      <c r="WOC111" s="285"/>
      <c r="WOD111" s="285"/>
      <c r="WOE111" s="285"/>
      <c r="WOF111" s="285"/>
      <c r="WOG111" s="285"/>
      <c r="WOH111" s="285"/>
      <c r="WOI111" s="285"/>
      <c r="WOJ111" s="285"/>
      <c r="WOK111" s="285"/>
      <c r="WOL111" s="285"/>
      <c r="WOM111" s="285"/>
      <c r="WON111" s="285"/>
      <c r="WOO111" s="285"/>
      <c r="WOP111" s="285"/>
      <c r="WOQ111" s="285"/>
      <c r="WOR111" s="285"/>
      <c r="WOS111" s="285"/>
      <c r="WOT111" s="285"/>
      <c r="WOU111" s="285"/>
      <c r="WOV111" s="285"/>
      <c r="WOW111" s="285"/>
      <c r="WOX111" s="285"/>
      <c r="WOY111" s="285"/>
      <c r="WOZ111" s="285"/>
      <c r="WPA111" s="285"/>
      <c r="WPB111" s="285"/>
      <c r="WPC111" s="285"/>
      <c r="WPD111" s="285"/>
      <c r="WPE111" s="285"/>
      <c r="WPF111" s="285"/>
      <c r="WPG111" s="285"/>
      <c r="WPH111" s="285"/>
      <c r="WPI111" s="285"/>
      <c r="WPJ111" s="285"/>
      <c r="WPK111" s="285"/>
      <c r="WPL111" s="285"/>
      <c r="WPM111" s="285"/>
      <c r="WPN111" s="285"/>
      <c r="WPO111" s="285"/>
      <c r="WPP111" s="285"/>
      <c r="WPQ111" s="285"/>
      <c r="WPR111" s="285"/>
      <c r="WPS111" s="285"/>
      <c r="WPT111" s="285"/>
      <c r="WPU111" s="285"/>
      <c r="WPV111" s="285"/>
      <c r="WPW111" s="285"/>
      <c r="WPX111" s="285"/>
      <c r="WPY111" s="285"/>
      <c r="WPZ111" s="285"/>
      <c r="WQA111" s="285"/>
      <c r="WQB111" s="285"/>
      <c r="WQC111" s="285"/>
      <c r="WQD111" s="285"/>
      <c r="WQE111" s="285"/>
      <c r="WQF111" s="285"/>
      <c r="WQG111" s="285"/>
      <c r="WQH111" s="285"/>
      <c r="WQI111" s="285"/>
      <c r="WQJ111" s="285"/>
      <c r="WQK111" s="285"/>
      <c r="WQL111" s="285"/>
      <c r="WQM111" s="285"/>
      <c r="WQN111" s="285"/>
      <c r="WQO111" s="285"/>
      <c r="WQP111" s="285"/>
      <c r="WQQ111" s="285"/>
      <c r="WQR111" s="285"/>
      <c r="WQS111" s="285"/>
      <c r="WQT111" s="285"/>
      <c r="WQU111" s="285"/>
      <c r="WQV111" s="285"/>
      <c r="WQW111" s="285"/>
      <c r="WQX111" s="285"/>
      <c r="WQY111" s="285"/>
      <c r="WQZ111" s="285"/>
      <c r="WRA111" s="285"/>
      <c r="WRB111" s="285"/>
      <c r="WRC111" s="285"/>
      <c r="WRD111" s="285"/>
      <c r="WRE111" s="285"/>
      <c r="WRF111" s="285"/>
      <c r="WRG111" s="285"/>
      <c r="WRH111" s="285"/>
      <c r="WRI111" s="285"/>
      <c r="WRJ111" s="285"/>
      <c r="WRK111" s="285"/>
      <c r="WRL111" s="285"/>
      <c r="WRM111" s="285"/>
      <c r="WRN111" s="285"/>
      <c r="WRO111" s="285"/>
      <c r="WRP111" s="285"/>
      <c r="WRQ111" s="285"/>
      <c r="WRR111" s="285"/>
      <c r="WRS111" s="285"/>
      <c r="WRT111" s="285"/>
      <c r="WRU111" s="285"/>
      <c r="WRV111" s="285"/>
      <c r="WRW111" s="285"/>
      <c r="WRX111" s="285"/>
      <c r="WRY111" s="285"/>
      <c r="WRZ111" s="285"/>
      <c r="WSA111" s="285"/>
      <c r="WSB111" s="285"/>
      <c r="WSC111" s="285"/>
      <c r="WSD111" s="285"/>
      <c r="WSE111" s="285"/>
      <c r="WSF111" s="285"/>
      <c r="WSG111" s="285"/>
      <c r="WSH111" s="285"/>
      <c r="WSI111" s="285"/>
      <c r="WSJ111" s="285"/>
      <c r="WSK111" s="285"/>
      <c r="WSL111" s="285"/>
      <c r="WSM111" s="285"/>
      <c r="WSN111" s="285"/>
      <c r="WSO111" s="285"/>
      <c r="WSP111" s="285"/>
      <c r="WSQ111" s="285"/>
      <c r="WSR111" s="285"/>
      <c r="WSS111" s="285"/>
      <c r="WST111" s="285"/>
      <c r="WSU111" s="285"/>
      <c r="WSV111" s="285"/>
      <c r="WSW111" s="285"/>
      <c r="WSX111" s="285"/>
      <c r="WSY111" s="285"/>
      <c r="WSZ111" s="285"/>
      <c r="WTA111" s="285"/>
      <c r="WTB111" s="285"/>
      <c r="WTC111" s="285"/>
      <c r="WTD111" s="285"/>
      <c r="WTE111" s="285"/>
      <c r="WTF111" s="285"/>
      <c r="WTG111" s="285"/>
      <c r="WTH111" s="285"/>
      <c r="WTI111" s="285"/>
      <c r="WTJ111" s="285"/>
      <c r="WTK111" s="285"/>
      <c r="WTL111" s="285"/>
      <c r="WTM111" s="285"/>
      <c r="WTN111" s="285"/>
      <c r="WTO111" s="285"/>
      <c r="WTP111" s="285"/>
      <c r="WTQ111" s="285"/>
      <c r="WTR111" s="285"/>
      <c r="WTS111" s="285"/>
      <c r="WTT111" s="285"/>
      <c r="WTU111" s="285"/>
      <c r="WTV111" s="285"/>
      <c r="WTW111" s="285"/>
      <c r="WTX111" s="285"/>
      <c r="WTY111" s="285"/>
      <c r="WTZ111" s="285"/>
      <c r="WUA111" s="285"/>
      <c r="WUB111" s="285"/>
      <c r="WUC111" s="285"/>
      <c r="WUD111" s="285"/>
      <c r="WUE111" s="285"/>
      <c r="WUF111" s="285"/>
      <c r="WUG111" s="285"/>
      <c r="WUH111" s="285"/>
      <c r="WUI111" s="285"/>
      <c r="WUJ111" s="285"/>
      <c r="WUK111" s="285"/>
      <c r="WUL111" s="285"/>
      <c r="WUM111" s="285"/>
      <c r="WUN111" s="285"/>
      <c r="WUO111" s="285"/>
      <c r="WUP111" s="285"/>
      <c r="WUQ111" s="285"/>
      <c r="WUR111" s="285"/>
      <c r="WUS111" s="285"/>
      <c r="WUT111" s="285"/>
      <c r="WUU111" s="285"/>
      <c r="WUV111" s="285"/>
      <c r="WUW111" s="285"/>
      <c r="WUX111" s="285"/>
      <c r="WUY111" s="285"/>
      <c r="WUZ111" s="285"/>
      <c r="WVA111" s="285"/>
      <c r="WVB111" s="285"/>
      <c r="WVC111" s="285"/>
      <c r="WVD111" s="285"/>
      <c r="WVE111" s="285"/>
      <c r="WVF111" s="285"/>
      <c r="WVG111" s="285"/>
      <c r="WVH111" s="285"/>
      <c r="WVI111" s="285"/>
      <c r="WVJ111" s="285"/>
      <c r="WVK111" s="285"/>
      <c r="WVL111" s="285"/>
      <c r="WVM111" s="285"/>
      <c r="WVN111" s="285"/>
      <c r="WVO111" s="285"/>
      <c r="WVP111" s="285"/>
      <c r="WVQ111" s="285"/>
      <c r="WVR111" s="285"/>
      <c r="WVS111" s="285"/>
      <c r="WVT111" s="285"/>
      <c r="WVU111" s="285"/>
      <c r="WVV111" s="285"/>
      <c r="WVW111" s="285"/>
      <c r="WVX111" s="285"/>
      <c r="WVY111" s="285"/>
      <c r="WVZ111" s="285"/>
      <c r="WWA111" s="285"/>
      <c r="WWB111" s="285"/>
      <c r="WWC111" s="285"/>
      <c r="WWD111" s="285"/>
      <c r="WWE111" s="285"/>
      <c r="WWF111" s="285"/>
      <c r="WWG111" s="285"/>
      <c r="WWH111" s="285"/>
      <c r="WWI111" s="285"/>
      <c r="WWJ111" s="285"/>
      <c r="WWK111" s="285"/>
      <c r="WWL111" s="285"/>
      <c r="WWM111" s="285"/>
      <c r="WWN111" s="285"/>
      <c r="WWO111" s="285"/>
      <c r="WWP111" s="285"/>
      <c r="WWQ111" s="285"/>
      <c r="WWR111" s="285"/>
      <c r="WWS111" s="285"/>
      <c r="WWT111" s="285"/>
      <c r="WWU111" s="285"/>
      <c r="WWV111" s="285"/>
      <c r="WWW111" s="285"/>
      <c r="WWX111" s="285"/>
      <c r="WWY111" s="285"/>
      <c r="WWZ111" s="285"/>
      <c r="WXA111" s="285"/>
      <c r="WXB111" s="285"/>
      <c r="WXC111" s="285"/>
      <c r="WXD111" s="285"/>
      <c r="WXE111" s="285"/>
      <c r="WXF111" s="285"/>
      <c r="WXG111" s="285"/>
      <c r="WXH111" s="285"/>
      <c r="WXI111" s="285"/>
      <c r="WXJ111" s="285"/>
      <c r="WXK111" s="285"/>
      <c r="WXL111" s="285"/>
      <c r="WXM111" s="285"/>
      <c r="WXN111" s="285"/>
      <c r="WXO111" s="285"/>
      <c r="WXP111" s="285"/>
      <c r="WXQ111" s="285"/>
      <c r="WXR111" s="285"/>
      <c r="WXS111" s="285"/>
      <c r="WXT111" s="285"/>
      <c r="WXU111" s="285"/>
      <c r="WXV111" s="285"/>
      <c r="WXW111" s="285"/>
      <c r="WXX111" s="285"/>
      <c r="WXY111" s="285"/>
      <c r="WXZ111" s="285"/>
      <c r="WYA111" s="285"/>
      <c r="WYB111" s="285"/>
      <c r="WYC111" s="285"/>
      <c r="WYD111" s="285"/>
      <c r="WYE111" s="285"/>
      <c r="WYF111" s="285"/>
      <c r="WYG111" s="285"/>
      <c r="WYH111" s="285"/>
      <c r="WYI111" s="285"/>
      <c r="WYJ111" s="285"/>
      <c r="WYK111" s="285"/>
      <c r="WYL111" s="285"/>
      <c r="WYM111" s="285"/>
      <c r="WYN111" s="285"/>
      <c r="WYO111" s="285"/>
      <c r="WYP111" s="285"/>
      <c r="WYQ111" s="285"/>
      <c r="WYR111" s="285"/>
      <c r="WYS111" s="285"/>
      <c r="WYT111" s="285"/>
      <c r="WYU111" s="285"/>
      <c r="WYV111" s="285"/>
      <c r="WYW111" s="285"/>
      <c r="WYX111" s="285"/>
      <c r="WYY111" s="285"/>
      <c r="WYZ111" s="285"/>
      <c r="WZA111" s="285"/>
      <c r="WZB111" s="285"/>
      <c r="WZC111" s="285"/>
      <c r="WZD111" s="285"/>
      <c r="WZE111" s="285"/>
      <c r="WZF111" s="285"/>
      <c r="WZG111" s="285"/>
      <c r="WZH111" s="285"/>
      <c r="WZI111" s="285"/>
      <c r="WZJ111" s="285"/>
      <c r="WZK111" s="285"/>
      <c r="WZL111" s="285"/>
      <c r="WZM111" s="285"/>
      <c r="WZN111" s="285"/>
      <c r="WZO111" s="285"/>
      <c r="WZP111" s="285"/>
      <c r="WZQ111" s="285"/>
      <c r="WZR111" s="285"/>
      <c r="WZS111" s="285"/>
      <c r="WZT111" s="285"/>
      <c r="WZU111" s="285"/>
      <c r="WZV111" s="285"/>
      <c r="WZW111" s="285"/>
      <c r="WZX111" s="285"/>
      <c r="WZY111" s="285"/>
      <c r="WZZ111" s="285"/>
      <c r="XAA111" s="285"/>
      <c r="XAB111" s="285"/>
      <c r="XAC111" s="285"/>
      <c r="XAD111" s="285"/>
      <c r="XAE111" s="285"/>
      <c r="XAF111" s="285"/>
      <c r="XAG111" s="285"/>
      <c r="XAH111" s="285"/>
      <c r="XAI111" s="285"/>
      <c r="XAJ111" s="285"/>
      <c r="XAK111" s="285"/>
      <c r="XAL111" s="285"/>
      <c r="XAM111" s="285"/>
      <c r="XAN111" s="285"/>
      <c r="XAO111" s="285"/>
      <c r="XAP111" s="285"/>
      <c r="XAQ111" s="285"/>
      <c r="XAR111" s="285"/>
      <c r="XAS111" s="285"/>
      <c r="XAT111" s="285"/>
      <c r="XAU111" s="285"/>
      <c r="XAV111" s="285"/>
      <c r="XAW111" s="285"/>
      <c r="XAX111" s="285"/>
    </row>
    <row r="112" spans="1:16274" ht="50.25">
      <c r="A112" s="286"/>
      <c r="B112" s="195"/>
      <c r="C112" s="295" t="s">
        <v>45</v>
      </c>
      <c r="D112" s="295" t="s">
        <v>46</v>
      </c>
      <c r="E112" s="295" t="s">
        <v>47</v>
      </c>
      <c r="F112" s="196"/>
      <c r="G112" s="296"/>
      <c r="H112" s="298"/>
      <c r="I112" s="297" t="s">
        <v>20</v>
      </c>
      <c r="J112" s="199" t="s">
        <v>24</v>
      </c>
      <c r="K112" s="198" t="s">
        <v>15</v>
      </c>
      <c r="L112" s="293"/>
      <c r="M112" s="195"/>
      <c r="N112" s="295" t="s">
        <v>45</v>
      </c>
      <c r="O112" s="295" t="s">
        <v>46</v>
      </c>
      <c r="P112" s="295" t="s">
        <v>47</v>
      </c>
      <c r="Q112" s="196"/>
      <c r="R112" s="296"/>
      <c r="S112" s="298"/>
      <c r="T112" s="198" t="s">
        <v>50</v>
      </c>
      <c r="U112" s="199" t="s">
        <v>49</v>
      </c>
      <c r="V112" s="199" t="s">
        <v>17</v>
      </c>
      <c r="W112" s="293"/>
      <c r="X112" s="195"/>
      <c r="Y112" s="198" t="s">
        <v>45</v>
      </c>
      <c r="Z112" s="199" t="s">
        <v>46</v>
      </c>
      <c r="AA112" s="297" t="s">
        <v>47</v>
      </c>
      <c r="AB112" s="296"/>
      <c r="AC112" s="296"/>
      <c r="AD112" s="296"/>
      <c r="AE112" s="295" t="s">
        <v>19</v>
      </c>
      <c r="AF112" s="295" t="s">
        <v>20</v>
      </c>
      <c r="AG112" s="295" t="s">
        <v>21</v>
      </c>
      <c r="AH112" s="293"/>
      <c r="AI112" s="195"/>
      <c r="AJ112" s="295" t="s">
        <v>45</v>
      </c>
      <c r="AK112" s="295" t="s">
        <v>46</v>
      </c>
      <c r="AL112" s="295" t="s">
        <v>47</v>
      </c>
      <c r="AM112" s="196"/>
      <c r="AN112" s="296"/>
      <c r="AO112" s="298"/>
      <c r="AP112" s="297" t="s">
        <v>30</v>
      </c>
      <c r="AQ112" s="198" t="s">
        <v>15</v>
      </c>
      <c r="AR112" s="199" t="s">
        <v>29</v>
      </c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316"/>
      <c r="BF112" s="198" t="s">
        <v>45</v>
      </c>
      <c r="BG112" s="197" t="s">
        <v>46</v>
      </c>
      <c r="BH112" s="297" t="s">
        <v>47</v>
      </c>
      <c r="BI112" s="299"/>
      <c r="BJ112" s="299"/>
      <c r="BK112" s="299"/>
      <c r="BL112" s="295" t="s">
        <v>16</v>
      </c>
      <c r="BM112" s="300" t="s">
        <v>15</v>
      </c>
      <c r="BN112" s="295" t="s">
        <v>0</v>
      </c>
      <c r="BO112" s="316"/>
      <c r="BP112" s="195"/>
      <c r="BQ112" s="295" t="s">
        <v>45</v>
      </c>
      <c r="BR112" s="295" t="s">
        <v>46</v>
      </c>
      <c r="BS112" s="295" t="s">
        <v>47</v>
      </c>
      <c r="BT112" s="196"/>
      <c r="BU112" s="296"/>
      <c r="BV112" s="298"/>
      <c r="BW112" s="297" t="s">
        <v>15</v>
      </c>
      <c r="BX112" s="198" t="s">
        <v>39</v>
      </c>
      <c r="BY112" s="199" t="s">
        <v>40</v>
      </c>
      <c r="BZ112" s="316"/>
      <c r="CA112" s="195"/>
      <c r="CB112" s="295" t="s">
        <v>45</v>
      </c>
      <c r="CC112" s="295" t="s">
        <v>47</v>
      </c>
      <c r="CD112" s="295" t="s">
        <v>46</v>
      </c>
      <c r="CE112" s="196"/>
      <c r="CF112" s="296"/>
      <c r="CG112" s="298"/>
      <c r="CH112" s="198" t="s">
        <v>26</v>
      </c>
      <c r="CI112" s="199" t="s">
        <v>27</v>
      </c>
      <c r="CJ112" s="297" t="s">
        <v>8</v>
      </c>
      <c r="CK112" s="316"/>
      <c r="CL112" s="195"/>
      <c r="CM112" s="295" t="s">
        <v>45</v>
      </c>
      <c r="CN112" s="295" t="s">
        <v>46</v>
      </c>
      <c r="CO112" s="295" t="s">
        <v>47</v>
      </c>
      <c r="CP112" s="296"/>
      <c r="CQ112" s="296"/>
      <c r="CR112" s="296"/>
      <c r="CS112" s="198" t="s">
        <v>32</v>
      </c>
      <c r="CT112" s="199" t="s">
        <v>33</v>
      </c>
      <c r="CU112" s="297" t="s">
        <v>34</v>
      </c>
      <c r="CV112" s="316"/>
      <c r="CW112" s="195"/>
      <c r="CX112" s="295" t="s">
        <v>45</v>
      </c>
      <c r="CY112" s="295" t="s">
        <v>46</v>
      </c>
      <c r="CZ112" s="295" t="s">
        <v>48</v>
      </c>
      <c r="DA112" s="296"/>
      <c r="DB112" s="296"/>
      <c r="DC112" s="296"/>
      <c r="DD112" s="198" t="s">
        <v>42</v>
      </c>
      <c r="DE112" s="199" t="s">
        <v>43</v>
      </c>
      <c r="DF112" s="297" t="s">
        <v>44</v>
      </c>
      <c r="DG112" s="316"/>
      <c r="DH112" s="298"/>
      <c r="DI112" s="298"/>
      <c r="DJ112" s="298"/>
      <c r="DK112" s="298"/>
      <c r="DL112" s="298"/>
      <c r="DM112" s="298"/>
      <c r="DN112" s="298"/>
      <c r="DO112" s="298"/>
      <c r="DP112" s="298"/>
      <c r="DQ112" s="298"/>
      <c r="DR112" s="298"/>
      <c r="DS112" s="298"/>
      <c r="DT112" s="298"/>
      <c r="DU112" s="298"/>
      <c r="DV112" s="298"/>
      <c r="DW112" s="298"/>
      <c r="DX112" s="298"/>
      <c r="DY112" s="298"/>
      <c r="DZ112" s="298"/>
      <c r="EA112" s="298"/>
      <c r="EB112" s="298"/>
      <c r="EC112" s="298"/>
      <c r="ED112" s="298"/>
      <c r="EE112" s="298"/>
      <c r="EF112" s="298"/>
      <c r="EG112" s="298"/>
      <c r="EH112" s="298"/>
      <c r="EI112" s="298"/>
      <c r="EJ112" s="298"/>
      <c r="EK112" s="298"/>
      <c r="EL112" s="298"/>
      <c r="EM112" s="298"/>
      <c r="EN112" s="298"/>
      <c r="EO112" s="298"/>
      <c r="EP112" s="298"/>
      <c r="EQ112" s="298"/>
      <c r="ER112" s="298"/>
      <c r="ES112" s="298"/>
      <c r="ET112" s="298"/>
      <c r="EU112" s="298"/>
      <c r="EV112" s="298"/>
      <c r="EW112" s="298"/>
      <c r="EX112" s="298"/>
      <c r="EY112" s="298"/>
      <c r="EZ112" s="298"/>
      <c r="FA112" s="298"/>
      <c r="FB112" s="298"/>
      <c r="FC112" s="298"/>
      <c r="FD112" s="298"/>
      <c r="FE112" s="298"/>
      <c r="FF112" s="298"/>
      <c r="FG112" s="298"/>
      <c r="FH112" s="298"/>
      <c r="FI112" s="298"/>
      <c r="FJ112" s="298"/>
      <c r="FK112" s="298"/>
      <c r="FL112" s="298"/>
      <c r="FM112" s="298"/>
      <c r="FN112" s="298"/>
      <c r="FO112" s="298"/>
      <c r="FP112" s="298"/>
      <c r="FQ112" s="298"/>
      <c r="FR112" s="298"/>
      <c r="FS112" s="298"/>
      <c r="FT112" s="298"/>
      <c r="FU112" s="298"/>
      <c r="FV112" s="298"/>
      <c r="FW112" s="298"/>
      <c r="FX112" s="298"/>
      <c r="FY112" s="298"/>
      <c r="FZ112" s="298"/>
      <c r="GA112" s="298"/>
      <c r="GB112" s="298"/>
      <c r="GC112" s="298"/>
      <c r="GD112" s="298"/>
      <c r="GE112" s="298"/>
      <c r="GF112" s="298"/>
      <c r="GG112" s="298"/>
      <c r="GH112" s="298"/>
      <c r="GI112" s="298"/>
      <c r="GJ112" s="298"/>
      <c r="GK112" s="298"/>
      <c r="GL112" s="298"/>
      <c r="GM112" s="298"/>
      <c r="GN112" s="298"/>
      <c r="GO112" s="298"/>
      <c r="GP112" s="298"/>
      <c r="GQ112" s="298"/>
      <c r="GR112" s="298"/>
      <c r="GS112" s="298"/>
      <c r="GT112" s="298"/>
      <c r="GU112" s="298"/>
      <c r="GV112" s="298"/>
      <c r="GW112" s="298"/>
      <c r="GX112" s="298"/>
      <c r="GY112" s="298"/>
      <c r="GZ112" s="298"/>
      <c r="HA112" s="298"/>
      <c r="HB112" s="298"/>
      <c r="HC112" s="298"/>
      <c r="HD112" s="298"/>
      <c r="HE112" s="298"/>
      <c r="HF112" s="298"/>
      <c r="HG112" s="298"/>
      <c r="HH112" s="298"/>
      <c r="HI112" s="298"/>
      <c r="HJ112" s="298"/>
      <c r="HK112" s="298"/>
      <c r="HL112" s="298"/>
      <c r="HM112" s="298"/>
      <c r="HN112" s="298"/>
      <c r="HO112" s="298"/>
      <c r="HP112" s="298"/>
      <c r="HQ112" s="298"/>
      <c r="HR112" s="298"/>
      <c r="HS112" s="298"/>
      <c r="HT112" s="298"/>
      <c r="HU112" s="298"/>
      <c r="HV112" s="298"/>
      <c r="HW112" s="298"/>
      <c r="HX112" s="298"/>
      <c r="HY112" s="298"/>
      <c r="HZ112" s="298"/>
      <c r="IA112" s="298"/>
      <c r="IB112" s="298"/>
      <c r="IC112" s="298"/>
      <c r="ID112" s="298"/>
      <c r="IE112" s="298"/>
      <c r="IF112" s="298"/>
      <c r="IG112" s="298"/>
      <c r="IH112" s="298"/>
      <c r="II112" s="298"/>
      <c r="IJ112" s="298"/>
      <c r="IK112" s="298"/>
      <c r="IL112" s="298"/>
      <c r="IM112" s="298"/>
      <c r="IN112" s="298"/>
      <c r="IO112" s="298"/>
      <c r="IP112" s="298"/>
      <c r="IQ112" s="298"/>
      <c r="IR112" s="298"/>
      <c r="IS112" s="298"/>
      <c r="IT112" s="298"/>
      <c r="IU112" s="298"/>
      <c r="IV112" s="298"/>
      <c r="IW112" s="298"/>
      <c r="IX112" s="298"/>
      <c r="IY112" s="298"/>
      <c r="IZ112" s="298"/>
      <c r="JA112" s="298"/>
      <c r="JB112" s="298"/>
      <c r="JC112" s="298"/>
      <c r="JD112" s="298"/>
      <c r="JE112" s="298"/>
      <c r="JF112" s="298"/>
      <c r="JG112" s="298"/>
      <c r="JH112" s="298"/>
      <c r="JI112" s="298"/>
      <c r="JJ112" s="298"/>
      <c r="JK112" s="298"/>
      <c r="JL112" s="298"/>
      <c r="JM112" s="298"/>
      <c r="JN112" s="298"/>
      <c r="JO112" s="298"/>
      <c r="JP112" s="298"/>
      <c r="JQ112" s="298"/>
      <c r="JR112" s="298"/>
      <c r="JS112" s="298"/>
      <c r="JT112" s="298"/>
      <c r="JU112" s="298"/>
      <c r="JV112" s="298"/>
      <c r="JW112" s="298"/>
      <c r="JX112" s="298"/>
      <c r="JY112" s="298"/>
      <c r="JZ112" s="298"/>
      <c r="KA112" s="298"/>
      <c r="KB112" s="298"/>
      <c r="KC112" s="298"/>
      <c r="KD112" s="298"/>
      <c r="KE112" s="298"/>
      <c r="KF112" s="298"/>
      <c r="KG112" s="298"/>
      <c r="KH112" s="298"/>
      <c r="KI112" s="298"/>
      <c r="KJ112" s="298"/>
      <c r="KK112" s="298"/>
      <c r="KL112" s="298"/>
      <c r="KM112" s="298"/>
      <c r="KN112" s="298"/>
      <c r="KO112" s="298"/>
      <c r="KP112" s="298"/>
      <c r="KQ112" s="298"/>
      <c r="KR112" s="298"/>
      <c r="KS112" s="298"/>
      <c r="KT112" s="298"/>
      <c r="KU112" s="298"/>
      <c r="KV112" s="298"/>
      <c r="KW112" s="298"/>
      <c r="KX112" s="298"/>
      <c r="KY112" s="298"/>
      <c r="KZ112" s="298"/>
      <c r="LA112" s="298"/>
      <c r="LB112" s="298"/>
      <c r="LC112" s="298"/>
      <c r="LD112" s="298"/>
      <c r="LE112" s="298"/>
      <c r="LF112" s="298"/>
      <c r="LG112" s="298"/>
      <c r="LH112" s="298"/>
      <c r="LI112" s="298"/>
      <c r="LJ112" s="298"/>
      <c r="LK112" s="298"/>
      <c r="LL112" s="298"/>
      <c r="LM112" s="298"/>
      <c r="LN112" s="298"/>
      <c r="LO112" s="298"/>
      <c r="LP112" s="298"/>
      <c r="LQ112" s="298"/>
      <c r="LR112" s="298"/>
      <c r="LS112" s="298"/>
      <c r="LT112" s="298"/>
      <c r="LU112" s="298"/>
      <c r="LV112" s="298"/>
      <c r="LW112" s="298"/>
      <c r="LX112" s="298"/>
      <c r="LY112" s="298"/>
      <c r="LZ112" s="298"/>
      <c r="MA112" s="298"/>
      <c r="MB112" s="298"/>
      <c r="MC112" s="298"/>
      <c r="MD112" s="298"/>
      <c r="ME112" s="298"/>
      <c r="MF112" s="298"/>
      <c r="MG112" s="298"/>
      <c r="MH112" s="298"/>
      <c r="MI112" s="298"/>
      <c r="MJ112" s="298"/>
      <c r="MK112" s="298"/>
      <c r="ML112" s="298"/>
      <c r="MM112" s="298"/>
      <c r="MN112" s="298"/>
      <c r="MO112" s="298"/>
      <c r="MP112" s="298"/>
      <c r="MQ112" s="298"/>
      <c r="MR112" s="298"/>
      <c r="MS112" s="298"/>
      <c r="MT112" s="298"/>
      <c r="MU112" s="298"/>
      <c r="MV112" s="298"/>
      <c r="MW112" s="298"/>
      <c r="MX112" s="298"/>
      <c r="MY112" s="298"/>
      <c r="MZ112" s="298"/>
      <c r="NA112" s="298"/>
      <c r="NB112" s="298"/>
      <c r="NC112" s="298"/>
      <c r="ND112" s="298"/>
      <c r="NE112" s="298"/>
      <c r="NF112" s="298"/>
      <c r="NG112" s="298"/>
      <c r="NH112" s="298"/>
      <c r="NI112" s="298"/>
      <c r="NJ112" s="298"/>
      <c r="NK112" s="298"/>
      <c r="NL112" s="298"/>
      <c r="NM112" s="298"/>
      <c r="NN112" s="298"/>
      <c r="NO112" s="298"/>
      <c r="NP112" s="298"/>
      <c r="NQ112" s="298"/>
      <c r="NR112" s="298"/>
      <c r="NS112" s="298"/>
      <c r="NT112" s="298"/>
      <c r="NU112" s="298"/>
      <c r="NV112" s="298"/>
      <c r="NW112" s="298"/>
      <c r="NX112" s="298"/>
      <c r="NY112" s="298"/>
      <c r="NZ112" s="298"/>
      <c r="OA112" s="298"/>
      <c r="OB112" s="298"/>
      <c r="OC112" s="298"/>
      <c r="OD112" s="298"/>
      <c r="OE112" s="298"/>
      <c r="OF112" s="298"/>
      <c r="OG112" s="298"/>
      <c r="OH112" s="298"/>
      <c r="OI112" s="298"/>
      <c r="OJ112" s="298"/>
      <c r="OK112" s="298"/>
      <c r="OL112" s="298"/>
      <c r="OM112" s="298"/>
      <c r="ON112" s="298"/>
      <c r="OO112" s="298"/>
      <c r="OP112" s="298"/>
      <c r="OQ112" s="298"/>
      <c r="OR112" s="298"/>
      <c r="OS112" s="298"/>
      <c r="OT112" s="298"/>
      <c r="OU112" s="298"/>
      <c r="OV112" s="298"/>
      <c r="OW112" s="298"/>
      <c r="OX112" s="298"/>
      <c r="OY112" s="298"/>
      <c r="OZ112" s="298"/>
      <c r="PA112" s="298"/>
      <c r="PB112" s="298"/>
      <c r="PC112" s="298"/>
      <c r="PD112" s="298"/>
      <c r="PE112" s="298"/>
      <c r="PF112" s="298"/>
      <c r="PG112" s="298"/>
      <c r="PH112" s="298"/>
      <c r="PI112" s="298"/>
      <c r="PJ112" s="298"/>
      <c r="PK112" s="298"/>
      <c r="PL112" s="298"/>
      <c r="PM112" s="298"/>
      <c r="PN112" s="298"/>
      <c r="PO112" s="298"/>
      <c r="PP112" s="298"/>
      <c r="PQ112" s="298"/>
      <c r="PR112" s="298"/>
      <c r="PS112" s="298"/>
      <c r="PT112" s="298"/>
      <c r="PU112" s="298"/>
      <c r="PV112" s="298"/>
      <c r="PW112" s="298"/>
      <c r="PX112" s="298"/>
      <c r="PY112" s="298"/>
      <c r="PZ112" s="298"/>
      <c r="QA112" s="298"/>
      <c r="QB112" s="298"/>
      <c r="QC112" s="298"/>
      <c r="QD112" s="298"/>
      <c r="QE112" s="298"/>
      <c r="QF112" s="298"/>
      <c r="QG112" s="298"/>
      <c r="QH112" s="298"/>
      <c r="QI112" s="298"/>
      <c r="QJ112" s="298"/>
      <c r="QK112" s="298"/>
      <c r="QL112" s="298"/>
      <c r="QM112" s="298"/>
      <c r="QN112" s="298"/>
      <c r="QO112" s="298"/>
      <c r="QP112" s="298"/>
      <c r="QQ112" s="298"/>
      <c r="QR112" s="298"/>
      <c r="QS112" s="298"/>
      <c r="QT112" s="298"/>
      <c r="QU112" s="298"/>
      <c r="QV112" s="298"/>
      <c r="QW112" s="298"/>
      <c r="QX112" s="298"/>
      <c r="QY112" s="298"/>
      <c r="QZ112" s="298"/>
      <c r="RA112" s="298"/>
      <c r="RB112" s="298"/>
      <c r="RC112" s="298"/>
      <c r="RD112" s="298"/>
      <c r="RE112" s="298"/>
      <c r="RF112" s="298"/>
      <c r="RG112" s="298"/>
      <c r="RH112" s="298"/>
      <c r="RI112" s="298"/>
      <c r="RJ112" s="298"/>
      <c r="RK112" s="298"/>
      <c r="RL112" s="298"/>
      <c r="RM112" s="298"/>
      <c r="RN112" s="298"/>
      <c r="RO112" s="298"/>
      <c r="RP112" s="298"/>
      <c r="RQ112" s="298"/>
      <c r="RR112" s="298"/>
      <c r="RS112" s="298"/>
      <c r="RT112" s="298"/>
      <c r="RU112" s="298"/>
      <c r="RV112" s="298"/>
      <c r="RW112" s="298"/>
      <c r="RX112" s="298"/>
      <c r="RY112" s="298"/>
      <c r="RZ112" s="298"/>
      <c r="SA112" s="298"/>
      <c r="SB112" s="298"/>
      <c r="SC112" s="298"/>
      <c r="SD112" s="298"/>
      <c r="SE112" s="298"/>
      <c r="SF112" s="298"/>
      <c r="SG112" s="298"/>
      <c r="SH112" s="298"/>
      <c r="SI112" s="298"/>
      <c r="SJ112" s="298"/>
      <c r="SK112" s="298"/>
      <c r="SL112" s="298"/>
      <c r="SM112" s="298"/>
      <c r="SN112" s="298"/>
      <c r="SO112" s="298"/>
      <c r="SP112" s="298"/>
      <c r="SQ112" s="298"/>
      <c r="SR112" s="298"/>
      <c r="SS112" s="298"/>
      <c r="ST112" s="298"/>
      <c r="SU112" s="298"/>
      <c r="SV112" s="298"/>
      <c r="SW112" s="298"/>
      <c r="SX112" s="298"/>
      <c r="SY112" s="298"/>
      <c r="SZ112" s="298"/>
      <c r="TA112" s="298"/>
      <c r="TB112" s="298"/>
      <c r="TC112" s="298"/>
      <c r="TD112" s="298"/>
      <c r="TE112" s="298"/>
      <c r="TF112" s="298"/>
      <c r="TG112" s="298"/>
      <c r="TH112" s="298"/>
      <c r="TI112" s="298"/>
      <c r="TJ112" s="298"/>
      <c r="TK112" s="298"/>
      <c r="TL112" s="298"/>
      <c r="TM112" s="298"/>
      <c r="TN112" s="298"/>
      <c r="TO112" s="298"/>
      <c r="TP112" s="298"/>
      <c r="TQ112" s="298"/>
      <c r="TR112" s="298"/>
      <c r="TS112" s="298"/>
      <c r="TT112" s="298"/>
      <c r="TU112" s="298"/>
      <c r="TV112" s="298"/>
      <c r="TW112" s="298"/>
      <c r="TX112" s="298"/>
      <c r="TY112" s="298"/>
      <c r="TZ112" s="298"/>
      <c r="UA112" s="298"/>
      <c r="UB112" s="298"/>
      <c r="UC112" s="298"/>
      <c r="UD112" s="298"/>
      <c r="UE112" s="298"/>
      <c r="UF112" s="298"/>
      <c r="UG112" s="298"/>
      <c r="UH112" s="298"/>
      <c r="UI112" s="298"/>
      <c r="UJ112" s="298"/>
      <c r="UK112" s="298"/>
      <c r="UL112" s="298"/>
      <c r="UM112" s="298"/>
      <c r="UN112" s="298"/>
      <c r="UO112" s="298"/>
      <c r="UP112" s="298"/>
      <c r="UQ112" s="298"/>
      <c r="UR112" s="298"/>
      <c r="US112" s="298"/>
      <c r="UT112" s="298"/>
      <c r="UU112" s="298"/>
      <c r="UV112" s="298"/>
      <c r="UW112" s="298"/>
      <c r="UX112" s="298"/>
      <c r="UY112" s="298"/>
      <c r="UZ112" s="298"/>
      <c r="VA112" s="298"/>
      <c r="VB112" s="298"/>
      <c r="VC112" s="298"/>
      <c r="VD112" s="298"/>
      <c r="VE112" s="298"/>
      <c r="VF112" s="298"/>
      <c r="VG112" s="298"/>
      <c r="VH112" s="298"/>
      <c r="VI112" s="298"/>
      <c r="VJ112" s="298"/>
      <c r="VK112" s="298"/>
      <c r="VL112" s="298"/>
      <c r="VM112" s="298"/>
      <c r="VN112" s="298"/>
      <c r="VO112" s="298"/>
      <c r="VP112" s="298"/>
      <c r="VQ112" s="298"/>
      <c r="VR112" s="298"/>
      <c r="VS112" s="298"/>
      <c r="VT112" s="298"/>
      <c r="VU112" s="298"/>
      <c r="VV112" s="298"/>
      <c r="VW112" s="298"/>
      <c r="VX112" s="298"/>
      <c r="VY112" s="298"/>
      <c r="VZ112" s="298"/>
      <c r="WA112" s="298"/>
      <c r="WB112" s="298"/>
      <c r="WC112" s="298"/>
      <c r="WD112" s="298"/>
      <c r="WE112" s="298"/>
      <c r="WF112" s="298"/>
      <c r="WG112" s="298"/>
      <c r="WH112" s="298"/>
      <c r="WI112" s="298"/>
      <c r="WJ112" s="298"/>
      <c r="WK112" s="298"/>
      <c r="WL112" s="298"/>
      <c r="WM112" s="298"/>
      <c r="WN112" s="298"/>
      <c r="WO112" s="298"/>
      <c r="WP112" s="298"/>
      <c r="WQ112" s="298"/>
      <c r="WR112" s="298"/>
      <c r="WS112" s="298"/>
      <c r="WT112" s="298"/>
      <c r="WU112" s="298"/>
      <c r="WV112" s="298"/>
      <c r="WW112" s="298"/>
      <c r="WX112" s="298"/>
      <c r="WY112" s="298"/>
      <c r="WZ112" s="298"/>
      <c r="XA112" s="298"/>
      <c r="XB112" s="298"/>
      <c r="XC112" s="298"/>
      <c r="XD112" s="298"/>
      <c r="XE112" s="298"/>
      <c r="XF112" s="298"/>
      <c r="XG112" s="298"/>
      <c r="XH112" s="298"/>
      <c r="XI112" s="298"/>
      <c r="XJ112" s="298"/>
      <c r="XK112" s="298"/>
      <c r="XL112" s="298"/>
      <c r="XM112" s="298"/>
      <c r="XN112" s="298"/>
      <c r="XO112" s="298"/>
      <c r="XP112" s="298"/>
      <c r="XQ112" s="298"/>
      <c r="XR112" s="298"/>
      <c r="XS112" s="298"/>
      <c r="XT112" s="298"/>
      <c r="XU112" s="298"/>
      <c r="XV112" s="298"/>
      <c r="XW112" s="298"/>
      <c r="XX112" s="298"/>
      <c r="XY112" s="298"/>
      <c r="XZ112" s="298"/>
      <c r="YA112" s="298"/>
      <c r="YB112" s="298"/>
      <c r="YC112" s="298"/>
      <c r="YD112" s="298"/>
      <c r="YE112" s="298"/>
      <c r="YF112" s="298"/>
      <c r="YG112" s="298"/>
      <c r="YH112" s="298"/>
      <c r="YI112" s="298"/>
      <c r="YJ112" s="298"/>
      <c r="YK112" s="298"/>
      <c r="YL112" s="298"/>
      <c r="YM112" s="298"/>
      <c r="YN112" s="298"/>
      <c r="YO112" s="298"/>
      <c r="YP112" s="298"/>
      <c r="YQ112" s="298"/>
      <c r="YR112" s="298"/>
      <c r="YS112" s="298"/>
      <c r="YT112" s="298"/>
      <c r="YU112" s="298"/>
      <c r="YV112" s="298"/>
      <c r="YW112" s="298"/>
      <c r="YX112" s="298"/>
      <c r="YY112" s="298"/>
      <c r="YZ112" s="298"/>
      <c r="ZA112" s="298"/>
      <c r="ZB112" s="298"/>
      <c r="ZC112" s="298"/>
      <c r="ZD112" s="298"/>
      <c r="ZE112" s="298"/>
      <c r="ZF112" s="298"/>
      <c r="ZG112" s="298"/>
      <c r="ZH112" s="298"/>
      <c r="ZI112" s="298"/>
      <c r="ZJ112" s="298"/>
      <c r="ZK112" s="298"/>
      <c r="ZL112" s="298"/>
      <c r="ZM112" s="298"/>
      <c r="ZN112" s="298"/>
      <c r="ZO112" s="298"/>
      <c r="ZP112" s="298"/>
      <c r="ZQ112" s="298"/>
      <c r="ZR112" s="298"/>
      <c r="ZS112" s="298"/>
      <c r="ZT112" s="298"/>
      <c r="ZU112" s="298"/>
      <c r="ZV112" s="298"/>
      <c r="ZW112" s="298"/>
      <c r="ZX112" s="298"/>
      <c r="ZY112" s="298"/>
      <c r="ZZ112" s="298"/>
      <c r="AAA112" s="298"/>
      <c r="AAB112" s="298"/>
      <c r="AAC112" s="298"/>
      <c r="AAD112" s="298"/>
      <c r="AAE112" s="298"/>
      <c r="AAF112" s="298"/>
      <c r="AAG112" s="298"/>
      <c r="AAH112" s="298"/>
      <c r="AAI112" s="298"/>
      <c r="AAJ112" s="298"/>
      <c r="AAK112" s="298"/>
      <c r="AAL112" s="298"/>
      <c r="AAM112" s="298"/>
      <c r="AAN112" s="298"/>
      <c r="AAO112" s="298"/>
      <c r="AAP112" s="298"/>
      <c r="AAQ112" s="298"/>
      <c r="AAR112" s="298"/>
      <c r="AAS112" s="298"/>
      <c r="AAT112" s="298"/>
      <c r="AAU112" s="298"/>
      <c r="AAV112" s="298"/>
      <c r="AAW112" s="298"/>
      <c r="AAX112" s="298"/>
      <c r="AAY112" s="298"/>
      <c r="AAZ112" s="298"/>
      <c r="ABA112" s="298"/>
      <c r="ABB112" s="298"/>
      <c r="ABC112" s="298"/>
      <c r="ABD112" s="298"/>
      <c r="ABE112" s="298"/>
      <c r="ABF112" s="298"/>
      <c r="ABG112" s="298"/>
      <c r="ABH112" s="298"/>
      <c r="ABI112" s="298"/>
      <c r="ABJ112" s="298"/>
      <c r="ABK112" s="298"/>
      <c r="ABL112" s="298"/>
      <c r="ABM112" s="298"/>
      <c r="ABN112" s="298"/>
      <c r="ABO112" s="298"/>
      <c r="ABP112" s="298"/>
      <c r="ABQ112" s="298"/>
      <c r="ABR112" s="298"/>
      <c r="ABS112" s="298"/>
      <c r="ABT112" s="298"/>
      <c r="ABU112" s="298"/>
      <c r="ABV112" s="298"/>
      <c r="ABW112" s="298"/>
      <c r="ABX112" s="298"/>
      <c r="ABY112" s="298"/>
      <c r="ABZ112" s="298"/>
      <c r="ACA112" s="298"/>
      <c r="ACB112" s="298"/>
      <c r="ACC112" s="298"/>
      <c r="ACD112" s="298"/>
      <c r="ACE112" s="298"/>
      <c r="ACF112" s="298"/>
      <c r="ACG112" s="298"/>
      <c r="ACH112" s="298"/>
      <c r="ACI112" s="298"/>
      <c r="ACJ112" s="298"/>
      <c r="ACK112" s="298"/>
      <c r="ACL112" s="298"/>
      <c r="ACM112" s="298"/>
      <c r="ACN112" s="298"/>
      <c r="ACO112" s="298"/>
      <c r="ACP112" s="298"/>
      <c r="ACQ112" s="298"/>
      <c r="ACR112" s="298"/>
      <c r="ACS112" s="298"/>
      <c r="ACT112" s="298"/>
      <c r="ACU112" s="298"/>
      <c r="ACV112" s="298"/>
      <c r="ACW112" s="298"/>
      <c r="ACX112" s="298"/>
      <c r="ACY112" s="298"/>
      <c r="ACZ112" s="298"/>
      <c r="ADA112" s="298"/>
      <c r="ADB112" s="298"/>
      <c r="ADC112" s="298"/>
      <c r="ADD112" s="298"/>
      <c r="ADE112" s="298"/>
      <c r="ADF112" s="298"/>
      <c r="ADG112" s="298"/>
      <c r="ADH112" s="298"/>
      <c r="ADI112" s="298"/>
      <c r="ADJ112" s="298"/>
      <c r="ADK112" s="298"/>
      <c r="ADL112" s="298"/>
      <c r="ADM112" s="298"/>
      <c r="ADN112" s="298"/>
      <c r="ADO112" s="298"/>
      <c r="ADP112" s="298"/>
      <c r="ADQ112" s="298"/>
      <c r="ADR112" s="298"/>
      <c r="ADS112" s="298"/>
      <c r="ADT112" s="298"/>
      <c r="ADU112" s="298"/>
      <c r="ADV112" s="298"/>
      <c r="ADW112" s="298"/>
      <c r="ADX112" s="298"/>
      <c r="ADY112" s="298"/>
      <c r="ADZ112" s="298"/>
      <c r="AEA112" s="298"/>
      <c r="AEB112" s="298"/>
      <c r="AEC112" s="298"/>
      <c r="AED112" s="298"/>
      <c r="AEE112" s="298"/>
      <c r="AEF112" s="298"/>
      <c r="AEG112" s="298"/>
      <c r="AEH112" s="298"/>
      <c r="AEI112" s="298"/>
      <c r="AEJ112" s="298"/>
      <c r="AEK112" s="298"/>
      <c r="AEL112" s="298"/>
      <c r="AEM112" s="298"/>
      <c r="AEN112" s="298"/>
      <c r="AEO112" s="298"/>
      <c r="AEP112" s="298"/>
      <c r="AEQ112" s="298"/>
      <c r="AER112" s="298"/>
      <c r="AES112" s="298"/>
      <c r="AET112" s="298"/>
      <c r="AEU112" s="298"/>
      <c r="AEV112" s="298"/>
      <c r="AEW112" s="298"/>
      <c r="AEX112" s="298"/>
      <c r="AEY112" s="298"/>
      <c r="AEZ112" s="298"/>
      <c r="AFA112" s="298"/>
      <c r="AFB112" s="298"/>
      <c r="AFC112" s="298"/>
      <c r="AFD112" s="298"/>
      <c r="AFE112" s="298"/>
      <c r="AFF112" s="298"/>
      <c r="AFG112" s="298"/>
      <c r="AFH112" s="298"/>
      <c r="AFI112" s="298"/>
      <c r="AFJ112" s="298"/>
      <c r="AFK112" s="298"/>
      <c r="AFL112" s="298"/>
      <c r="AFM112" s="298"/>
      <c r="AFN112" s="298"/>
      <c r="AFO112" s="298"/>
      <c r="AFP112" s="298"/>
      <c r="AFQ112" s="298"/>
      <c r="AFR112" s="298"/>
      <c r="AFS112" s="298"/>
      <c r="AFT112" s="298"/>
      <c r="AFU112" s="298"/>
      <c r="AFV112" s="298"/>
      <c r="AFW112" s="298"/>
      <c r="AFX112" s="298"/>
      <c r="AFY112" s="298"/>
      <c r="AFZ112" s="298"/>
      <c r="AGA112" s="298"/>
      <c r="AGB112" s="298"/>
      <c r="AGC112" s="298"/>
      <c r="AGD112" s="298"/>
      <c r="AGE112" s="298"/>
      <c r="AGF112" s="298"/>
      <c r="AGG112" s="298"/>
      <c r="AGH112" s="298"/>
      <c r="AGI112" s="298"/>
      <c r="AGJ112" s="298"/>
      <c r="AGK112" s="298"/>
      <c r="AGL112" s="298"/>
      <c r="AGM112" s="298"/>
      <c r="AGN112" s="298"/>
      <c r="AGO112" s="298"/>
      <c r="AGP112" s="298"/>
      <c r="AGQ112" s="298"/>
      <c r="AGR112" s="298"/>
      <c r="AGS112" s="298"/>
      <c r="AGT112" s="298"/>
      <c r="AGU112" s="298"/>
      <c r="AGV112" s="298"/>
      <c r="AGW112" s="298"/>
      <c r="AGX112" s="298"/>
      <c r="AGY112" s="298"/>
      <c r="AGZ112" s="298"/>
      <c r="AHA112" s="298"/>
      <c r="AHB112" s="298"/>
      <c r="AHC112" s="298"/>
      <c r="AHD112" s="298"/>
      <c r="AHE112" s="298"/>
      <c r="AHF112" s="298"/>
      <c r="AHG112" s="298"/>
      <c r="AHH112" s="298"/>
      <c r="AHI112" s="298"/>
      <c r="AHJ112" s="298"/>
      <c r="AHK112" s="298"/>
      <c r="AHL112" s="298"/>
      <c r="AHM112" s="298"/>
      <c r="AHN112" s="298"/>
      <c r="AHO112" s="298"/>
      <c r="AHP112" s="298"/>
      <c r="AHQ112" s="298"/>
      <c r="AHR112" s="298"/>
      <c r="AHS112" s="298"/>
      <c r="AHT112" s="298"/>
      <c r="AHU112" s="298"/>
      <c r="AHV112" s="298"/>
      <c r="AHW112" s="298"/>
      <c r="AHX112" s="298"/>
      <c r="AHY112" s="298"/>
      <c r="AHZ112" s="298"/>
      <c r="AIA112" s="298"/>
      <c r="AIB112" s="298"/>
      <c r="AIC112" s="298"/>
      <c r="AID112" s="298"/>
      <c r="AIE112" s="298"/>
      <c r="AIF112" s="298"/>
      <c r="AIG112" s="298"/>
      <c r="AIH112" s="298"/>
      <c r="AII112" s="298"/>
      <c r="AIJ112" s="298"/>
      <c r="AIK112" s="298"/>
      <c r="AIL112" s="298"/>
      <c r="AIM112" s="298"/>
      <c r="AIN112" s="298"/>
      <c r="AIO112" s="298"/>
      <c r="AIP112" s="298"/>
      <c r="AIQ112" s="298"/>
      <c r="AIR112" s="298"/>
      <c r="AIS112" s="298"/>
      <c r="AIT112" s="298"/>
      <c r="AIU112" s="298"/>
      <c r="AIV112" s="298"/>
      <c r="AIW112" s="298"/>
      <c r="AIX112" s="298"/>
      <c r="AIY112" s="298"/>
      <c r="AIZ112" s="298"/>
      <c r="AJA112" s="298"/>
      <c r="AJB112" s="298"/>
      <c r="AJC112" s="298"/>
      <c r="AJD112" s="298"/>
      <c r="AJE112" s="298"/>
      <c r="AJF112" s="298"/>
      <c r="AJG112" s="298"/>
      <c r="AJH112" s="298"/>
      <c r="AJI112" s="298"/>
      <c r="AJJ112" s="298"/>
      <c r="AJK112" s="298"/>
      <c r="AJL112" s="298"/>
      <c r="AJM112" s="298"/>
      <c r="AJN112" s="298"/>
      <c r="AJO112" s="298"/>
      <c r="AJP112" s="298"/>
      <c r="AJQ112" s="298"/>
      <c r="AJR112" s="298"/>
      <c r="AJS112" s="298"/>
      <c r="AJT112" s="298"/>
      <c r="AJU112" s="298"/>
      <c r="AJV112" s="298"/>
      <c r="AJW112" s="298"/>
      <c r="AJX112" s="298"/>
      <c r="AJY112" s="298"/>
      <c r="AJZ112" s="298"/>
      <c r="AKA112" s="298"/>
      <c r="AKB112" s="298"/>
      <c r="AKC112" s="298"/>
      <c r="AKD112" s="298"/>
      <c r="AKE112" s="298"/>
      <c r="AKF112" s="298"/>
      <c r="AKG112" s="298"/>
      <c r="AKH112" s="298"/>
      <c r="AKI112" s="298"/>
      <c r="AKJ112" s="298"/>
      <c r="AKK112" s="298"/>
      <c r="AKL112" s="298"/>
      <c r="AKM112" s="298"/>
      <c r="AKN112" s="298"/>
      <c r="AKO112" s="298"/>
      <c r="AKP112" s="298"/>
      <c r="AKQ112" s="298"/>
      <c r="AKR112" s="298"/>
      <c r="AKS112" s="298"/>
      <c r="AKT112" s="298"/>
      <c r="AKU112" s="298"/>
      <c r="AKV112" s="298"/>
      <c r="AKW112" s="298"/>
      <c r="AKX112" s="298"/>
      <c r="AKY112" s="298"/>
      <c r="AKZ112" s="298"/>
      <c r="ALA112" s="298"/>
      <c r="ALB112" s="298"/>
      <c r="ALC112" s="298"/>
      <c r="ALD112" s="298"/>
      <c r="ALE112" s="298"/>
      <c r="ALF112" s="298"/>
      <c r="ALG112" s="298"/>
      <c r="ALH112" s="298"/>
      <c r="ALI112" s="298"/>
      <c r="ALJ112" s="298"/>
      <c r="ALK112" s="298"/>
      <c r="ALL112" s="298"/>
      <c r="ALM112" s="298"/>
      <c r="ALN112" s="298"/>
      <c r="ALO112" s="298"/>
      <c r="ALP112" s="298"/>
      <c r="ALQ112" s="298"/>
      <c r="ALR112" s="298"/>
      <c r="ALS112" s="298"/>
      <c r="ALT112" s="298"/>
      <c r="ALU112" s="298"/>
      <c r="ALV112" s="298"/>
      <c r="ALW112" s="298"/>
      <c r="ALX112" s="298"/>
      <c r="ALY112" s="298"/>
      <c r="ALZ112" s="298"/>
      <c r="AMA112" s="298"/>
      <c r="AMB112" s="298"/>
      <c r="AMC112" s="298"/>
      <c r="AMD112" s="298"/>
      <c r="AME112" s="298"/>
      <c r="AMF112" s="298"/>
      <c r="AMG112" s="298"/>
      <c r="AMH112" s="298"/>
      <c r="AMI112" s="298"/>
      <c r="AMJ112" s="298"/>
      <c r="AMK112" s="298"/>
      <c r="AML112" s="298"/>
      <c r="AMM112" s="298"/>
      <c r="AMN112" s="298"/>
      <c r="AMO112" s="298"/>
      <c r="AMP112" s="298"/>
      <c r="AMQ112" s="298"/>
      <c r="AMR112" s="298"/>
      <c r="AMS112" s="298"/>
      <c r="AMT112" s="298"/>
      <c r="AMU112" s="298"/>
      <c r="AMV112" s="298"/>
      <c r="AMW112" s="298"/>
      <c r="AMX112" s="298"/>
      <c r="AMY112" s="298"/>
      <c r="AMZ112" s="298"/>
      <c r="ANA112" s="298"/>
      <c r="ANB112" s="298"/>
      <c r="ANC112" s="298"/>
      <c r="AND112" s="298"/>
      <c r="ANE112" s="298"/>
      <c r="ANF112" s="298"/>
      <c r="ANG112" s="298"/>
      <c r="ANH112" s="298"/>
      <c r="ANI112" s="298"/>
      <c r="ANJ112" s="298"/>
      <c r="ANK112" s="298"/>
      <c r="ANL112" s="298"/>
      <c r="ANM112" s="298"/>
      <c r="ANN112" s="298"/>
      <c r="ANO112" s="298"/>
      <c r="ANP112" s="298"/>
      <c r="ANQ112" s="298"/>
      <c r="ANR112" s="298"/>
      <c r="ANS112" s="298"/>
      <c r="ANT112" s="298"/>
      <c r="ANU112" s="298"/>
      <c r="ANV112" s="298"/>
      <c r="ANW112" s="298"/>
      <c r="ANX112" s="298"/>
      <c r="ANY112" s="298"/>
      <c r="ANZ112" s="298"/>
      <c r="AOA112" s="298"/>
      <c r="AOB112" s="298"/>
      <c r="AOC112" s="298"/>
      <c r="AOD112" s="298"/>
      <c r="AOE112" s="298"/>
      <c r="AOF112" s="298"/>
      <c r="AOG112" s="298"/>
      <c r="AOH112" s="298"/>
      <c r="AOI112" s="298"/>
      <c r="AOJ112" s="298"/>
      <c r="AOK112" s="298"/>
      <c r="AOL112" s="298"/>
      <c r="AOM112" s="298"/>
      <c r="AON112" s="298"/>
      <c r="AOO112" s="298"/>
      <c r="AOP112" s="298"/>
      <c r="AOQ112" s="298"/>
      <c r="AOR112" s="298"/>
      <c r="AOS112" s="298"/>
      <c r="AOT112" s="298"/>
      <c r="AOU112" s="298"/>
      <c r="AOV112" s="298"/>
      <c r="AOW112" s="298"/>
      <c r="AOX112" s="298"/>
      <c r="AOY112" s="298"/>
      <c r="AOZ112" s="298"/>
      <c r="APA112" s="298"/>
      <c r="APB112" s="298"/>
      <c r="APC112" s="298"/>
      <c r="APD112" s="298"/>
      <c r="APE112" s="298"/>
      <c r="APF112" s="298"/>
      <c r="APG112" s="298"/>
      <c r="APH112" s="298"/>
      <c r="API112" s="298"/>
      <c r="APJ112" s="298"/>
      <c r="APK112" s="298"/>
      <c r="APL112" s="298"/>
      <c r="APM112" s="298"/>
      <c r="APN112" s="298"/>
      <c r="APO112" s="298"/>
      <c r="APP112" s="298"/>
      <c r="APQ112" s="298"/>
      <c r="APR112" s="298"/>
      <c r="APS112" s="298"/>
      <c r="APT112" s="298"/>
      <c r="APU112" s="298"/>
      <c r="APV112" s="298"/>
      <c r="APW112" s="298"/>
      <c r="APX112" s="298"/>
      <c r="APY112" s="298"/>
      <c r="APZ112" s="298"/>
      <c r="AQA112" s="298"/>
      <c r="AQB112" s="298"/>
      <c r="AQC112" s="298"/>
      <c r="AQD112" s="298"/>
      <c r="AQE112" s="298"/>
      <c r="AQF112" s="298"/>
      <c r="AQG112" s="298"/>
      <c r="AQH112" s="298"/>
      <c r="AQI112" s="298"/>
      <c r="AQJ112" s="298"/>
      <c r="AQK112" s="298"/>
      <c r="AQL112" s="298"/>
      <c r="AQM112" s="298"/>
      <c r="AQN112" s="298"/>
      <c r="AQO112" s="298"/>
      <c r="AQP112" s="298"/>
      <c r="AQQ112" s="298"/>
      <c r="AQR112" s="298"/>
      <c r="AQS112" s="298"/>
      <c r="AQT112" s="298"/>
      <c r="AQU112" s="298"/>
      <c r="AQV112" s="298"/>
      <c r="AQW112" s="298"/>
      <c r="AQX112" s="298"/>
      <c r="AQY112" s="298"/>
      <c r="AQZ112" s="298"/>
      <c r="ARA112" s="298"/>
      <c r="ARB112" s="298"/>
      <c r="ARC112" s="298"/>
      <c r="ARD112" s="298"/>
      <c r="ARE112" s="298"/>
      <c r="ARF112" s="298"/>
      <c r="ARG112" s="298"/>
      <c r="ARH112" s="298"/>
      <c r="ARI112" s="298"/>
      <c r="ARJ112" s="298"/>
      <c r="ARK112" s="298"/>
      <c r="ARL112" s="298"/>
      <c r="ARM112" s="298"/>
      <c r="ARN112" s="298"/>
      <c r="ARO112" s="298"/>
      <c r="ARP112" s="298"/>
      <c r="ARQ112" s="298"/>
      <c r="ARR112" s="298"/>
      <c r="ARS112" s="298"/>
      <c r="ART112" s="298"/>
      <c r="ARU112" s="298"/>
      <c r="ARV112" s="298"/>
      <c r="ARW112" s="298"/>
      <c r="ARX112" s="298"/>
      <c r="ARY112" s="298"/>
      <c r="ARZ112" s="298"/>
      <c r="ASA112" s="298"/>
      <c r="ASB112" s="298"/>
      <c r="ASC112" s="298"/>
      <c r="ASD112" s="298"/>
      <c r="ASE112" s="298"/>
      <c r="ASF112" s="298"/>
      <c r="ASG112" s="298"/>
      <c r="ASH112" s="298"/>
      <c r="ASI112" s="298"/>
      <c r="ASJ112" s="298"/>
      <c r="ASK112" s="298"/>
      <c r="ASL112" s="298"/>
      <c r="ASM112" s="298"/>
      <c r="ASN112" s="298"/>
      <c r="ASO112" s="298"/>
      <c r="ASP112" s="298"/>
      <c r="ASQ112" s="298"/>
      <c r="ASR112" s="298"/>
      <c r="ASS112" s="298"/>
      <c r="AST112" s="298"/>
      <c r="ASU112" s="298"/>
      <c r="ASV112" s="298"/>
      <c r="ASW112" s="298"/>
      <c r="ASX112" s="298"/>
      <c r="ASY112" s="298"/>
      <c r="ASZ112" s="298"/>
      <c r="ATA112" s="298"/>
      <c r="ATB112" s="298"/>
      <c r="ATC112" s="298"/>
      <c r="ATD112" s="298"/>
      <c r="ATE112" s="298"/>
      <c r="ATF112" s="298"/>
      <c r="ATG112" s="298"/>
      <c r="ATH112" s="298"/>
      <c r="ATI112" s="298"/>
      <c r="ATJ112" s="298"/>
      <c r="ATK112" s="298"/>
      <c r="ATL112" s="298"/>
      <c r="ATM112" s="298"/>
      <c r="ATN112" s="298"/>
      <c r="ATO112" s="298"/>
      <c r="ATP112" s="298"/>
      <c r="ATQ112" s="298"/>
      <c r="ATR112" s="298"/>
      <c r="ATS112" s="298"/>
      <c r="ATT112" s="298"/>
      <c r="ATU112" s="298"/>
      <c r="ATV112" s="298"/>
      <c r="ATW112" s="298"/>
      <c r="ATX112" s="298"/>
      <c r="ATY112" s="298"/>
      <c r="ATZ112" s="298"/>
      <c r="AUA112" s="298"/>
      <c r="AUB112" s="298"/>
      <c r="AUC112" s="298"/>
      <c r="AUD112" s="298"/>
      <c r="AUE112" s="298"/>
      <c r="AUF112" s="298"/>
      <c r="AUG112" s="298"/>
      <c r="AUH112" s="298"/>
      <c r="AUI112" s="298"/>
      <c r="AUJ112" s="298"/>
      <c r="AUK112" s="298"/>
      <c r="AUL112" s="298"/>
      <c r="AUM112" s="298"/>
      <c r="AUN112" s="298"/>
      <c r="AUO112" s="298"/>
      <c r="AUP112" s="298"/>
      <c r="AUQ112" s="298"/>
      <c r="AUR112" s="298"/>
      <c r="AUS112" s="298"/>
      <c r="AUT112" s="298"/>
      <c r="AUU112" s="298"/>
      <c r="AUV112" s="298"/>
      <c r="AUW112" s="298"/>
      <c r="AUX112" s="298"/>
      <c r="AUY112" s="298"/>
      <c r="AUZ112" s="298"/>
      <c r="AVA112" s="298"/>
      <c r="AVB112" s="298"/>
      <c r="AVC112" s="298"/>
      <c r="AVD112" s="298"/>
      <c r="AVE112" s="298"/>
      <c r="AVF112" s="298"/>
      <c r="AVG112" s="298"/>
      <c r="AVH112" s="298"/>
      <c r="AVI112" s="298"/>
      <c r="AVJ112" s="298"/>
      <c r="AVK112" s="298"/>
      <c r="AVL112" s="298"/>
      <c r="AVM112" s="298"/>
      <c r="AVN112" s="298"/>
      <c r="AVO112" s="298"/>
      <c r="AVP112" s="298"/>
      <c r="AVQ112" s="298"/>
      <c r="AVR112" s="298"/>
      <c r="AVS112" s="298"/>
      <c r="AVT112" s="298"/>
      <c r="AVU112" s="298"/>
      <c r="AVV112" s="298"/>
      <c r="AVW112" s="298"/>
      <c r="AVX112" s="298"/>
      <c r="AVY112" s="298"/>
      <c r="AVZ112" s="298"/>
      <c r="AWA112" s="298"/>
      <c r="AWB112" s="298"/>
      <c r="AWC112" s="298"/>
      <c r="AWD112" s="298"/>
      <c r="AWE112" s="298"/>
      <c r="AWF112" s="298"/>
      <c r="AWG112" s="298"/>
      <c r="AWH112" s="298"/>
      <c r="AWI112" s="298"/>
      <c r="AWJ112" s="298"/>
      <c r="AWK112" s="298"/>
      <c r="AWL112" s="298"/>
      <c r="AWM112" s="298"/>
      <c r="AWN112" s="298"/>
      <c r="AWO112" s="298"/>
      <c r="AWP112" s="298"/>
      <c r="AWQ112" s="298"/>
      <c r="AWR112" s="298"/>
      <c r="AWS112" s="298"/>
      <c r="AWT112" s="298"/>
      <c r="AWU112" s="298"/>
      <c r="AWV112" s="298"/>
      <c r="AWW112" s="298"/>
      <c r="AWX112" s="298"/>
      <c r="AWY112" s="298"/>
      <c r="AWZ112" s="298"/>
      <c r="AXA112" s="298"/>
      <c r="AXB112" s="298"/>
      <c r="AXC112" s="298"/>
      <c r="AXD112" s="298"/>
      <c r="AXE112" s="298"/>
      <c r="AXF112" s="298"/>
      <c r="AXG112" s="298"/>
      <c r="AXH112" s="298"/>
      <c r="AXI112" s="298"/>
      <c r="AXJ112" s="298"/>
      <c r="AXK112" s="298"/>
      <c r="AXL112" s="298"/>
      <c r="AXM112" s="298"/>
      <c r="AXN112" s="298"/>
      <c r="AXO112" s="298"/>
      <c r="AXP112" s="298"/>
      <c r="AXQ112" s="298"/>
      <c r="AXR112" s="298"/>
      <c r="AXS112" s="298"/>
      <c r="AXT112" s="298"/>
      <c r="AXU112" s="298"/>
      <c r="AXV112" s="298"/>
      <c r="AXW112" s="298"/>
      <c r="AXX112" s="298"/>
      <c r="AXY112" s="298"/>
      <c r="AXZ112" s="298"/>
      <c r="AYA112" s="298"/>
      <c r="AYB112" s="298"/>
      <c r="AYC112" s="298"/>
      <c r="AYD112" s="298"/>
      <c r="AYE112" s="298"/>
      <c r="AYF112" s="298"/>
      <c r="AYG112" s="298"/>
      <c r="AYH112" s="298"/>
      <c r="AYI112" s="298"/>
      <c r="AYJ112" s="298"/>
      <c r="AYK112" s="298"/>
      <c r="AYL112" s="298"/>
      <c r="AYM112" s="298"/>
      <c r="AYN112" s="298"/>
      <c r="AYO112" s="298"/>
      <c r="AYP112" s="298"/>
      <c r="AYQ112" s="298"/>
      <c r="AYR112" s="298"/>
      <c r="AYS112" s="298"/>
      <c r="AYT112" s="298"/>
      <c r="AYU112" s="298"/>
      <c r="AYV112" s="298"/>
      <c r="AYW112" s="298"/>
      <c r="AYX112" s="298"/>
      <c r="AYY112" s="298"/>
      <c r="AYZ112" s="298"/>
      <c r="AZA112" s="298"/>
      <c r="AZB112" s="298"/>
      <c r="AZC112" s="298"/>
      <c r="AZD112" s="298"/>
      <c r="AZE112" s="298"/>
      <c r="AZF112" s="298"/>
      <c r="AZG112" s="298"/>
      <c r="AZH112" s="298"/>
      <c r="AZI112" s="298"/>
      <c r="AZJ112" s="298"/>
      <c r="AZK112" s="298"/>
      <c r="AZL112" s="298"/>
      <c r="AZM112" s="298"/>
      <c r="AZN112" s="298"/>
      <c r="AZO112" s="298"/>
      <c r="AZP112" s="298"/>
      <c r="AZQ112" s="298"/>
      <c r="AZR112" s="298"/>
      <c r="AZS112" s="298"/>
      <c r="AZT112" s="298"/>
      <c r="AZU112" s="298"/>
      <c r="AZV112" s="298"/>
      <c r="AZW112" s="298"/>
      <c r="AZX112" s="298"/>
      <c r="AZY112" s="298"/>
      <c r="AZZ112" s="298"/>
      <c r="BAA112" s="298"/>
      <c r="BAB112" s="298"/>
      <c r="BAC112" s="298"/>
      <c r="BAD112" s="298"/>
      <c r="BAE112" s="298"/>
      <c r="BAF112" s="298"/>
      <c r="BAG112" s="298"/>
      <c r="BAH112" s="298"/>
      <c r="BAI112" s="298"/>
      <c r="BAJ112" s="298"/>
      <c r="BAK112" s="298"/>
      <c r="BAL112" s="298"/>
      <c r="BAM112" s="298"/>
      <c r="BAN112" s="298"/>
      <c r="BAO112" s="298"/>
      <c r="BAP112" s="298"/>
      <c r="BAQ112" s="298"/>
      <c r="BAR112" s="298"/>
      <c r="BAS112" s="298"/>
      <c r="BAT112" s="298"/>
      <c r="BAU112" s="298"/>
      <c r="BAV112" s="298"/>
      <c r="BAW112" s="298"/>
      <c r="BAX112" s="298"/>
      <c r="BAY112" s="298"/>
      <c r="BAZ112" s="298"/>
      <c r="BBA112" s="298"/>
      <c r="BBB112" s="298"/>
      <c r="BBC112" s="298"/>
      <c r="BBD112" s="298"/>
      <c r="BBE112" s="298"/>
      <c r="BBF112" s="298"/>
      <c r="BBG112" s="298"/>
      <c r="BBH112" s="298"/>
      <c r="BBI112" s="298"/>
      <c r="BBJ112" s="298"/>
      <c r="BBK112" s="298"/>
      <c r="BBL112" s="298"/>
      <c r="BBM112" s="298"/>
      <c r="BBN112" s="298"/>
      <c r="BBO112" s="298"/>
      <c r="BBP112" s="298"/>
      <c r="BBQ112" s="298"/>
      <c r="BBR112" s="298"/>
      <c r="BBS112" s="298"/>
      <c r="BBT112" s="298"/>
      <c r="BBU112" s="298"/>
      <c r="BBV112" s="298"/>
      <c r="BBW112" s="298"/>
      <c r="BBX112" s="298"/>
      <c r="BBY112" s="298"/>
      <c r="BBZ112" s="298"/>
      <c r="BCA112" s="298"/>
      <c r="BCB112" s="298"/>
      <c r="BCC112" s="298"/>
      <c r="BCD112" s="298"/>
      <c r="BCE112" s="298"/>
      <c r="BCF112" s="298"/>
      <c r="BCG112" s="298"/>
      <c r="BCH112" s="298"/>
      <c r="BCI112" s="298"/>
      <c r="BCJ112" s="298"/>
      <c r="BCK112" s="298"/>
      <c r="BCL112" s="298"/>
      <c r="BCM112" s="298"/>
      <c r="BCN112" s="298"/>
      <c r="BCO112" s="298"/>
      <c r="BCP112" s="298"/>
      <c r="BCQ112" s="298"/>
      <c r="BCR112" s="298"/>
      <c r="BCS112" s="298"/>
      <c r="BCT112" s="298"/>
      <c r="BCU112" s="298"/>
      <c r="BCV112" s="298"/>
      <c r="BCW112" s="298"/>
      <c r="BCX112" s="298"/>
      <c r="BCY112" s="298"/>
      <c r="BCZ112" s="298"/>
      <c r="BDA112" s="298"/>
      <c r="BDB112" s="298"/>
      <c r="BDC112" s="298"/>
      <c r="BDD112" s="298"/>
      <c r="BDE112" s="298"/>
      <c r="BDF112" s="298"/>
      <c r="BDG112" s="298"/>
      <c r="BDH112" s="298"/>
      <c r="BDI112" s="298"/>
      <c r="BDJ112" s="298"/>
      <c r="BDK112" s="298"/>
      <c r="BDL112" s="298"/>
      <c r="BDM112" s="298"/>
      <c r="BDN112" s="298"/>
      <c r="BDO112" s="298"/>
      <c r="BDP112" s="298"/>
      <c r="BDQ112" s="298"/>
      <c r="BDR112" s="298"/>
      <c r="BDS112" s="298"/>
      <c r="BDT112" s="298"/>
      <c r="BDU112" s="298"/>
      <c r="BDV112" s="298"/>
      <c r="BDW112" s="298"/>
      <c r="BDX112" s="298"/>
      <c r="BDY112" s="298"/>
      <c r="BDZ112" s="298"/>
      <c r="BEA112" s="298"/>
      <c r="BEB112" s="298"/>
      <c r="BEC112" s="298"/>
      <c r="BED112" s="298"/>
      <c r="BEE112" s="298"/>
      <c r="BEF112" s="298"/>
      <c r="BEG112" s="298"/>
      <c r="BEH112" s="298"/>
      <c r="BEI112" s="298"/>
      <c r="BEJ112" s="298"/>
      <c r="BEK112" s="298"/>
      <c r="BEL112" s="298"/>
      <c r="BEM112" s="298"/>
      <c r="BEN112" s="298"/>
      <c r="BEO112" s="298"/>
      <c r="BEP112" s="298"/>
      <c r="BEQ112" s="298"/>
      <c r="BER112" s="298"/>
      <c r="BES112" s="298"/>
      <c r="BET112" s="298"/>
      <c r="BEU112" s="298"/>
      <c r="BEV112" s="298"/>
      <c r="BEW112" s="298"/>
      <c r="BEX112" s="298"/>
      <c r="BEY112" s="298"/>
      <c r="BEZ112" s="298"/>
      <c r="BFA112" s="298"/>
      <c r="BFB112" s="298"/>
      <c r="BFC112" s="298"/>
      <c r="BFD112" s="298"/>
      <c r="BFE112" s="298"/>
      <c r="BFF112" s="298"/>
      <c r="BFG112" s="298"/>
      <c r="BFH112" s="298"/>
      <c r="BFI112" s="298"/>
      <c r="BFJ112" s="298"/>
      <c r="BFK112" s="298"/>
      <c r="BFL112" s="298"/>
      <c r="BFM112" s="298"/>
      <c r="BFN112" s="298"/>
      <c r="BFO112" s="298"/>
      <c r="BFP112" s="298"/>
      <c r="BFQ112" s="298"/>
      <c r="BFR112" s="298"/>
      <c r="BFS112" s="298"/>
      <c r="BFT112" s="298"/>
      <c r="BFU112" s="298"/>
      <c r="BFV112" s="298"/>
      <c r="BFW112" s="298"/>
      <c r="BFX112" s="298"/>
      <c r="BFY112" s="298"/>
      <c r="BFZ112" s="298"/>
      <c r="BGA112" s="298"/>
      <c r="BGB112" s="298"/>
      <c r="BGC112" s="298"/>
      <c r="BGD112" s="298"/>
      <c r="BGE112" s="298"/>
      <c r="BGF112" s="298"/>
      <c r="BGG112" s="298"/>
      <c r="BGH112" s="298"/>
      <c r="BGI112" s="298"/>
      <c r="BGJ112" s="298"/>
      <c r="BGK112" s="298"/>
      <c r="BGL112" s="298"/>
      <c r="BGM112" s="298"/>
      <c r="BGN112" s="298"/>
      <c r="BGO112" s="298"/>
      <c r="BGP112" s="298"/>
      <c r="BGQ112" s="298"/>
      <c r="BGR112" s="298"/>
      <c r="BGS112" s="298"/>
      <c r="BGT112" s="298"/>
      <c r="BGU112" s="298"/>
      <c r="BGV112" s="298"/>
      <c r="BGW112" s="298"/>
      <c r="BGX112" s="298"/>
      <c r="BGY112" s="298"/>
      <c r="BGZ112" s="298"/>
      <c r="BHA112" s="298"/>
      <c r="BHB112" s="298"/>
      <c r="BHC112" s="298"/>
      <c r="BHD112" s="298"/>
      <c r="BHE112" s="298"/>
      <c r="BHF112" s="298"/>
      <c r="BHG112" s="298"/>
      <c r="BHH112" s="298"/>
      <c r="BHI112" s="298"/>
      <c r="BHJ112" s="298"/>
      <c r="BHK112" s="298"/>
      <c r="BHL112" s="298"/>
      <c r="BHM112" s="298"/>
      <c r="BHN112" s="298"/>
      <c r="BHO112" s="298"/>
      <c r="BHP112" s="298"/>
      <c r="BHQ112" s="298"/>
      <c r="BHR112" s="298"/>
      <c r="BHS112" s="298"/>
      <c r="BHT112" s="298"/>
      <c r="BHU112" s="298"/>
      <c r="BHV112" s="298"/>
      <c r="BHW112" s="298"/>
      <c r="BHX112" s="298"/>
      <c r="BHY112" s="298"/>
      <c r="BHZ112" s="298"/>
      <c r="BIA112" s="298"/>
      <c r="BIB112" s="298"/>
      <c r="BIC112" s="298"/>
      <c r="BID112" s="298"/>
      <c r="BIE112" s="298"/>
      <c r="BIF112" s="298"/>
      <c r="BIG112" s="298"/>
      <c r="BIH112" s="298"/>
      <c r="BII112" s="298"/>
      <c r="BIJ112" s="298"/>
      <c r="BIK112" s="298"/>
      <c r="BIL112" s="298"/>
      <c r="BIM112" s="298"/>
      <c r="BIN112" s="298"/>
      <c r="BIO112" s="298"/>
      <c r="BIP112" s="298"/>
      <c r="BIQ112" s="298"/>
      <c r="BIR112" s="298"/>
      <c r="BIS112" s="298"/>
      <c r="BIT112" s="298"/>
      <c r="BIU112" s="298"/>
      <c r="BIV112" s="298"/>
      <c r="BIW112" s="298"/>
      <c r="BIX112" s="298"/>
      <c r="BIY112" s="298"/>
      <c r="BIZ112" s="298"/>
      <c r="BJA112" s="298"/>
      <c r="BJB112" s="298"/>
      <c r="BJC112" s="298"/>
      <c r="BJD112" s="298"/>
      <c r="BJE112" s="298"/>
      <c r="BJF112" s="298"/>
      <c r="BJG112" s="298"/>
      <c r="BJH112" s="298"/>
      <c r="BJI112" s="298"/>
      <c r="BJJ112" s="298"/>
      <c r="BJK112" s="298"/>
      <c r="BJL112" s="298"/>
      <c r="BJM112" s="298"/>
      <c r="BJN112" s="298"/>
      <c r="BJO112" s="298"/>
      <c r="BJP112" s="298"/>
      <c r="BJQ112" s="298"/>
      <c r="BJR112" s="298"/>
      <c r="BJS112" s="298"/>
      <c r="BJT112" s="298"/>
      <c r="BJU112" s="298"/>
      <c r="BJV112" s="298"/>
      <c r="BJW112" s="298"/>
      <c r="BJX112" s="298"/>
      <c r="BJY112" s="298"/>
      <c r="BJZ112" s="298"/>
      <c r="BKA112" s="298"/>
      <c r="BKB112" s="298"/>
      <c r="BKC112" s="298"/>
      <c r="BKD112" s="298"/>
      <c r="BKE112" s="298"/>
      <c r="BKF112" s="298"/>
      <c r="BKG112" s="298"/>
      <c r="BKH112" s="298"/>
      <c r="BKI112" s="298"/>
      <c r="BKJ112" s="298"/>
      <c r="BKK112" s="298"/>
      <c r="BKL112" s="298"/>
      <c r="BKM112" s="298"/>
      <c r="BKN112" s="298"/>
      <c r="BKO112" s="298"/>
      <c r="BKP112" s="298"/>
      <c r="BKQ112" s="298"/>
      <c r="BKR112" s="298"/>
      <c r="BKS112" s="298"/>
      <c r="BKT112" s="298"/>
      <c r="BKU112" s="298"/>
      <c r="BKV112" s="298"/>
      <c r="BKW112" s="298"/>
      <c r="BKX112" s="298"/>
      <c r="BKY112" s="298"/>
      <c r="BKZ112" s="298"/>
      <c r="BLA112" s="298"/>
      <c r="BLB112" s="298"/>
      <c r="BLC112" s="298"/>
      <c r="BLD112" s="298"/>
      <c r="BLE112" s="298"/>
      <c r="BLF112" s="298"/>
      <c r="BLG112" s="298"/>
      <c r="BLH112" s="298"/>
      <c r="BLI112" s="298"/>
      <c r="BLJ112" s="298"/>
      <c r="BLK112" s="298"/>
      <c r="BLL112" s="298"/>
      <c r="BLM112" s="298"/>
      <c r="BLN112" s="298"/>
      <c r="BLO112" s="298"/>
      <c r="BLP112" s="298"/>
      <c r="BLQ112" s="298"/>
      <c r="BLR112" s="298"/>
      <c r="BLS112" s="298"/>
      <c r="BLT112" s="298"/>
      <c r="BLU112" s="298"/>
      <c r="BLV112" s="298"/>
      <c r="BLW112" s="298"/>
      <c r="BLX112" s="298"/>
      <c r="BLY112" s="298"/>
      <c r="BLZ112" s="298"/>
      <c r="BMA112" s="298"/>
      <c r="BMB112" s="298"/>
      <c r="BMC112" s="298"/>
      <c r="BMD112" s="298"/>
      <c r="BME112" s="298"/>
      <c r="BMF112" s="298"/>
      <c r="BMG112" s="298"/>
      <c r="BMH112" s="298"/>
      <c r="BMI112" s="298"/>
      <c r="BMJ112" s="298"/>
      <c r="BMK112" s="298"/>
      <c r="BML112" s="298"/>
      <c r="BMM112" s="298"/>
      <c r="BMN112" s="298"/>
      <c r="BMO112" s="298"/>
      <c r="BMP112" s="298"/>
      <c r="BMQ112" s="298"/>
      <c r="BMR112" s="298"/>
      <c r="BMS112" s="298"/>
      <c r="BMT112" s="298"/>
      <c r="BMU112" s="298"/>
      <c r="BMV112" s="298"/>
      <c r="BMW112" s="298"/>
      <c r="BMX112" s="298"/>
      <c r="BMY112" s="298"/>
      <c r="BMZ112" s="298"/>
      <c r="BNA112" s="298"/>
      <c r="BNB112" s="298"/>
      <c r="BNC112" s="298"/>
      <c r="BND112" s="298"/>
      <c r="BNE112" s="298"/>
      <c r="BNF112" s="298"/>
      <c r="BNG112" s="298"/>
      <c r="BNH112" s="298"/>
      <c r="BNI112" s="298"/>
      <c r="BNJ112" s="298"/>
      <c r="BNK112" s="298"/>
      <c r="BNL112" s="298"/>
      <c r="BNM112" s="298"/>
      <c r="BNN112" s="298"/>
      <c r="BNO112" s="298"/>
      <c r="BNP112" s="298"/>
      <c r="BNQ112" s="298"/>
      <c r="BNR112" s="298"/>
      <c r="BNS112" s="298"/>
      <c r="BNT112" s="298"/>
      <c r="BNU112" s="298"/>
      <c r="BNV112" s="298"/>
      <c r="BNW112" s="298"/>
      <c r="BNX112" s="298"/>
      <c r="BNY112" s="298"/>
      <c r="BNZ112" s="298"/>
      <c r="BOA112" s="298"/>
      <c r="BOB112" s="298"/>
      <c r="BOC112" s="298"/>
      <c r="BOD112" s="298"/>
      <c r="BOE112" s="298"/>
      <c r="BOF112" s="298"/>
      <c r="BOG112" s="298"/>
      <c r="BOH112" s="298"/>
      <c r="BOI112" s="298"/>
      <c r="BOJ112" s="298"/>
      <c r="BOK112" s="298"/>
      <c r="BOL112" s="298"/>
      <c r="BOM112" s="298"/>
      <c r="BON112" s="298"/>
      <c r="BOO112" s="298"/>
      <c r="BOP112" s="298"/>
      <c r="BOQ112" s="298"/>
      <c r="BOR112" s="298"/>
      <c r="BOS112" s="298"/>
      <c r="BOT112" s="298"/>
      <c r="BOU112" s="298"/>
      <c r="BOV112" s="298"/>
      <c r="BOW112" s="298"/>
      <c r="BOX112" s="298"/>
      <c r="BOY112" s="298"/>
      <c r="BOZ112" s="298"/>
      <c r="BPA112" s="298"/>
      <c r="BPB112" s="298"/>
      <c r="BPC112" s="298"/>
      <c r="BPD112" s="298"/>
      <c r="BPE112" s="298"/>
      <c r="BPF112" s="298"/>
      <c r="BPG112" s="298"/>
      <c r="BPH112" s="298"/>
      <c r="BPI112" s="298"/>
      <c r="BPJ112" s="298"/>
      <c r="BPK112" s="298"/>
      <c r="BPL112" s="298"/>
      <c r="BPM112" s="298"/>
      <c r="BPN112" s="298"/>
      <c r="BPO112" s="298"/>
      <c r="BPP112" s="298"/>
      <c r="BPQ112" s="298"/>
      <c r="BPR112" s="298"/>
      <c r="BPS112" s="298"/>
      <c r="BPT112" s="298"/>
      <c r="BPU112" s="298"/>
      <c r="BPV112" s="298"/>
      <c r="BPW112" s="298"/>
      <c r="BPX112" s="298"/>
      <c r="BPY112" s="298"/>
      <c r="BPZ112" s="298"/>
      <c r="BQA112" s="298"/>
      <c r="BQB112" s="298"/>
      <c r="BQC112" s="298"/>
      <c r="BQD112" s="298"/>
      <c r="BQE112" s="298"/>
      <c r="BQF112" s="298"/>
      <c r="BQG112" s="298"/>
      <c r="BQH112" s="298"/>
      <c r="BQI112" s="298"/>
      <c r="BQJ112" s="298"/>
      <c r="BQK112" s="298"/>
      <c r="BQL112" s="298"/>
      <c r="BQM112" s="298"/>
      <c r="BQN112" s="298"/>
      <c r="BQO112" s="298"/>
      <c r="BQP112" s="298"/>
      <c r="BQQ112" s="298"/>
      <c r="BQR112" s="298"/>
      <c r="BQS112" s="298"/>
      <c r="BQT112" s="298"/>
      <c r="BQU112" s="298"/>
      <c r="BQV112" s="298"/>
      <c r="BQW112" s="298"/>
      <c r="BQX112" s="298"/>
      <c r="BQY112" s="298"/>
      <c r="BQZ112" s="298"/>
      <c r="BRA112" s="298"/>
      <c r="BRB112" s="298"/>
      <c r="BRC112" s="298"/>
      <c r="BRD112" s="298"/>
      <c r="BRE112" s="298"/>
      <c r="BRF112" s="298"/>
      <c r="BRG112" s="298"/>
      <c r="BRH112" s="298"/>
      <c r="BRI112" s="298"/>
      <c r="BRJ112" s="298"/>
      <c r="BRK112" s="298"/>
      <c r="BRL112" s="298"/>
      <c r="BRM112" s="298"/>
      <c r="BRN112" s="298"/>
      <c r="BRO112" s="298"/>
      <c r="BRP112" s="298"/>
      <c r="BRQ112" s="298"/>
      <c r="BRR112" s="298"/>
      <c r="BRS112" s="298"/>
      <c r="BRT112" s="298"/>
      <c r="BRU112" s="298"/>
      <c r="BRV112" s="298"/>
      <c r="BRW112" s="298"/>
      <c r="BRX112" s="298"/>
      <c r="BRY112" s="298"/>
      <c r="BRZ112" s="298"/>
      <c r="BSA112" s="298"/>
      <c r="BSB112" s="298"/>
      <c r="BSC112" s="298"/>
      <c r="BSD112" s="298"/>
      <c r="BSE112" s="298"/>
      <c r="BSF112" s="298"/>
      <c r="BSG112" s="298"/>
      <c r="BSH112" s="298"/>
      <c r="BSI112" s="298"/>
      <c r="BSJ112" s="298"/>
      <c r="BSK112" s="298"/>
      <c r="BSL112" s="298"/>
      <c r="BSM112" s="298"/>
      <c r="BSN112" s="298"/>
      <c r="BSO112" s="298"/>
      <c r="BSP112" s="298"/>
      <c r="BSQ112" s="298"/>
      <c r="BSR112" s="298"/>
      <c r="BSS112" s="298"/>
      <c r="BST112" s="298"/>
      <c r="BSU112" s="298"/>
      <c r="BSV112" s="298"/>
      <c r="BSW112" s="298"/>
      <c r="BSX112" s="298"/>
      <c r="BSY112" s="298"/>
      <c r="BSZ112" s="298"/>
      <c r="BTA112" s="298"/>
      <c r="BTB112" s="298"/>
      <c r="BTC112" s="298"/>
      <c r="BTD112" s="298"/>
      <c r="BTE112" s="298"/>
      <c r="BTF112" s="298"/>
      <c r="BTG112" s="298"/>
      <c r="BTH112" s="298"/>
      <c r="BTI112" s="298"/>
      <c r="BTJ112" s="298"/>
      <c r="BTK112" s="298"/>
      <c r="BTL112" s="298"/>
      <c r="BTM112" s="298"/>
      <c r="BTN112" s="298"/>
      <c r="BTO112" s="298"/>
      <c r="BTP112" s="298"/>
      <c r="BTQ112" s="298"/>
      <c r="BTR112" s="298"/>
      <c r="BTS112" s="298"/>
      <c r="BTT112" s="298"/>
      <c r="BTU112" s="298"/>
      <c r="BTV112" s="298"/>
      <c r="BTW112" s="298"/>
      <c r="BTX112" s="298"/>
      <c r="BTY112" s="298"/>
      <c r="BTZ112" s="298"/>
      <c r="BUA112" s="298"/>
      <c r="BUB112" s="298"/>
      <c r="BUC112" s="298"/>
      <c r="BUD112" s="298"/>
      <c r="BUE112" s="298"/>
      <c r="BUF112" s="298"/>
      <c r="BUG112" s="298"/>
      <c r="BUH112" s="298"/>
      <c r="BUI112" s="298"/>
      <c r="BUJ112" s="298"/>
      <c r="BUK112" s="298"/>
      <c r="BUL112" s="298"/>
      <c r="BUM112" s="298"/>
      <c r="BUN112" s="298"/>
      <c r="BUO112" s="298"/>
      <c r="BUP112" s="298"/>
      <c r="BUQ112" s="298"/>
      <c r="BUR112" s="298"/>
      <c r="BUS112" s="298"/>
      <c r="BUT112" s="298"/>
      <c r="BUU112" s="298"/>
      <c r="BUV112" s="298"/>
      <c r="BUW112" s="298"/>
      <c r="BUX112" s="298"/>
      <c r="BUY112" s="298"/>
      <c r="BUZ112" s="298"/>
      <c r="BVA112" s="298"/>
      <c r="BVB112" s="298"/>
      <c r="BVC112" s="298"/>
      <c r="BVD112" s="298"/>
      <c r="BVE112" s="298"/>
      <c r="BVF112" s="298"/>
      <c r="BVG112" s="298"/>
      <c r="BVH112" s="298"/>
      <c r="BVI112" s="298"/>
      <c r="BVJ112" s="298"/>
      <c r="BVK112" s="298"/>
      <c r="BVL112" s="298"/>
      <c r="BVM112" s="298"/>
      <c r="BVN112" s="298"/>
      <c r="BVO112" s="298"/>
      <c r="BVP112" s="298"/>
      <c r="BVQ112" s="298"/>
      <c r="BVR112" s="298"/>
      <c r="BVS112" s="298"/>
      <c r="BVT112" s="298"/>
      <c r="BVU112" s="298"/>
      <c r="BVV112" s="298"/>
      <c r="BVW112" s="298"/>
      <c r="BVX112" s="298"/>
      <c r="BVY112" s="298"/>
      <c r="BVZ112" s="298"/>
      <c r="BWA112" s="298"/>
      <c r="BWB112" s="298"/>
      <c r="BWC112" s="298"/>
      <c r="BWD112" s="298"/>
      <c r="BWE112" s="298"/>
      <c r="BWF112" s="298"/>
      <c r="BWG112" s="298"/>
      <c r="BWH112" s="298"/>
      <c r="BWI112" s="298"/>
      <c r="BWJ112" s="298"/>
      <c r="BWK112" s="298"/>
      <c r="BWL112" s="298"/>
      <c r="BWM112" s="298"/>
      <c r="BWN112" s="298"/>
      <c r="BWO112" s="298"/>
      <c r="BWP112" s="298"/>
      <c r="BWQ112" s="298"/>
      <c r="BWR112" s="298"/>
      <c r="BWS112" s="298"/>
      <c r="BWT112" s="298"/>
      <c r="BWU112" s="298"/>
      <c r="BWV112" s="298"/>
      <c r="BWW112" s="298"/>
      <c r="BWX112" s="298"/>
      <c r="BWY112" s="298"/>
      <c r="BWZ112" s="298"/>
      <c r="BXA112" s="298"/>
      <c r="BXB112" s="298"/>
      <c r="BXC112" s="298"/>
      <c r="BXD112" s="298"/>
      <c r="BXE112" s="298"/>
      <c r="BXF112" s="298"/>
      <c r="BXG112" s="298"/>
      <c r="BXH112" s="298"/>
      <c r="BXI112" s="298"/>
      <c r="BXJ112" s="298"/>
      <c r="BXK112" s="298"/>
      <c r="BXL112" s="298"/>
      <c r="BXM112" s="298"/>
      <c r="BXN112" s="298"/>
      <c r="BXO112" s="298"/>
      <c r="BXP112" s="298"/>
      <c r="BXQ112" s="298"/>
      <c r="BXR112" s="298"/>
      <c r="BXS112" s="298"/>
      <c r="BXT112" s="298"/>
      <c r="BXU112" s="298"/>
      <c r="BXV112" s="298"/>
      <c r="BXW112" s="298"/>
      <c r="BXX112" s="298"/>
      <c r="BXY112" s="298"/>
      <c r="BXZ112" s="298"/>
      <c r="BYA112" s="298"/>
      <c r="BYB112" s="298"/>
      <c r="BYC112" s="298"/>
      <c r="BYD112" s="298"/>
      <c r="BYE112" s="298"/>
      <c r="BYF112" s="298"/>
      <c r="BYG112" s="298"/>
      <c r="BYH112" s="298"/>
      <c r="BYI112" s="298"/>
      <c r="BYJ112" s="298"/>
      <c r="BYK112" s="298"/>
      <c r="BYL112" s="298"/>
      <c r="BYM112" s="298"/>
      <c r="BYN112" s="298"/>
      <c r="BYO112" s="298"/>
      <c r="BYP112" s="298"/>
      <c r="BYQ112" s="298"/>
      <c r="BYR112" s="298"/>
      <c r="BYS112" s="298"/>
      <c r="BYT112" s="298"/>
      <c r="BYU112" s="298"/>
      <c r="BYV112" s="298"/>
      <c r="BYW112" s="298"/>
      <c r="BYX112" s="298"/>
      <c r="BYY112" s="298"/>
      <c r="BYZ112" s="298"/>
      <c r="BZA112" s="298"/>
      <c r="BZB112" s="298"/>
      <c r="BZC112" s="298"/>
      <c r="BZD112" s="298"/>
      <c r="BZE112" s="298"/>
      <c r="BZF112" s="298"/>
      <c r="BZG112" s="298"/>
      <c r="BZH112" s="298"/>
      <c r="BZI112" s="298"/>
      <c r="BZJ112" s="298"/>
      <c r="BZK112" s="298"/>
      <c r="BZL112" s="298"/>
      <c r="BZM112" s="298"/>
      <c r="BZN112" s="298"/>
      <c r="BZO112" s="298"/>
      <c r="BZP112" s="298"/>
      <c r="BZQ112" s="298"/>
      <c r="BZR112" s="298"/>
      <c r="BZS112" s="298"/>
      <c r="BZT112" s="298"/>
      <c r="BZU112" s="298"/>
      <c r="BZV112" s="298"/>
      <c r="BZW112" s="298"/>
      <c r="BZX112" s="298"/>
      <c r="BZY112" s="298"/>
      <c r="BZZ112" s="298"/>
      <c r="CAA112" s="298"/>
      <c r="CAB112" s="298"/>
      <c r="CAC112" s="298"/>
      <c r="CAD112" s="298"/>
      <c r="CAE112" s="298"/>
      <c r="CAF112" s="298"/>
      <c r="CAG112" s="298"/>
      <c r="CAH112" s="298"/>
      <c r="CAI112" s="298"/>
      <c r="CAJ112" s="298"/>
      <c r="CAK112" s="298"/>
      <c r="CAL112" s="298"/>
      <c r="CAM112" s="298"/>
      <c r="CAN112" s="298"/>
      <c r="CAO112" s="298"/>
      <c r="CAP112" s="298"/>
      <c r="CAQ112" s="298"/>
      <c r="CAR112" s="298"/>
      <c r="CAS112" s="298"/>
      <c r="CAT112" s="298"/>
      <c r="CAU112" s="298"/>
      <c r="CAV112" s="298"/>
      <c r="CAW112" s="298"/>
      <c r="CAX112" s="298"/>
      <c r="CAY112" s="298"/>
      <c r="CAZ112" s="298"/>
      <c r="CBA112" s="298"/>
      <c r="CBB112" s="298"/>
      <c r="CBC112" s="298"/>
      <c r="CBD112" s="298"/>
      <c r="CBE112" s="298"/>
      <c r="CBF112" s="298"/>
      <c r="CBG112" s="298"/>
      <c r="CBH112" s="298"/>
      <c r="CBI112" s="298"/>
      <c r="CBJ112" s="298"/>
      <c r="CBK112" s="298"/>
      <c r="CBL112" s="298"/>
      <c r="CBM112" s="298"/>
      <c r="CBN112" s="298"/>
      <c r="CBO112" s="298"/>
      <c r="CBP112" s="298"/>
      <c r="CBQ112" s="298"/>
      <c r="CBR112" s="298"/>
      <c r="CBS112" s="298"/>
      <c r="CBT112" s="298"/>
      <c r="CBU112" s="298"/>
      <c r="CBV112" s="298"/>
      <c r="CBW112" s="298"/>
      <c r="CBX112" s="298"/>
      <c r="CBY112" s="298"/>
      <c r="CBZ112" s="298"/>
      <c r="CCA112" s="298"/>
      <c r="CCB112" s="298"/>
      <c r="CCC112" s="298"/>
      <c r="CCD112" s="298"/>
      <c r="CCE112" s="298"/>
      <c r="CCF112" s="298"/>
      <c r="CCG112" s="298"/>
      <c r="CCH112" s="298"/>
      <c r="CCI112" s="298"/>
      <c r="CCJ112" s="298"/>
      <c r="CCK112" s="298"/>
      <c r="CCL112" s="298"/>
      <c r="CCM112" s="298"/>
      <c r="CCN112" s="298"/>
      <c r="CCO112" s="298"/>
      <c r="CCP112" s="298"/>
      <c r="CCQ112" s="298"/>
      <c r="CCR112" s="298"/>
      <c r="CCS112" s="298"/>
      <c r="CCT112" s="298"/>
      <c r="CCU112" s="298"/>
      <c r="CCV112" s="298"/>
      <c r="CCW112" s="298"/>
      <c r="CCX112" s="298"/>
      <c r="CCY112" s="298"/>
      <c r="CCZ112" s="298"/>
      <c r="CDA112" s="298"/>
      <c r="CDB112" s="298"/>
      <c r="CDC112" s="298"/>
      <c r="CDD112" s="298"/>
      <c r="CDE112" s="298"/>
      <c r="CDF112" s="298"/>
      <c r="CDG112" s="298"/>
      <c r="CDH112" s="298"/>
      <c r="CDI112" s="298"/>
      <c r="CDJ112" s="298"/>
      <c r="CDK112" s="298"/>
      <c r="CDL112" s="298"/>
      <c r="CDM112" s="298"/>
      <c r="CDN112" s="298"/>
      <c r="CDO112" s="298"/>
      <c r="CDP112" s="298"/>
      <c r="CDQ112" s="298"/>
      <c r="CDR112" s="298"/>
      <c r="CDS112" s="298"/>
      <c r="CDT112" s="298"/>
      <c r="CDU112" s="298"/>
      <c r="CDV112" s="298"/>
      <c r="CDW112" s="298"/>
      <c r="CDX112" s="298"/>
      <c r="CDY112" s="298"/>
      <c r="CDZ112" s="298"/>
      <c r="CEA112" s="298"/>
      <c r="CEB112" s="298"/>
      <c r="CEC112" s="298"/>
      <c r="CED112" s="298"/>
      <c r="CEE112" s="298"/>
      <c r="CEF112" s="298"/>
      <c r="CEG112" s="298"/>
      <c r="CEH112" s="298"/>
      <c r="CEI112" s="298"/>
      <c r="CEJ112" s="298"/>
      <c r="CEK112" s="298"/>
      <c r="CEL112" s="298"/>
      <c r="CEM112" s="298"/>
      <c r="CEN112" s="298"/>
      <c r="CEO112" s="298"/>
      <c r="CEP112" s="298"/>
      <c r="CEQ112" s="298"/>
      <c r="CER112" s="298"/>
      <c r="CES112" s="298"/>
      <c r="CET112" s="298"/>
      <c r="CEU112" s="298"/>
      <c r="CEV112" s="298"/>
      <c r="CEW112" s="298"/>
      <c r="CEX112" s="298"/>
      <c r="CEY112" s="298"/>
      <c r="CEZ112" s="298"/>
      <c r="CFA112" s="298"/>
      <c r="CFB112" s="298"/>
      <c r="CFC112" s="298"/>
      <c r="CFD112" s="298"/>
      <c r="CFE112" s="298"/>
      <c r="CFF112" s="298"/>
      <c r="CFG112" s="298"/>
      <c r="CFH112" s="298"/>
      <c r="CFI112" s="298"/>
      <c r="CFJ112" s="298"/>
      <c r="CFK112" s="298"/>
      <c r="CFL112" s="298"/>
      <c r="CFM112" s="298"/>
      <c r="CFN112" s="298"/>
      <c r="CFO112" s="298"/>
      <c r="CFP112" s="298"/>
      <c r="CFQ112" s="298"/>
      <c r="CFR112" s="298"/>
      <c r="CFS112" s="298"/>
      <c r="CFT112" s="298"/>
      <c r="CFU112" s="298"/>
      <c r="CFV112" s="298"/>
      <c r="CFW112" s="298"/>
      <c r="CFX112" s="298"/>
      <c r="CFY112" s="298"/>
      <c r="CFZ112" s="298"/>
      <c r="CGA112" s="298"/>
      <c r="CGB112" s="298"/>
      <c r="CGC112" s="298"/>
      <c r="CGD112" s="298"/>
      <c r="CGE112" s="298"/>
      <c r="CGF112" s="298"/>
      <c r="CGG112" s="298"/>
      <c r="CGH112" s="298"/>
      <c r="CGI112" s="298"/>
      <c r="CGJ112" s="298"/>
      <c r="CGK112" s="298"/>
      <c r="CGL112" s="298"/>
      <c r="CGM112" s="298"/>
      <c r="CGN112" s="298"/>
      <c r="CGO112" s="298"/>
      <c r="CGP112" s="298"/>
      <c r="CGQ112" s="298"/>
      <c r="CGR112" s="298"/>
      <c r="CGS112" s="298"/>
      <c r="CGT112" s="298"/>
      <c r="CGU112" s="298"/>
      <c r="CGV112" s="298"/>
      <c r="CGW112" s="298"/>
      <c r="CGX112" s="298"/>
      <c r="CGY112" s="298"/>
      <c r="CGZ112" s="298"/>
      <c r="CHA112" s="298"/>
      <c r="CHB112" s="298"/>
      <c r="CHC112" s="298"/>
      <c r="CHD112" s="298"/>
      <c r="CHE112" s="298"/>
      <c r="CHF112" s="298"/>
      <c r="CHG112" s="298"/>
      <c r="CHH112" s="298"/>
      <c r="CHI112" s="298"/>
      <c r="CHJ112" s="298"/>
      <c r="CHK112" s="298"/>
      <c r="CHL112" s="298"/>
      <c r="CHM112" s="298"/>
      <c r="CHN112" s="298"/>
      <c r="CHO112" s="298"/>
      <c r="CHP112" s="298"/>
      <c r="CHQ112" s="298"/>
      <c r="CHR112" s="298"/>
      <c r="CHS112" s="298"/>
      <c r="CHT112" s="298"/>
      <c r="CHU112" s="298"/>
      <c r="CHV112" s="298"/>
      <c r="CHW112" s="298"/>
      <c r="CHX112" s="298"/>
      <c r="CHY112" s="298"/>
      <c r="CHZ112" s="298"/>
      <c r="CIA112" s="298"/>
      <c r="CIB112" s="298"/>
      <c r="CIC112" s="298"/>
      <c r="CID112" s="298"/>
      <c r="CIE112" s="298"/>
      <c r="CIF112" s="298"/>
      <c r="CIG112" s="298"/>
      <c r="CIH112" s="298"/>
      <c r="CII112" s="298"/>
      <c r="CIJ112" s="298"/>
      <c r="CIK112" s="298"/>
      <c r="CIL112" s="298"/>
      <c r="CIM112" s="298"/>
      <c r="CIN112" s="298"/>
      <c r="CIO112" s="298"/>
      <c r="CIP112" s="298"/>
      <c r="CIQ112" s="298"/>
      <c r="CIR112" s="298"/>
      <c r="CIS112" s="298"/>
      <c r="CIT112" s="298"/>
      <c r="CIU112" s="298"/>
      <c r="CIV112" s="298"/>
      <c r="CIW112" s="298"/>
      <c r="CIX112" s="298"/>
      <c r="CIY112" s="298"/>
      <c r="CIZ112" s="298"/>
      <c r="CJA112" s="298"/>
      <c r="CJB112" s="298"/>
      <c r="CJC112" s="298"/>
      <c r="CJD112" s="298"/>
      <c r="CJE112" s="298"/>
      <c r="CJF112" s="298"/>
      <c r="CJG112" s="298"/>
      <c r="CJH112" s="298"/>
      <c r="CJI112" s="298"/>
      <c r="CJJ112" s="298"/>
      <c r="CJK112" s="298"/>
      <c r="CJL112" s="298"/>
      <c r="CJM112" s="298"/>
      <c r="CJN112" s="298"/>
      <c r="CJO112" s="298"/>
      <c r="CJP112" s="298"/>
      <c r="CJQ112" s="298"/>
      <c r="CJR112" s="298"/>
      <c r="CJS112" s="298"/>
      <c r="CJT112" s="298"/>
      <c r="CJU112" s="298"/>
      <c r="CJV112" s="298"/>
      <c r="CJW112" s="298"/>
      <c r="CJX112" s="298"/>
      <c r="CJY112" s="298"/>
      <c r="CJZ112" s="298"/>
      <c r="CKA112" s="298"/>
      <c r="CKB112" s="298"/>
      <c r="CKC112" s="298"/>
      <c r="CKD112" s="298"/>
      <c r="CKE112" s="298"/>
      <c r="CKF112" s="298"/>
      <c r="CKG112" s="298"/>
      <c r="CKH112" s="298"/>
      <c r="CKI112" s="298"/>
      <c r="CKJ112" s="298"/>
      <c r="CKK112" s="298"/>
      <c r="CKL112" s="298"/>
      <c r="CKM112" s="298"/>
      <c r="CKN112" s="298"/>
      <c r="CKO112" s="298"/>
      <c r="CKP112" s="298"/>
      <c r="CKQ112" s="298"/>
      <c r="CKR112" s="298"/>
      <c r="CKS112" s="298"/>
      <c r="CKT112" s="298"/>
      <c r="CKU112" s="298"/>
      <c r="CKV112" s="298"/>
      <c r="CKW112" s="298"/>
      <c r="CKX112" s="298"/>
      <c r="CKY112" s="298"/>
      <c r="CKZ112" s="298"/>
      <c r="CLA112" s="298"/>
      <c r="CLB112" s="298"/>
      <c r="CLC112" s="298"/>
      <c r="CLD112" s="298"/>
      <c r="CLE112" s="298"/>
      <c r="CLF112" s="298"/>
      <c r="CLG112" s="298"/>
      <c r="CLH112" s="298"/>
      <c r="CLI112" s="298"/>
      <c r="CLJ112" s="298"/>
      <c r="CLK112" s="298"/>
      <c r="CLL112" s="298"/>
      <c r="CLM112" s="298"/>
      <c r="CLN112" s="298"/>
      <c r="CLO112" s="298"/>
      <c r="CLP112" s="298"/>
      <c r="CLQ112" s="298"/>
      <c r="CLR112" s="298"/>
      <c r="CLS112" s="298"/>
      <c r="CLT112" s="298"/>
      <c r="CLU112" s="298"/>
      <c r="CLV112" s="298"/>
      <c r="CLW112" s="298"/>
      <c r="CLX112" s="298"/>
      <c r="CLY112" s="298"/>
      <c r="CLZ112" s="298"/>
      <c r="CMA112" s="298"/>
      <c r="CMB112" s="298"/>
      <c r="CMC112" s="298"/>
      <c r="CMD112" s="298"/>
      <c r="CME112" s="298"/>
      <c r="CMF112" s="298"/>
      <c r="CMG112" s="298"/>
      <c r="CMH112" s="298"/>
      <c r="CMI112" s="298"/>
      <c r="CMJ112" s="298"/>
      <c r="CMK112" s="298"/>
      <c r="CML112" s="298"/>
      <c r="CMM112" s="298"/>
      <c r="CMN112" s="298"/>
      <c r="CMO112" s="298"/>
      <c r="CMP112" s="298"/>
      <c r="CMQ112" s="298"/>
      <c r="CMR112" s="298"/>
      <c r="CMS112" s="298"/>
      <c r="CMT112" s="298"/>
      <c r="CMU112" s="298"/>
      <c r="CMV112" s="298"/>
      <c r="CMW112" s="298"/>
      <c r="CMX112" s="298"/>
      <c r="CMY112" s="298"/>
      <c r="CMZ112" s="298"/>
      <c r="CNA112" s="298"/>
      <c r="CNB112" s="298"/>
      <c r="CNC112" s="298"/>
      <c r="CND112" s="298"/>
      <c r="CNE112" s="298"/>
      <c r="CNF112" s="298"/>
      <c r="CNG112" s="298"/>
      <c r="CNH112" s="298"/>
      <c r="CNI112" s="298"/>
      <c r="CNJ112" s="298"/>
      <c r="CNK112" s="298"/>
      <c r="CNL112" s="298"/>
      <c r="CNM112" s="298"/>
      <c r="CNN112" s="298"/>
      <c r="CNO112" s="298"/>
      <c r="CNP112" s="298"/>
      <c r="CNQ112" s="298"/>
      <c r="CNR112" s="298"/>
      <c r="CNS112" s="298"/>
      <c r="CNT112" s="298"/>
      <c r="CNU112" s="298"/>
      <c r="CNV112" s="298"/>
      <c r="CNW112" s="298"/>
      <c r="CNX112" s="298"/>
      <c r="CNY112" s="298"/>
      <c r="CNZ112" s="298"/>
      <c r="COA112" s="298"/>
      <c r="COB112" s="298"/>
      <c r="COC112" s="298"/>
      <c r="COD112" s="298"/>
      <c r="COE112" s="298"/>
      <c r="COF112" s="298"/>
      <c r="COG112" s="298"/>
      <c r="COH112" s="298"/>
      <c r="COI112" s="298"/>
      <c r="COJ112" s="298"/>
      <c r="COK112" s="298"/>
      <c r="COL112" s="298"/>
      <c r="COM112" s="298"/>
      <c r="CON112" s="298"/>
      <c r="COO112" s="298"/>
      <c r="COP112" s="298"/>
      <c r="COQ112" s="298"/>
      <c r="COR112" s="298"/>
      <c r="COS112" s="298"/>
      <c r="COT112" s="298"/>
      <c r="COU112" s="298"/>
      <c r="COV112" s="298"/>
      <c r="COW112" s="298"/>
      <c r="COX112" s="298"/>
      <c r="COY112" s="298"/>
      <c r="COZ112" s="298"/>
      <c r="CPA112" s="298"/>
      <c r="CPB112" s="298"/>
      <c r="CPC112" s="298"/>
      <c r="CPD112" s="298"/>
      <c r="CPE112" s="298"/>
      <c r="CPF112" s="298"/>
      <c r="CPG112" s="298"/>
      <c r="CPH112" s="298"/>
      <c r="CPI112" s="298"/>
      <c r="CPJ112" s="298"/>
      <c r="CPK112" s="298"/>
      <c r="CPL112" s="298"/>
      <c r="CPM112" s="298"/>
      <c r="CPN112" s="298"/>
      <c r="CPO112" s="298"/>
      <c r="CPP112" s="298"/>
      <c r="CPQ112" s="298"/>
      <c r="CPR112" s="298"/>
      <c r="CPS112" s="298"/>
      <c r="CPT112" s="298"/>
      <c r="CPU112" s="298"/>
      <c r="CPV112" s="298"/>
      <c r="CPW112" s="298"/>
      <c r="CPX112" s="298"/>
      <c r="CPY112" s="298"/>
      <c r="CPZ112" s="298"/>
      <c r="CQA112" s="298"/>
      <c r="CQB112" s="298"/>
      <c r="CQC112" s="298"/>
      <c r="CQD112" s="298"/>
      <c r="CQE112" s="298"/>
      <c r="CQF112" s="298"/>
      <c r="CQG112" s="298"/>
      <c r="CQH112" s="298"/>
      <c r="CQI112" s="298"/>
      <c r="CQJ112" s="298"/>
      <c r="CQK112" s="298"/>
      <c r="CQL112" s="298"/>
      <c r="CQM112" s="298"/>
      <c r="CQN112" s="298"/>
      <c r="CQO112" s="298"/>
      <c r="CQP112" s="298"/>
      <c r="CQQ112" s="298"/>
      <c r="CQR112" s="298"/>
      <c r="CQS112" s="298"/>
      <c r="CQT112" s="298"/>
      <c r="CQU112" s="298"/>
      <c r="CQV112" s="298"/>
      <c r="CQW112" s="298"/>
      <c r="CQX112" s="298"/>
      <c r="CQY112" s="298"/>
      <c r="CQZ112" s="298"/>
      <c r="CRA112" s="298"/>
      <c r="CRB112" s="298"/>
      <c r="CRC112" s="298"/>
      <c r="CRD112" s="298"/>
      <c r="CRE112" s="298"/>
      <c r="CRF112" s="298"/>
      <c r="CRG112" s="298"/>
      <c r="CRH112" s="298"/>
      <c r="CRI112" s="298"/>
      <c r="CRJ112" s="298"/>
      <c r="CRK112" s="298"/>
      <c r="CRL112" s="298"/>
      <c r="CRM112" s="298"/>
      <c r="CRN112" s="298"/>
      <c r="CRO112" s="298"/>
      <c r="CRP112" s="298"/>
      <c r="CRQ112" s="298"/>
      <c r="CRR112" s="298"/>
      <c r="CRS112" s="298"/>
      <c r="CRT112" s="298"/>
      <c r="CRU112" s="298"/>
      <c r="CRV112" s="298"/>
      <c r="CRW112" s="298"/>
      <c r="CRX112" s="298"/>
      <c r="CRY112" s="298"/>
      <c r="CRZ112" s="298"/>
      <c r="CSA112" s="298"/>
      <c r="CSB112" s="298"/>
      <c r="CSC112" s="298"/>
      <c r="CSD112" s="298"/>
      <c r="CSE112" s="298"/>
      <c r="CSF112" s="298"/>
      <c r="CSG112" s="298"/>
      <c r="CSH112" s="298"/>
      <c r="CSI112" s="298"/>
      <c r="CSJ112" s="298"/>
      <c r="CSK112" s="298"/>
      <c r="CSL112" s="298"/>
      <c r="CSM112" s="298"/>
      <c r="CSN112" s="298"/>
      <c r="CSO112" s="298"/>
      <c r="CSP112" s="298"/>
      <c r="CSQ112" s="298"/>
      <c r="CSR112" s="298"/>
      <c r="CSS112" s="298"/>
      <c r="CST112" s="298"/>
      <c r="CSU112" s="298"/>
      <c r="CSV112" s="298"/>
      <c r="CSW112" s="298"/>
      <c r="CSX112" s="298"/>
      <c r="CSY112" s="298"/>
      <c r="CSZ112" s="298"/>
      <c r="CTA112" s="298"/>
      <c r="CTB112" s="298"/>
      <c r="CTC112" s="298"/>
      <c r="CTD112" s="298"/>
      <c r="CTE112" s="298"/>
      <c r="CTF112" s="298"/>
      <c r="CTG112" s="298"/>
      <c r="CTH112" s="298"/>
      <c r="CTI112" s="298"/>
      <c r="CTJ112" s="298"/>
      <c r="CTK112" s="298"/>
      <c r="CTL112" s="298"/>
      <c r="CTM112" s="298"/>
      <c r="CTN112" s="298"/>
      <c r="CTO112" s="298"/>
      <c r="CTP112" s="298"/>
      <c r="CTQ112" s="298"/>
      <c r="CTR112" s="298"/>
      <c r="CTS112" s="298"/>
      <c r="CTT112" s="298"/>
      <c r="CTU112" s="298"/>
      <c r="CTV112" s="298"/>
      <c r="CTW112" s="298"/>
      <c r="CTX112" s="298"/>
      <c r="CTY112" s="298"/>
      <c r="CTZ112" s="298"/>
      <c r="CUA112" s="298"/>
      <c r="CUB112" s="298"/>
      <c r="CUC112" s="298"/>
      <c r="CUD112" s="298"/>
      <c r="CUE112" s="298"/>
      <c r="CUF112" s="298"/>
      <c r="CUG112" s="298"/>
      <c r="CUH112" s="298"/>
      <c r="CUI112" s="298"/>
      <c r="CUJ112" s="298"/>
      <c r="CUK112" s="298"/>
      <c r="CUL112" s="298"/>
      <c r="CUM112" s="298"/>
      <c r="CUN112" s="298"/>
      <c r="CUO112" s="298"/>
      <c r="CUP112" s="298"/>
      <c r="CUQ112" s="298"/>
      <c r="CUR112" s="298"/>
      <c r="CUS112" s="298"/>
      <c r="CUT112" s="298"/>
      <c r="CUU112" s="298"/>
      <c r="CUV112" s="298"/>
      <c r="CUW112" s="298"/>
      <c r="CUX112" s="298"/>
      <c r="CUY112" s="298"/>
      <c r="CUZ112" s="298"/>
      <c r="CVA112" s="298"/>
      <c r="CVB112" s="298"/>
      <c r="CVC112" s="298"/>
      <c r="CVD112" s="298"/>
      <c r="CVE112" s="298"/>
      <c r="CVF112" s="298"/>
      <c r="CVG112" s="298"/>
      <c r="CVH112" s="298"/>
      <c r="CVI112" s="298"/>
      <c r="CVJ112" s="298"/>
      <c r="CVK112" s="298"/>
      <c r="CVL112" s="298"/>
      <c r="CVM112" s="298"/>
      <c r="CVN112" s="298"/>
      <c r="CVO112" s="298"/>
      <c r="CVP112" s="298"/>
      <c r="CVQ112" s="298"/>
      <c r="CVR112" s="298"/>
      <c r="CVS112" s="298"/>
      <c r="CVT112" s="298"/>
      <c r="CVU112" s="298"/>
      <c r="CVV112" s="298"/>
      <c r="CVW112" s="298"/>
      <c r="CVX112" s="298"/>
      <c r="CVY112" s="298"/>
      <c r="CVZ112" s="298"/>
      <c r="CWA112" s="298"/>
      <c r="CWB112" s="298"/>
      <c r="CWC112" s="298"/>
      <c r="CWD112" s="298"/>
      <c r="CWE112" s="298"/>
      <c r="CWF112" s="298"/>
      <c r="CWG112" s="298"/>
      <c r="CWH112" s="298"/>
      <c r="CWI112" s="298"/>
      <c r="CWJ112" s="298"/>
      <c r="CWK112" s="298"/>
      <c r="CWL112" s="298"/>
      <c r="CWM112" s="298"/>
      <c r="CWN112" s="298"/>
      <c r="CWO112" s="298"/>
      <c r="CWP112" s="298"/>
      <c r="CWQ112" s="298"/>
      <c r="CWR112" s="298"/>
      <c r="CWS112" s="298"/>
      <c r="CWT112" s="298"/>
      <c r="CWU112" s="298"/>
      <c r="CWV112" s="298"/>
      <c r="CWW112" s="298"/>
      <c r="CWX112" s="298"/>
      <c r="CWY112" s="298"/>
      <c r="CWZ112" s="298"/>
      <c r="CXA112" s="298"/>
      <c r="CXB112" s="298"/>
      <c r="CXC112" s="298"/>
      <c r="CXD112" s="298"/>
      <c r="CXE112" s="298"/>
      <c r="CXF112" s="298"/>
      <c r="CXG112" s="298"/>
      <c r="CXH112" s="298"/>
      <c r="CXI112" s="298"/>
      <c r="CXJ112" s="298"/>
      <c r="CXK112" s="298"/>
      <c r="CXL112" s="298"/>
      <c r="CXM112" s="298"/>
      <c r="CXN112" s="298"/>
      <c r="CXO112" s="298"/>
      <c r="CXP112" s="298"/>
      <c r="CXQ112" s="298"/>
      <c r="CXR112" s="298"/>
      <c r="CXS112" s="298"/>
      <c r="CXT112" s="298"/>
      <c r="CXU112" s="298"/>
      <c r="CXV112" s="298"/>
      <c r="CXW112" s="298"/>
      <c r="CXX112" s="298"/>
      <c r="CXY112" s="298"/>
      <c r="CXZ112" s="298"/>
      <c r="CYA112" s="298"/>
      <c r="CYB112" s="298"/>
      <c r="CYC112" s="298"/>
      <c r="CYD112" s="298"/>
      <c r="CYE112" s="298"/>
      <c r="CYF112" s="298"/>
      <c r="CYG112" s="298"/>
      <c r="CYH112" s="298"/>
      <c r="CYI112" s="298"/>
      <c r="CYJ112" s="298"/>
      <c r="CYK112" s="298"/>
      <c r="CYL112" s="298"/>
      <c r="CYM112" s="298"/>
      <c r="CYN112" s="298"/>
      <c r="CYO112" s="298"/>
      <c r="CYP112" s="298"/>
      <c r="CYQ112" s="298"/>
      <c r="CYR112" s="298"/>
      <c r="CYS112" s="298"/>
      <c r="CYT112" s="298"/>
      <c r="CYU112" s="298"/>
      <c r="CYV112" s="298"/>
      <c r="CYW112" s="298"/>
      <c r="CYX112" s="298"/>
      <c r="CYY112" s="298"/>
      <c r="CYZ112" s="298"/>
      <c r="CZA112" s="298"/>
      <c r="CZB112" s="298"/>
      <c r="CZC112" s="298"/>
      <c r="CZD112" s="298"/>
      <c r="CZE112" s="298"/>
      <c r="CZF112" s="298"/>
      <c r="CZG112" s="298"/>
      <c r="CZH112" s="298"/>
      <c r="CZI112" s="298"/>
      <c r="CZJ112" s="298"/>
      <c r="CZK112" s="298"/>
      <c r="CZL112" s="298"/>
      <c r="CZM112" s="298"/>
      <c r="CZN112" s="298"/>
      <c r="CZO112" s="298"/>
      <c r="CZP112" s="298"/>
      <c r="CZQ112" s="298"/>
      <c r="CZR112" s="298"/>
      <c r="CZS112" s="298"/>
      <c r="CZT112" s="298"/>
      <c r="CZU112" s="298"/>
      <c r="CZV112" s="298"/>
      <c r="CZW112" s="298"/>
      <c r="CZX112" s="298"/>
      <c r="CZY112" s="298"/>
      <c r="CZZ112" s="298"/>
      <c r="DAA112" s="298"/>
      <c r="DAB112" s="298"/>
      <c r="DAC112" s="298"/>
      <c r="DAD112" s="298"/>
      <c r="DAE112" s="298"/>
      <c r="DAF112" s="298"/>
      <c r="DAG112" s="298"/>
      <c r="DAH112" s="298"/>
      <c r="DAI112" s="298"/>
      <c r="DAJ112" s="298"/>
      <c r="DAK112" s="298"/>
      <c r="DAL112" s="298"/>
      <c r="DAM112" s="298"/>
      <c r="DAN112" s="298"/>
      <c r="DAO112" s="298"/>
      <c r="DAP112" s="298"/>
      <c r="DAQ112" s="298"/>
      <c r="DAR112" s="298"/>
      <c r="DAS112" s="298"/>
      <c r="DAT112" s="298"/>
      <c r="DAU112" s="298"/>
      <c r="DAV112" s="298"/>
      <c r="DAW112" s="298"/>
      <c r="DAX112" s="298"/>
      <c r="DAY112" s="298"/>
      <c r="DAZ112" s="298"/>
      <c r="DBA112" s="298"/>
      <c r="DBB112" s="298"/>
      <c r="DBC112" s="298"/>
      <c r="DBD112" s="298"/>
      <c r="DBE112" s="298"/>
      <c r="DBF112" s="298"/>
      <c r="DBG112" s="298"/>
      <c r="DBH112" s="298"/>
      <c r="DBI112" s="298"/>
      <c r="DBJ112" s="298"/>
      <c r="DBK112" s="298"/>
      <c r="DBL112" s="298"/>
      <c r="DBM112" s="298"/>
      <c r="DBN112" s="298"/>
      <c r="DBO112" s="298"/>
      <c r="DBP112" s="298"/>
      <c r="DBQ112" s="298"/>
      <c r="DBR112" s="298"/>
      <c r="DBS112" s="298"/>
      <c r="DBT112" s="298"/>
      <c r="DBU112" s="298"/>
      <c r="DBV112" s="298"/>
      <c r="DBW112" s="298"/>
      <c r="DBX112" s="298"/>
      <c r="DBY112" s="298"/>
      <c r="DBZ112" s="298"/>
      <c r="DCA112" s="298"/>
      <c r="DCB112" s="298"/>
      <c r="DCC112" s="298"/>
      <c r="DCD112" s="298"/>
      <c r="DCE112" s="298"/>
      <c r="DCF112" s="298"/>
      <c r="DCG112" s="298"/>
      <c r="DCH112" s="298"/>
      <c r="DCI112" s="298"/>
      <c r="DCJ112" s="298"/>
      <c r="DCK112" s="298"/>
      <c r="DCL112" s="298"/>
      <c r="DCM112" s="298"/>
      <c r="DCN112" s="298"/>
      <c r="DCO112" s="298"/>
      <c r="DCP112" s="298"/>
      <c r="DCQ112" s="298"/>
      <c r="DCR112" s="298"/>
      <c r="DCS112" s="298"/>
      <c r="DCT112" s="298"/>
      <c r="DCU112" s="298"/>
      <c r="DCV112" s="298"/>
      <c r="DCW112" s="298"/>
      <c r="DCX112" s="298"/>
      <c r="DCY112" s="298"/>
      <c r="DCZ112" s="298"/>
      <c r="DDA112" s="298"/>
      <c r="DDB112" s="298"/>
      <c r="DDC112" s="298"/>
      <c r="DDD112" s="298"/>
      <c r="DDE112" s="298"/>
      <c r="DDF112" s="298"/>
      <c r="DDG112" s="298"/>
      <c r="DDH112" s="298"/>
      <c r="DDI112" s="298"/>
      <c r="DDJ112" s="298"/>
      <c r="DDK112" s="298"/>
      <c r="DDL112" s="298"/>
      <c r="DDM112" s="298"/>
      <c r="DDN112" s="298"/>
      <c r="DDO112" s="298"/>
      <c r="DDP112" s="298"/>
      <c r="DDQ112" s="298"/>
      <c r="DDR112" s="298"/>
      <c r="DDS112" s="298"/>
      <c r="DDT112" s="298"/>
      <c r="DDU112" s="298"/>
      <c r="DDV112" s="298"/>
      <c r="DDW112" s="298"/>
      <c r="DDX112" s="298"/>
      <c r="DDY112" s="298"/>
      <c r="DDZ112" s="298"/>
      <c r="DEA112" s="298"/>
      <c r="DEB112" s="298"/>
      <c r="DEC112" s="298"/>
      <c r="DED112" s="298"/>
      <c r="DEE112" s="298"/>
      <c r="DEF112" s="298"/>
      <c r="DEG112" s="298"/>
      <c r="DEH112" s="298"/>
      <c r="DEI112" s="298"/>
      <c r="DEJ112" s="298"/>
      <c r="DEK112" s="298"/>
      <c r="DEL112" s="298"/>
      <c r="DEM112" s="298"/>
      <c r="DEN112" s="298"/>
      <c r="DEO112" s="298"/>
      <c r="DEP112" s="298"/>
      <c r="DEQ112" s="298"/>
      <c r="DER112" s="298"/>
      <c r="DES112" s="298"/>
      <c r="DET112" s="298"/>
      <c r="DEU112" s="298"/>
      <c r="DEV112" s="298"/>
      <c r="DEW112" s="298"/>
      <c r="DEX112" s="298"/>
      <c r="DEY112" s="298"/>
      <c r="DEZ112" s="298"/>
      <c r="DFA112" s="298"/>
      <c r="DFB112" s="298"/>
      <c r="DFC112" s="298"/>
      <c r="DFD112" s="298"/>
      <c r="DFE112" s="298"/>
      <c r="DFF112" s="298"/>
      <c r="DFG112" s="298"/>
      <c r="DFH112" s="298"/>
      <c r="DFI112" s="298"/>
      <c r="DFJ112" s="298"/>
      <c r="DFK112" s="298"/>
      <c r="DFL112" s="298"/>
      <c r="DFM112" s="298"/>
      <c r="DFN112" s="298"/>
      <c r="DFO112" s="298"/>
      <c r="DFP112" s="298"/>
      <c r="DFQ112" s="298"/>
      <c r="DFR112" s="298"/>
      <c r="DFS112" s="298"/>
      <c r="DFT112" s="298"/>
      <c r="DFU112" s="298"/>
      <c r="DFV112" s="298"/>
      <c r="DFW112" s="298"/>
      <c r="DFX112" s="298"/>
      <c r="DFY112" s="298"/>
      <c r="DFZ112" s="298"/>
      <c r="DGA112" s="298"/>
      <c r="DGB112" s="298"/>
      <c r="DGC112" s="298"/>
      <c r="DGD112" s="298"/>
      <c r="DGE112" s="298"/>
      <c r="DGF112" s="298"/>
      <c r="DGG112" s="298"/>
      <c r="DGH112" s="298"/>
      <c r="DGI112" s="298"/>
      <c r="DGJ112" s="298"/>
      <c r="DGK112" s="298"/>
      <c r="DGL112" s="298"/>
      <c r="DGM112" s="298"/>
      <c r="DGN112" s="298"/>
      <c r="DGO112" s="298"/>
      <c r="DGP112" s="298"/>
      <c r="DGQ112" s="298"/>
      <c r="DGR112" s="298"/>
      <c r="DGS112" s="298"/>
      <c r="DGT112" s="298"/>
      <c r="DGU112" s="298"/>
      <c r="DGV112" s="298"/>
      <c r="DGW112" s="298"/>
      <c r="DGX112" s="298"/>
      <c r="DGY112" s="298"/>
      <c r="DGZ112" s="298"/>
      <c r="DHA112" s="298"/>
      <c r="DHB112" s="298"/>
      <c r="DHC112" s="298"/>
      <c r="DHD112" s="298"/>
      <c r="DHE112" s="298"/>
      <c r="DHF112" s="298"/>
      <c r="DHG112" s="298"/>
      <c r="DHH112" s="298"/>
      <c r="DHI112" s="298"/>
      <c r="DHJ112" s="298"/>
      <c r="DHK112" s="298"/>
      <c r="DHL112" s="298"/>
      <c r="DHM112" s="298"/>
      <c r="DHN112" s="298"/>
      <c r="DHO112" s="298"/>
      <c r="DHP112" s="298"/>
      <c r="DHQ112" s="298"/>
      <c r="DHR112" s="298"/>
      <c r="DHS112" s="298"/>
      <c r="DHT112" s="298"/>
      <c r="DHU112" s="298"/>
      <c r="DHV112" s="298"/>
      <c r="DHW112" s="298"/>
      <c r="DHX112" s="298"/>
      <c r="DHY112" s="298"/>
      <c r="DHZ112" s="298"/>
      <c r="DIA112" s="298"/>
      <c r="DIB112" s="298"/>
      <c r="DIC112" s="298"/>
      <c r="DID112" s="298"/>
      <c r="DIE112" s="298"/>
      <c r="DIF112" s="298"/>
      <c r="DIG112" s="298"/>
      <c r="DIH112" s="298"/>
      <c r="DII112" s="298"/>
      <c r="DIJ112" s="298"/>
      <c r="DIK112" s="298"/>
      <c r="DIL112" s="298"/>
      <c r="DIM112" s="298"/>
      <c r="DIN112" s="298"/>
      <c r="DIO112" s="298"/>
      <c r="DIP112" s="298"/>
      <c r="DIQ112" s="298"/>
      <c r="DIR112" s="298"/>
      <c r="DIS112" s="298"/>
      <c r="DIT112" s="298"/>
      <c r="DIU112" s="298"/>
      <c r="DIV112" s="298"/>
      <c r="DIW112" s="298"/>
      <c r="DIX112" s="298"/>
      <c r="DIY112" s="298"/>
      <c r="DIZ112" s="298"/>
      <c r="DJA112" s="298"/>
      <c r="DJB112" s="298"/>
      <c r="DJC112" s="298"/>
      <c r="DJD112" s="298"/>
      <c r="DJE112" s="298"/>
      <c r="DJF112" s="298"/>
      <c r="DJG112" s="298"/>
      <c r="DJH112" s="298"/>
      <c r="DJI112" s="298"/>
      <c r="DJJ112" s="298"/>
      <c r="DJK112" s="298"/>
      <c r="DJL112" s="298"/>
      <c r="DJM112" s="298"/>
      <c r="DJN112" s="298"/>
      <c r="DJO112" s="298"/>
      <c r="DJP112" s="298"/>
      <c r="DJQ112" s="298"/>
      <c r="DJR112" s="298"/>
      <c r="DJS112" s="298"/>
      <c r="DJT112" s="298"/>
      <c r="DJU112" s="298"/>
      <c r="DJV112" s="298"/>
      <c r="DJW112" s="298"/>
      <c r="DJX112" s="298"/>
      <c r="DJY112" s="298"/>
      <c r="DJZ112" s="298"/>
      <c r="DKA112" s="298"/>
      <c r="DKB112" s="298"/>
      <c r="DKC112" s="298"/>
      <c r="DKD112" s="298"/>
      <c r="DKE112" s="298"/>
      <c r="DKF112" s="298"/>
      <c r="DKG112" s="298"/>
      <c r="DKH112" s="298"/>
      <c r="DKI112" s="298"/>
      <c r="DKJ112" s="298"/>
      <c r="DKK112" s="298"/>
      <c r="DKL112" s="298"/>
      <c r="DKM112" s="298"/>
      <c r="DKN112" s="298"/>
      <c r="DKO112" s="298"/>
      <c r="DKP112" s="298"/>
      <c r="DKQ112" s="298"/>
      <c r="DKR112" s="298"/>
      <c r="DKS112" s="298"/>
      <c r="DKT112" s="298"/>
      <c r="DKU112" s="298"/>
      <c r="DKV112" s="298"/>
      <c r="DKW112" s="298"/>
      <c r="DKX112" s="298"/>
      <c r="DKY112" s="298"/>
      <c r="DKZ112" s="298"/>
      <c r="DLA112" s="298"/>
      <c r="DLB112" s="298"/>
      <c r="DLC112" s="298"/>
      <c r="DLD112" s="298"/>
      <c r="DLE112" s="298"/>
      <c r="DLF112" s="298"/>
      <c r="DLG112" s="298"/>
      <c r="DLH112" s="298"/>
      <c r="DLI112" s="298"/>
      <c r="DLJ112" s="298"/>
      <c r="DLK112" s="298"/>
      <c r="DLL112" s="298"/>
      <c r="DLM112" s="298"/>
      <c r="DLN112" s="298"/>
      <c r="DLO112" s="298"/>
      <c r="DLP112" s="298"/>
      <c r="DLQ112" s="298"/>
      <c r="DLR112" s="298"/>
      <c r="DLS112" s="298"/>
      <c r="DLT112" s="298"/>
      <c r="DLU112" s="298"/>
      <c r="DLV112" s="298"/>
      <c r="DLW112" s="298"/>
      <c r="DLX112" s="298"/>
      <c r="DLY112" s="298"/>
      <c r="DLZ112" s="298"/>
      <c r="DMA112" s="298"/>
      <c r="DMB112" s="298"/>
      <c r="DMC112" s="298"/>
      <c r="DMD112" s="298"/>
      <c r="DME112" s="298"/>
      <c r="DMF112" s="298"/>
      <c r="DMG112" s="298"/>
      <c r="DMH112" s="298"/>
      <c r="DMI112" s="298"/>
      <c r="DMJ112" s="298"/>
      <c r="DMK112" s="298"/>
      <c r="DML112" s="298"/>
      <c r="DMM112" s="298"/>
      <c r="DMN112" s="298"/>
      <c r="DMO112" s="298"/>
      <c r="DMP112" s="298"/>
      <c r="DMQ112" s="298"/>
      <c r="DMR112" s="298"/>
      <c r="DMS112" s="298"/>
      <c r="DMT112" s="298"/>
      <c r="DMU112" s="298"/>
      <c r="DMV112" s="298"/>
      <c r="DMW112" s="298"/>
      <c r="DMX112" s="298"/>
      <c r="DMY112" s="298"/>
      <c r="DMZ112" s="298"/>
      <c r="DNA112" s="298"/>
      <c r="DNB112" s="298"/>
      <c r="DNC112" s="298"/>
      <c r="DND112" s="298"/>
      <c r="DNE112" s="298"/>
      <c r="DNF112" s="298"/>
      <c r="DNG112" s="298"/>
      <c r="DNH112" s="298"/>
      <c r="DNI112" s="298"/>
      <c r="DNJ112" s="298"/>
      <c r="DNK112" s="298"/>
      <c r="DNL112" s="298"/>
      <c r="DNM112" s="298"/>
      <c r="DNN112" s="298"/>
      <c r="DNO112" s="298"/>
      <c r="DNP112" s="298"/>
      <c r="DNQ112" s="298"/>
      <c r="DNR112" s="298"/>
      <c r="DNS112" s="298"/>
      <c r="DNT112" s="298"/>
      <c r="DNU112" s="298"/>
      <c r="DNV112" s="298"/>
      <c r="DNW112" s="298"/>
      <c r="DNX112" s="298"/>
      <c r="DNY112" s="298"/>
      <c r="DNZ112" s="298"/>
      <c r="DOA112" s="298"/>
      <c r="DOB112" s="298"/>
      <c r="DOC112" s="298"/>
      <c r="DOD112" s="298"/>
      <c r="DOE112" s="298"/>
      <c r="DOF112" s="298"/>
      <c r="DOG112" s="298"/>
      <c r="DOH112" s="298"/>
      <c r="DOI112" s="298"/>
      <c r="DOJ112" s="298"/>
      <c r="DOK112" s="298"/>
      <c r="DOL112" s="298"/>
      <c r="DOM112" s="298"/>
      <c r="DON112" s="298"/>
      <c r="DOO112" s="298"/>
      <c r="DOP112" s="298"/>
      <c r="DOQ112" s="298"/>
      <c r="DOR112" s="298"/>
      <c r="DOS112" s="298"/>
      <c r="DOT112" s="298"/>
      <c r="DOU112" s="298"/>
      <c r="DOV112" s="298"/>
      <c r="DOW112" s="298"/>
      <c r="DOX112" s="298"/>
      <c r="DOY112" s="298"/>
      <c r="DOZ112" s="298"/>
      <c r="DPA112" s="298"/>
      <c r="DPB112" s="298"/>
      <c r="DPC112" s="298"/>
      <c r="DPD112" s="298"/>
      <c r="DPE112" s="298"/>
      <c r="DPF112" s="298"/>
      <c r="DPG112" s="298"/>
      <c r="DPH112" s="298"/>
      <c r="DPI112" s="298"/>
      <c r="DPJ112" s="298"/>
      <c r="DPK112" s="298"/>
      <c r="DPL112" s="298"/>
      <c r="DPM112" s="298"/>
      <c r="DPN112" s="298"/>
      <c r="DPO112" s="298"/>
      <c r="DPP112" s="298"/>
      <c r="DPQ112" s="298"/>
      <c r="DPR112" s="298"/>
      <c r="DPS112" s="298"/>
      <c r="DPT112" s="298"/>
      <c r="DPU112" s="298"/>
      <c r="DPV112" s="298"/>
      <c r="DPW112" s="298"/>
      <c r="DPX112" s="298"/>
      <c r="DPY112" s="298"/>
      <c r="DPZ112" s="298"/>
      <c r="DQA112" s="298"/>
      <c r="DQB112" s="298"/>
      <c r="DQC112" s="298"/>
      <c r="DQD112" s="298"/>
      <c r="DQE112" s="298"/>
      <c r="DQF112" s="298"/>
      <c r="DQG112" s="298"/>
      <c r="DQH112" s="298"/>
      <c r="DQI112" s="298"/>
      <c r="DQJ112" s="298"/>
      <c r="DQK112" s="298"/>
      <c r="DQL112" s="298"/>
      <c r="DQM112" s="298"/>
      <c r="DQN112" s="298"/>
      <c r="DQO112" s="298"/>
      <c r="DQP112" s="298"/>
      <c r="DQQ112" s="298"/>
      <c r="DQR112" s="298"/>
      <c r="DQS112" s="298"/>
      <c r="DQT112" s="298"/>
      <c r="DQU112" s="298"/>
      <c r="DQV112" s="298"/>
      <c r="DQW112" s="298"/>
      <c r="DQX112" s="298"/>
      <c r="DQY112" s="298"/>
      <c r="DQZ112" s="298"/>
      <c r="DRA112" s="298"/>
      <c r="DRB112" s="298"/>
      <c r="DRC112" s="298"/>
      <c r="DRD112" s="298"/>
      <c r="DRE112" s="298"/>
      <c r="DRF112" s="298"/>
      <c r="DRG112" s="298"/>
      <c r="DRH112" s="298"/>
      <c r="DRI112" s="298"/>
      <c r="DRJ112" s="298"/>
      <c r="DRK112" s="298"/>
      <c r="DRL112" s="298"/>
      <c r="DRM112" s="298"/>
      <c r="DRN112" s="298"/>
      <c r="DRO112" s="298"/>
      <c r="DRP112" s="298"/>
      <c r="DRQ112" s="298"/>
      <c r="DRR112" s="298"/>
      <c r="DRS112" s="298"/>
      <c r="DRT112" s="298"/>
      <c r="DRU112" s="298"/>
      <c r="DRV112" s="298"/>
      <c r="DRW112" s="298"/>
      <c r="DRX112" s="298"/>
      <c r="DRY112" s="298"/>
      <c r="DRZ112" s="298"/>
      <c r="DSA112" s="298"/>
      <c r="DSB112" s="298"/>
      <c r="DSC112" s="298"/>
      <c r="DSD112" s="298"/>
      <c r="DSE112" s="298"/>
      <c r="DSF112" s="298"/>
      <c r="DSG112" s="298"/>
      <c r="DSH112" s="298"/>
      <c r="DSI112" s="298"/>
      <c r="DSJ112" s="298"/>
      <c r="DSK112" s="298"/>
      <c r="DSL112" s="298"/>
      <c r="DSM112" s="298"/>
      <c r="DSN112" s="298"/>
      <c r="DSO112" s="298"/>
      <c r="DSP112" s="298"/>
      <c r="DSQ112" s="298"/>
      <c r="DSR112" s="298"/>
      <c r="DSS112" s="298"/>
      <c r="DST112" s="298"/>
      <c r="DSU112" s="298"/>
      <c r="DSV112" s="298"/>
      <c r="DSW112" s="298"/>
      <c r="DSX112" s="298"/>
      <c r="DSY112" s="298"/>
      <c r="DSZ112" s="298"/>
      <c r="DTA112" s="298"/>
      <c r="DTB112" s="298"/>
      <c r="DTC112" s="298"/>
      <c r="DTD112" s="298"/>
      <c r="DTE112" s="298"/>
      <c r="DTF112" s="298"/>
      <c r="DTG112" s="298"/>
      <c r="DTH112" s="298"/>
      <c r="DTI112" s="298"/>
      <c r="DTJ112" s="298"/>
      <c r="DTK112" s="298"/>
      <c r="DTL112" s="298"/>
      <c r="DTM112" s="298"/>
      <c r="DTN112" s="298"/>
      <c r="DTO112" s="298"/>
      <c r="DTP112" s="298"/>
      <c r="DTQ112" s="298"/>
      <c r="DTR112" s="298"/>
      <c r="DTS112" s="298"/>
      <c r="DTT112" s="298"/>
      <c r="DTU112" s="298"/>
      <c r="DTV112" s="298"/>
      <c r="DTW112" s="298"/>
      <c r="DTX112" s="298"/>
      <c r="DTY112" s="298"/>
      <c r="DTZ112" s="298"/>
      <c r="DUA112" s="298"/>
      <c r="DUB112" s="298"/>
      <c r="DUC112" s="298"/>
      <c r="DUD112" s="298"/>
      <c r="DUE112" s="298"/>
      <c r="DUF112" s="298"/>
      <c r="DUG112" s="298"/>
      <c r="DUH112" s="298"/>
      <c r="DUI112" s="298"/>
      <c r="DUJ112" s="298"/>
      <c r="DUK112" s="298"/>
      <c r="DUL112" s="298"/>
      <c r="DUM112" s="298"/>
      <c r="DUN112" s="298"/>
      <c r="DUO112" s="298"/>
      <c r="DUP112" s="298"/>
      <c r="DUQ112" s="298"/>
      <c r="DUR112" s="298"/>
      <c r="DUS112" s="298"/>
      <c r="DUT112" s="298"/>
      <c r="DUU112" s="298"/>
      <c r="DUV112" s="298"/>
      <c r="DUW112" s="298"/>
      <c r="DUX112" s="298"/>
      <c r="DUY112" s="298"/>
      <c r="DUZ112" s="298"/>
      <c r="DVA112" s="298"/>
      <c r="DVB112" s="298"/>
      <c r="DVC112" s="298"/>
      <c r="DVD112" s="298"/>
      <c r="DVE112" s="298"/>
      <c r="DVF112" s="298"/>
      <c r="DVG112" s="298"/>
      <c r="DVH112" s="298"/>
      <c r="DVI112" s="298"/>
      <c r="DVJ112" s="298"/>
      <c r="DVK112" s="298"/>
      <c r="DVL112" s="298"/>
      <c r="DVM112" s="298"/>
      <c r="DVN112" s="298"/>
      <c r="DVO112" s="298"/>
      <c r="DVP112" s="298"/>
      <c r="DVQ112" s="298"/>
      <c r="DVR112" s="298"/>
      <c r="DVS112" s="298"/>
      <c r="DVT112" s="298"/>
      <c r="DVU112" s="298"/>
      <c r="DVV112" s="298"/>
      <c r="DVW112" s="298"/>
      <c r="DVX112" s="298"/>
      <c r="DVY112" s="298"/>
      <c r="DVZ112" s="298"/>
      <c r="DWA112" s="298"/>
      <c r="DWB112" s="298"/>
      <c r="DWC112" s="298"/>
      <c r="DWD112" s="298"/>
      <c r="DWE112" s="298"/>
      <c r="DWF112" s="298"/>
      <c r="DWG112" s="298"/>
      <c r="DWH112" s="298"/>
      <c r="DWI112" s="298"/>
      <c r="DWJ112" s="298"/>
      <c r="DWK112" s="298"/>
      <c r="DWL112" s="298"/>
      <c r="DWM112" s="298"/>
      <c r="DWN112" s="298"/>
      <c r="DWO112" s="298"/>
      <c r="DWP112" s="298"/>
      <c r="DWQ112" s="298"/>
      <c r="DWR112" s="298"/>
      <c r="DWS112" s="298"/>
      <c r="DWT112" s="298"/>
      <c r="DWU112" s="298"/>
      <c r="DWV112" s="298"/>
      <c r="DWW112" s="298"/>
      <c r="DWX112" s="298"/>
      <c r="DWY112" s="298"/>
      <c r="DWZ112" s="298"/>
      <c r="DXA112" s="298"/>
      <c r="DXB112" s="298"/>
      <c r="DXC112" s="298"/>
      <c r="DXD112" s="298"/>
      <c r="DXE112" s="298"/>
      <c r="DXF112" s="298"/>
      <c r="DXG112" s="298"/>
      <c r="DXH112" s="298"/>
      <c r="DXI112" s="298"/>
      <c r="DXJ112" s="298"/>
      <c r="DXK112" s="298"/>
      <c r="DXL112" s="298"/>
      <c r="DXM112" s="298"/>
      <c r="DXN112" s="298"/>
      <c r="DXO112" s="298"/>
      <c r="DXP112" s="298"/>
      <c r="DXQ112" s="298"/>
      <c r="DXR112" s="298"/>
      <c r="DXS112" s="298"/>
      <c r="DXT112" s="298"/>
      <c r="DXU112" s="298"/>
      <c r="DXV112" s="298"/>
      <c r="DXW112" s="298"/>
      <c r="DXX112" s="298"/>
      <c r="DXY112" s="298"/>
      <c r="DXZ112" s="298"/>
      <c r="DYA112" s="298"/>
      <c r="DYB112" s="298"/>
      <c r="DYC112" s="298"/>
      <c r="DYD112" s="298"/>
      <c r="DYE112" s="298"/>
      <c r="DYF112" s="298"/>
      <c r="DYG112" s="298"/>
      <c r="DYH112" s="298"/>
      <c r="DYI112" s="298"/>
      <c r="DYJ112" s="298"/>
      <c r="DYK112" s="298"/>
      <c r="DYL112" s="298"/>
      <c r="DYM112" s="298"/>
      <c r="DYN112" s="298"/>
      <c r="DYO112" s="298"/>
      <c r="DYP112" s="298"/>
      <c r="DYQ112" s="298"/>
      <c r="DYR112" s="298"/>
      <c r="DYS112" s="298"/>
      <c r="DYT112" s="298"/>
      <c r="DYU112" s="298"/>
      <c r="DYV112" s="298"/>
      <c r="DYW112" s="298"/>
      <c r="DYX112" s="298"/>
      <c r="DYY112" s="298"/>
      <c r="DYZ112" s="298"/>
      <c r="DZA112" s="298"/>
      <c r="DZB112" s="298"/>
      <c r="DZC112" s="298"/>
      <c r="DZD112" s="298"/>
      <c r="DZE112" s="298"/>
      <c r="DZF112" s="298"/>
      <c r="DZG112" s="298"/>
      <c r="DZH112" s="298"/>
      <c r="DZI112" s="298"/>
      <c r="DZJ112" s="298"/>
      <c r="DZK112" s="298"/>
      <c r="DZL112" s="298"/>
      <c r="DZM112" s="298"/>
      <c r="DZN112" s="298"/>
      <c r="DZO112" s="298"/>
      <c r="DZP112" s="298"/>
      <c r="DZQ112" s="298"/>
      <c r="DZR112" s="298"/>
      <c r="DZS112" s="298"/>
      <c r="DZT112" s="298"/>
      <c r="DZU112" s="298"/>
      <c r="DZV112" s="298"/>
      <c r="DZW112" s="298"/>
      <c r="DZX112" s="298"/>
      <c r="DZY112" s="298"/>
      <c r="DZZ112" s="298"/>
      <c r="EAA112" s="298"/>
      <c r="EAB112" s="298"/>
      <c r="EAC112" s="298"/>
      <c r="EAD112" s="298"/>
      <c r="EAE112" s="298"/>
      <c r="EAF112" s="298"/>
      <c r="EAG112" s="298"/>
      <c r="EAH112" s="298"/>
      <c r="EAI112" s="298"/>
      <c r="EAJ112" s="298"/>
      <c r="EAK112" s="298"/>
      <c r="EAL112" s="298"/>
      <c r="EAM112" s="298"/>
      <c r="EAN112" s="298"/>
      <c r="EAO112" s="298"/>
      <c r="EAP112" s="298"/>
      <c r="EAQ112" s="298"/>
      <c r="EAR112" s="298"/>
      <c r="EAS112" s="298"/>
      <c r="EAT112" s="298"/>
      <c r="EAU112" s="298"/>
      <c r="EAV112" s="298"/>
      <c r="EAW112" s="298"/>
      <c r="EAX112" s="298"/>
      <c r="EAY112" s="298"/>
      <c r="EAZ112" s="298"/>
      <c r="EBA112" s="298"/>
      <c r="EBB112" s="298"/>
      <c r="EBC112" s="298"/>
      <c r="EBD112" s="298"/>
      <c r="EBE112" s="298"/>
      <c r="EBF112" s="298"/>
      <c r="EBG112" s="298"/>
      <c r="EBH112" s="298"/>
      <c r="EBI112" s="298"/>
      <c r="EBJ112" s="298"/>
      <c r="EBK112" s="298"/>
      <c r="EBL112" s="298"/>
      <c r="EBM112" s="298"/>
      <c r="EBN112" s="298"/>
      <c r="EBO112" s="298"/>
      <c r="EBP112" s="298"/>
      <c r="EBQ112" s="298"/>
      <c r="EBR112" s="298"/>
      <c r="EBS112" s="298"/>
      <c r="EBT112" s="298"/>
      <c r="EBU112" s="298"/>
      <c r="EBV112" s="298"/>
      <c r="EBW112" s="298"/>
      <c r="EBX112" s="298"/>
      <c r="EBY112" s="298"/>
      <c r="EBZ112" s="298"/>
      <c r="ECA112" s="298"/>
      <c r="ECB112" s="298"/>
      <c r="ECC112" s="298"/>
      <c r="ECD112" s="298"/>
      <c r="ECE112" s="298"/>
      <c r="ECF112" s="298"/>
      <c r="ECG112" s="298"/>
      <c r="ECH112" s="298"/>
      <c r="ECI112" s="298"/>
      <c r="ECJ112" s="298"/>
      <c r="ECK112" s="298"/>
      <c r="ECL112" s="298"/>
      <c r="ECM112" s="298"/>
      <c r="ECN112" s="298"/>
      <c r="ECO112" s="298"/>
      <c r="ECP112" s="298"/>
      <c r="ECQ112" s="298"/>
      <c r="ECR112" s="298"/>
      <c r="ECS112" s="298"/>
      <c r="ECT112" s="298"/>
      <c r="ECU112" s="298"/>
      <c r="ECV112" s="298"/>
      <c r="ECW112" s="298"/>
      <c r="ECX112" s="298"/>
      <c r="ECY112" s="298"/>
      <c r="ECZ112" s="298"/>
      <c r="EDA112" s="298"/>
      <c r="EDB112" s="298"/>
      <c r="EDC112" s="298"/>
      <c r="EDD112" s="298"/>
      <c r="EDE112" s="298"/>
      <c r="EDF112" s="298"/>
      <c r="EDG112" s="298"/>
      <c r="EDH112" s="298"/>
      <c r="EDI112" s="298"/>
      <c r="EDJ112" s="298"/>
      <c r="EDK112" s="298"/>
      <c r="EDL112" s="298"/>
      <c r="EDM112" s="298"/>
      <c r="EDN112" s="298"/>
      <c r="EDO112" s="298"/>
      <c r="EDP112" s="298"/>
      <c r="EDQ112" s="298"/>
      <c r="EDR112" s="298"/>
      <c r="EDS112" s="298"/>
      <c r="EDT112" s="298"/>
      <c r="EDU112" s="298"/>
      <c r="EDV112" s="298"/>
      <c r="EDW112" s="298"/>
      <c r="EDX112" s="298"/>
      <c r="EDY112" s="298"/>
      <c r="EDZ112" s="298"/>
      <c r="EEA112" s="298"/>
      <c r="EEB112" s="298"/>
      <c r="EEC112" s="298"/>
      <c r="EED112" s="298"/>
      <c r="EEE112" s="298"/>
      <c r="EEF112" s="298"/>
      <c r="EEG112" s="298"/>
      <c r="EEH112" s="298"/>
      <c r="EEI112" s="298"/>
      <c r="EEJ112" s="298"/>
      <c r="EEK112" s="298"/>
      <c r="EEL112" s="298"/>
      <c r="EEM112" s="298"/>
      <c r="EEN112" s="298"/>
      <c r="EEO112" s="298"/>
      <c r="EEP112" s="298"/>
      <c r="EEQ112" s="298"/>
      <c r="EER112" s="298"/>
      <c r="EES112" s="298"/>
      <c r="EET112" s="298"/>
      <c r="EEU112" s="298"/>
      <c r="EEV112" s="298"/>
      <c r="EEW112" s="298"/>
      <c r="EEX112" s="298"/>
      <c r="EEY112" s="298"/>
      <c r="EEZ112" s="298"/>
      <c r="EFA112" s="298"/>
      <c r="EFB112" s="298"/>
      <c r="EFC112" s="298"/>
      <c r="EFD112" s="298"/>
      <c r="EFE112" s="298"/>
      <c r="EFF112" s="298"/>
      <c r="EFG112" s="298"/>
      <c r="EFH112" s="298"/>
      <c r="EFI112" s="298"/>
      <c r="EFJ112" s="298"/>
      <c r="EFK112" s="298"/>
      <c r="EFL112" s="298"/>
      <c r="EFM112" s="298"/>
      <c r="EFN112" s="298"/>
      <c r="EFO112" s="298"/>
      <c r="EFP112" s="298"/>
      <c r="EFQ112" s="298"/>
      <c r="EFR112" s="298"/>
      <c r="EFS112" s="298"/>
      <c r="EFT112" s="298"/>
      <c r="EFU112" s="298"/>
      <c r="EFV112" s="298"/>
      <c r="EFW112" s="298"/>
      <c r="EFX112" s="298"/>
      <c r="EFY112" s="298"/>
      <c r="EFZ112" s="298"/>
      <c r="EGA112" s="298"/>
      <c r="EGB112" s="298"/>
      <c r="EGC112" s="298"/>
      <c r="EGD112" s="298"/>
      <c r="EGE112" s="298"/>
      <c r="EGF112" s="298"/>
      <c r="EGG112" s="298"/>
      <c r="EGH112" s="298"/>
      <c r="EGI112" s="298"/>
      <c r="EGJ112" s="298"/>
      <c r="EGK112" s="298"/>
      <c r="EGL112" s="298"/>
      <c r="EGM112" s="298"/>
      <c r="EGN112" s="298"/>
      <c r="EGO112" s="298"/>
      <c r="EGP112" s="298"/>
      <c r="EGQ112" s="298"/>
      <c r="EGR112" s="298"/>
      <c r="EGS112" s="298"/>
      <c r="EGT112" s="298"/>
      <c r="EGU112" s="298"/>
      <c r="EGV112" s="298"/>
      <c r="EGW112" s="298"/>
      <c r="EGX112" s="298"/>
      <c r="EGY112" s="298"/>
      <c r="EGZ112" s="298"/>
      <c r="EHA112" s="298"/>
      <c r="EHB112" s="298"/>
      <c r="EHC112" s="298"/>
      <c r="EHD112" s="298"/>
      <c r="EHE112" s="298"/>
      <c r="EHF112" s="298"/>
      <c r="EHG112" s="298"/>
      <c r="EHH112" s="298"/>
      <c r="EHI112" s="298"/>
      <c r="EHJ112" s="298"/>
      <c r="EHK112" s="298"/>
      <c r="EHL112" s="298"/>
      <c r="EHM112" s="298"/>
      <c r="EHN112" s="298"/>
      <c r="EHO112" s="298"/>
      <c r="EHP112" s="298"/>
      <c r="EHQ112" s="298"/>
      <c r="EHR112" s="298"/>
      <c r="EHS112" s="298"/>
      <c r="EHT112" s="298"/>
      <c r="EHU112" s="298"/>
      <c r="EHV112" s="298"/>
      <c r="EHW112" s="298"/>
      <c r="EHX112" s="298"/>
      <c r="EHY112" s="298"/>
      <c r="EHZ112" s="298"/>
      <c r="EIA112" s="298"/>
      <c r="EIB112" s="298"/>
      <c r="EIC112" s="298"/>
      <c r="EID112" s="298"/>
      <c r="EIE112" s="298"/>
      <c r="EIF112" s="298"/>
      <c r="EIG112" s="298"/>
      <c r="EIH112" s="298"/>
      <c r="EII112" s="298"/>
      <c r="EIJ112" s="298"/>
      <c r="EIK112" s="298"/>
      <c r="EIL112" s="298"/>
      <c r="EIM112" s="298"/>
      <c r="EIN112" s="298"/>
      <c r="EIO112" s="298"/>
      <c r="EIP112" s="298"/>
      <c r="EIQ112" s="298"/>
      <c r="EIR112" s="298"/>
      <c r="EIS112" s="298"/>
      <c r="EIT112" s="298"/>
      <c r="EIU112" s="298"/>
      <c r="EIV112" s="298"/>
      <c r="EIW112" s="298"/>
      <c r="EIX112" s="298"/>
      <c r="EIY112" s="298"/>
      <c r="EIZ112" s="298"/>
      <c r="EJA112" s="298"/>
      <c r="EJB112" s="298"/>
      <c r="EJC112" s="298"/>
      <c r="EJD112" s="298"/>
      <c r="EJE112" s="298"/>
      <c r="EJF112" s="298"/>
      <c r="EJG112" s="298"/>
      <c r="EJH112" s="298"/>
      <c r="EJI112" s="298"/>
      <c r="EJJ112" s="298"/>
      <c r="EJK112" s="298"/>
      <c r="EJL112" s="298"/>
      <c r="EJM112" s="298"/>
      <c r="EJN112" s="298"/>
      <c r="EJO112" s="298"/>
      <c r="EJP112" s="298"/>
      <c r="EJQ112" s="298"/>
      <c r="EJR112" s="298"/>
      <c r="EJS112" s="298"/>
      <c r="EJT112" s="298"/>
      <c r="EJU112" s="298"/>
      <c r="EJV112" s="298"/>
      <c r="EJW112" s="298"/>
      <c r="EJX112" s="298"/>
      <c r="EJY112" s="298"/>
      <c r="EJZ112" s="298"/>
      <c r="EKA112" s="298"/>
      <c r="EKB112" s="298"/>
      <c r="EKC112" s="298"/>
      <c r="EKD112" s="298"/>
      <c r="EKE112" s="298"/>
      <c r="EKF112" s="298"/>
      <c r="EKG112" s="298"/>
      <c r="EKH112" s="298"/>
      <c r="EKI112" s="298"/>
      <c r="EKJ112" s="298"/>
      <c r="EKK112" s="298"/>
      <c r="EKL112" s="298"/>
      <c r="EKM112" s="298"/>
      <c r="EKN112" s="298"/>
      <c r="EKO112" s="298"/>
      <c r="EKP112" s="298"/>
      <c r="EKQ112" s="298"/>
      <c r="EKR112" s="298"/>
      <c r="EKS112" s="298"/>
      <c r="EKT112" s="298"/>
      <c r="EKU112" s="298"/>
      <c r="EKV112" s="298"/>
      <c r="EKW112" s="298"/>
      <c r="EKX112" s="298"/>
      <c r="EKY112" s="298"/>
      <c r="EKZ112" s="298"/>
      <c r="ELA112" s="298"/>
      <c r="ELB112" s="298"/>
      <c r="ELC112" s="298"/>
      <c r="ELD112" s="298"/>
      <c r="ELE112" s="298"/>
      <c r="ELF112" s="298"/>
      <c r="ELG112" s="298"/>
      <c r="ELH112" s="298"/>
      <c r="ELI112" s="298"/>
      <c r="ELJ112" s="298"/>
      <c r="ELK112" s="298"/>
      <c r="ELL112" s="298"/>
      <c r="ELM112" s="298"/>
      <c r="ELN112" s="298"/>
      <c r="ELO112" s="298"/>
      <c r="ELP112" s="298"/>
      <c r="ELQ112" s="298"/>
      <c r="ELR112" s="298"/>
      <c r="ELS112" s="298"/>
      <c r="ELT112" s="298"/>
      <c r="ELU112" s="298"/>
      <c r="ELV112" s="298"/>
      <c r="ELW112" s="298"/>
      <c r="ELX112" s="298"/>
      <c r="ELY112" s="298"/>
      <c r="ELZ112" s="298"/>
      <c r="EMA112" s="298"/>
      <c r="EMB112" s="298"/>
      <c r="EMC112" s="298"/>
      <c r="EMD112" s="298"/>
      <c r="EME112" s="298"/>
      <c r="EMF112" s="298"/>
      <c r="EMG112" s="298"/>
      <c r="EMH112" s="298"/>
      <c r="EMI112" s="298"/>
      <c r="EMJ112" s="298"/>
      <c r="EMK112" s="298"/>
      <c r="EML112" s="298"/>
      <c r="EMM112" s="298"/>
      <c r="EMN112" s="298"/>
      <c r="EMO112" s="298"/>
      <c r="EMP112" s="298"/>
      <c r="EMQ112" s="298"/>
      <c r="EMR112" s="298"/>
      <c r="EMS112" s="298"/>
      <c r="EMT112" s="298"/>
      <c r="EMU112" s="298"/>
      <c r="EMV112" s="298"/>
      <c r="EMW112" s="298"/>
      <c r="EMX112" s="298"/>
      <c r="EMY112" s="298"/>
      <c r="EMZ112" s="298"/>
      <c r="ENA112" s="298"/>
      <c r="ENB112" s="298"/>
      <c r="ENC112" s="298"/>
      <c r="END112" s="298"/>
      <c r="ENE112" s="298"/>
      <c r="ENF112" s="298"/>
      <c r="ENG112" s="298"/>
      <c r="ENH112" s="298"/>
      <c r="ENI112" s="298"/>
      <c r="ENJ112" s="298"/>
      <c r="ENK112" s="298"/>
      <c r="ENL112" s="298"/>
      <c r="ENM112" s="298"/>
      <c r="ENN112" s="298"/>
      <c r="ENO112" s="298"/>
      <c r="ENP112" s="298"/>
      <c r="ENQ112" s="298"/>
      <c r="ENR112" s="298"/>
      <c r="ENS112" s="298"/>
      <c r="ENT112" s="298"/>
      <c r="ENU112" s="298"/>
      <c r="ENV112" s="298"/>
      <c r="ENW112" s="298"/>
      <c r="ENX112" s="298"/>
      <c r="ENY112" s="298"/>
      <c r="ENZ112" s="298"/>
      <c r="EOA112" s="298"/>
      <c r="EOB112" s="298"/>
      <c r="EOC112" s="298"/>
      <c r="EOD112" s="298"/>
      <c r="EOE112" s="298"/>
      <c r="EOF112" s="298"/>
      <c r="EOG112" s="298"/>
      <c r="EOH112" s="298"/>
      <c r="EOI112" s="298"/>
      <c r="EOJ112" s="298"/>
      <c r="EOK112" s="298"/>
      <c r="EOL112" s="298"/>
      <c r="EOM112" s="298"/>
      <c r="EON112" s="298"/>
      <c r="EOO112" s="298"/>
      <c r="EOP112" s="298"/>
      <c r="EOQ112" s="298"/>
      <c r="EOR112" s="298"/>
      <c r="EOS112" s="298"/>
      <c r="EOT112" s="298"/>
      <c r="EOU112" s="298"/>
      <c r="EOV112" s="298"/>
      <c r="EOW112" s="298"/>
      <c r="EOX112" s="298"/>
      <c r="EOY112" s="298"/>
      <c r="EOZ112" s="298"/>
      <c r="EPA112" s="298"/>
      <c r="EPB112" s="298"/>
      <c r="EPC112" s="298"/>
      <c r="EPD112" s="298"/>
      <c r="EPE112" s="298"/>
      <c r="EPF112" s="298"/>
      <c r="EPG112" s="298"/>
      <c r="EPH112" s="298"/>
      <c r="EPI112" s="298"/>
      <c r="EPJ112" s="298"/>
      <c r="EPK112" s="298"/>
      <c r="EPL112" s="298"/>
      <c r="EPM112" s="298"/>
      <c r="EPN112" s="298"/>
      <c r="EPO112" s="298"/>
      <c r="EPP112" s="298"/>
      <c r="EPQ112" s="298"/>
      <c r="EPR112" s="298"/>
      <c r="EPS112" s="298"/>
      <c r="EPT112" s="298"/>
      <c r="EPU112" s="298"/>
      <c r="EPV112" s="298"/>
      <c r="EPW112" s="298"/>
      <c r="EPX112" s="298"/>
      <c r="EPY112" s="298"/>
      <c r="EPZ112" s="298"/>
      <c r="EQA112" s="298"/>
      <c r="EQB112" s="298"/>
      <c r="EQC112" s="298"/>
      <c r="EQD112" s="298"/>
      <c r="EQE112" s="298"/>
      <c r="EQF112" s="298"/>
      <c r="EQG112" s="298"/>
      <c r="EQH112" s="298"/>
      <c r="EQI112" s="298"/>
      <c r="EQJ112" s="298"/>
      <c r="EQK112" s="298"/>
      <c r="EQL112" s="298"/>
      <c r="EQM112" s="298"/>
      <c r="EQN112" s="298"/>
      <c r="EQO112" s="298"/>
      <c r="EQP112" s="298"/>
      <c r="EQQ112" s="298"/>
      <c r="EQR112" s="298"/>
      <c r="EQS112" s="298"/>
      <c r="EQT112" s="298"/>
      <c r="EQU112" s="298"/>
      <c r="EQV112" s="298"/>
      <c r="EQW112" s="298"/>
      <c r="EQX112" s="298"/>
      <c r="EQY112" s="298"/>
      <c r="EQZ112" s="298"/>
      <c r="ERA112" s="298"/>
      <c r="ERB112" s="298"/>
      <c r="ERC112" s="298"/>
      <c r="ERD112" s="298"/>
      <c r="ERE112" s="298"/>
      <c r="ERF112" s="298"/>
      <c r="ERG112" s="298"/>
      <c r="ERH112" s="298"/>
      <c r="ERI112" s="298"/>
      <c r="ERJ112" s="298"/>
      <c r="ERK112" s="298"/>
      <c r="ERL112" s="298"/>
      <c r="ERM112" s="298"/>
      <c r="ERN112" s="298"/>
      <c r="ERO112" s="298"/>
      <c r="ERP112" s="298"/>
      <c r="ERQ112" s="298"/>
      <c r="ERR112" s="298"/>
      <c r="ERS112" s="298"/>
      <c r="ERT112" s="298"/>
      <c r="ERU112" s="298"/>
      <c r="ERV112" s="298"/>
      <c r="ERW112" s="298"/>
      <c r="ERX112" s="298"/>
      <c r="ERY112" s="298"/>
      <c r="ERZ112" s="298"/>
      <c r="ESA112" s="298"/>
      <c r="ESB112" s="298"/>
      <c r="ESC112" s="298"/>
      <c r="ESD112" s="298"/>
      <c r="ESE112" s="298"/>
      <c r="ESF112" s="298"/>
      <c r="ESG112" s="298"/>
      <c r="ESH112" s="298"/>
      <c r="ESI112" s="298"/>
      <c r="ESJ112" s="298"/>
      <c r="ESK112" s="298"/>
      <c r="ESL112" s="298"/>
      <c r="ESM112" s="298"/>
      <c r="ESN112" s="298"/>
      <c r="ESO112" s="298"/>
      <c r="ESP112" s="298"/>
      <c r="ESQ112" s="298"/>
      <c r="ESR112" s="298"/>
      <c r="ESS112" s="298"/>
      <c r="EST112" s="298"/>
      <c r="ESU112" s="298"/>
      <c r="ESV112" s="298"/>
      <c r="ESW112" s="298"/>
      <c r="ESX112" s="298"/>
      <c r="ESY112" s="298"/>
      <c r="ESZ112" s="298"/>
      <c r="ETA112" s="298"/>
      <c r="ETB112" s="298"/>
      <c r="ETC112" s="298"/>
      <c r="ETD112" s="298"/>
      <c r="ETE112" s="298"/>
      <c r="ETF112" s="298"/>
      <c r="ETG112" s="298"/>
      <c r="ETH112" s="298"/>
      <c r="ETI112" s="298"/>
      <c r="ETJ112" s="298"/>
      <c r="ETK112" s="298"/>
      <c r="ETL112" s="298"/>
      <c r="ETM112" s="298"/>
      <c r="ETN112" s="298"/>
      <c r="ETO112" s="298"/>
      <c r="ETP112" s="298"/>
      <c r="ETQ112" s="298"/>
      <c r="ETR112" s="298"/>
      <c r="ETS112" s="298"/>
      <c r="ETT112" s="298"/>
      <c r="ETU112" s="298"/>
      <c r="ETV112" s="298"/>
      <c r="ETW112" s="298"/>
      <c r="ETX112" s="298"/>
      <c r="ETY112" s="298"/>
      <c r="ETZ112" s="298"/>
      <c r="EUA112" s="298"/>
      <c r="EUB112" s="298"/>
      <c r="EUC112" s="298"/>
      <c r="EUD112" s="298"/>
      <c r="EUE112" s="298"/>
      <c r="EUF112" s="298"/>
      <c r="EUG112" s="298"/>
      <c r="EUH112" s="298"/>
      <c r="EUI112" s="298"/>
      <c r="EUJ112" s="298"/>
      <c r="EUK112" s="298"/>
      <c r="EUL112" s="298"/>
      <c r="EUM112" s="298"/>
      <c r="EUN112" s="298"/>
      <c r="EUO112" s="298"/>
      <c r="EUP112" s="298"/>
      <c r="EUQ112" s="298"/>
      <c r="EUR112" s="298"/>
      <c r="EUS112" s="298"/>
      <c r="EUT112" s="298"/>
      <c r="EUU112" s="298"/>
      <c r="EUV112" s="298"/>
      <c r="EUW112" s="298"/>
      <c r="EUX112" s="298"/>
      <c r="EUY112" s="298"/>
      <c r="EUZ112" s="298"/>
      <c r="EVA112" s="298"/>
      <c r="EVB112" s="298"/>
      <c r="EVC112" s="298"/>
      <c r="EVD112" s="298"/>
      <c r="EVE112" s="298"/>
      <c r="EVF112" s="298"/>
      <c r="EVG112" s="298"/>
      <c r="EVH112" s="298"/>
      <c r="EVI112" s="298"/>
      <c r="EVJ112" s="298"/>
      <c r="EVK112" s="298"/>
      <c r="EVL112" s="298"/>
      <c r="EVM112" s="298"/>
      <c r="EVN112" s="298"/>
      <c r="EVO112" s="298"/>
      <c r="EVP112" s="298"/>
      <c r="EVQ112" s="298"/>
      <c r="EVR112" s="298"/>
      <c r="EVS112" s="298"/>
      <c r="EVT112" s="298"/>
      <c r="EVU112" s="298"/>
      <c r="EVV112" s="298"/>
      <c r="EVW112" s="298"/>
      <c r="EVX112" s="298"/>
      <c r="EVY112" s="298"/>
      <c r="EVZ112" s="298"/>
      <c r="EWA112" s="298"/>
      <c r="EWB112" s="298"/>
      <c r="EWC112" s="298"/>
      <c r="EWD112" s="298"/>
      <c r="EWE112" s="298"/>
      <c r="EWF112" s="298"/>
      <c r="EWG112" s="298"/>
      <c r="EWH112" s="298"/>
      <c r="EWI112" s="298"/>
      <c r="EWJ112" s="298"/>
      <c r="EWK112" s="298"/>
      <c r="EWL112" s="298"/>
      <c r="EWM112" s="298"/>
      <c r="EWN112" s="298"/>
      <c r="EWO112" s="298"/>
      <c r="EWP112" s="298"/>
      <c r="EWQ112" s="298"/>
      <c r="EWR112" s="298"/>
      <c r="EWS112" s="298"/>
      <c r="EWT112" s="298"/>
      <c r="EWU112" s="298"/>
      <c r="EWV112" s="298"/>
      <c r="EWW112" s="298"/>
      <c r="EWX112" s="298"/>
      <c r="EWY112" s="298"/>
      <c r="EWZ112" s="298"/>
      <c r="EXA112" s="298"/>
      <c r="EXB112" s="298"/>
      <c r="EXC112" s="298"/>
      <c r="EXD112" s="298"/>
      <c r="EXE112" s="298"/>
      <c r="EXF112" s="298"/>
      <c r="EXG112" s="298"/>
      <c r="EXH112" s="298"/>
      <c r="EXI112" s="298"/>
      <c r="EXJ112" s="298"/>
      <c r="EXK112" s="298"/>
      <c r="EXL112" s="298"/>
      <c r="EXM112" s="298"/>
      <c r="EXN112" s="298"/>
      <c r="EXO112" s="298"/>
      <c r="EXP112" s="298"/>
      <c r="EXQ112" s="298"/>
      <c r="EXR112" s="298"/>
      <c r="EXS112" s="298"/>
      <c r="EXT112" s="298"/>
      <c r="EXU112" s="298"/>
      <c r="EXV112" s="298"/>
      <c r="EXW112" s="298"/>
      <c r="EXX112" s="298"/>
      <c r="EXY112" s="298"/>
      <c r="EXZ112" s="298"/>
      <c r="EYA112" s="298"/>
      <c r="EYB112" s="298"/>
      <c r="EYC112" s="298"/>
      <c r="EYD112" s="298"/>
      <c r="EYE112" s="298"/>
      <c r="EYF112" s="298"/>
      <c r="EYG112" s="298"/>
      <c r="EYH112" s="298"/>
      <c r="EYI112" s="298"/>
      <c r="EYJ112" s="298"/>
      <c r="EYK112" s="298"/>
      <c r="EYL112" s="298"/>
      <c r="EYM112" s="298"/>
      <c r="EYN112" s="298"/>
      <c r="EYO112" s="298"/>
      <c r="EYP112" s="298"/>
      <c r="EYQ112" s="298"/>
      <c r="EYR112" s="298"/>
      <c r="EYS112" s="298"/>
      <c r="EYT112" s="298"/>
      <c r="EYU112" s="298"/>
      <c r="EYV112" s="298"/>
      <c r="EYW112" s="298"/>
      <c r="EYX112" s="298"/>
      <c r="EYY112" s="298"/>
      <c r="EYZ112" s="298"/>
      <c r="EZA112" s="298"/>
      <c r="EZB112" s="298"/>
      <c r="EZC112" s="298"/>
      <c r="EZD112" s="298"/>
      <c r="EZE112" s="298"/>
      <c r="EZF112" s="298"/>
      <c r="EZG112" s="298"/>
      <c r="EZH112" s="298"/>
      <c r="EZI112" s="298"/>
      <c r="EZJ112" s="298"/>
      <c r="EZK112" s="298"/>
      <c r="EZL112" s="298"/>
      <c r="EZM112" s="298"/>
      <c r="EZN112" s="298"/>
      <c r="EZO112" s="298"/>
      <c r="EZP112" s="298"/>
      <c r="EZQ112" s="298"/>
      <c r="EZR112" s="298"/>
      <c r="EZS112" s="298"/>
      <c r="EZT112" s="298"/>
      <c r="EZU112" s="298"/>
      <c r="EZV112" s="298"/>
      <c r="EZW112" s="298"/>
      <c r="EZX112" s="298"/>
      <c r="EZY112" s="298"/>
      <c r="EZZ112" s="298"/>
      <c r="FAA112" s="298"/>
      <c r="FAB112" s="298"/>
      <c r="FAC112" s="298"/>
      <c r="FAD112" s="298"/>
      <c r="FAE112" s="298"/>
      <c r="FAF112" s="298"/>
      <c r="FAG112" s="298"/>
      <c r="FAH112" s="298"/>
      <c r="FAI112" s="298"/>
      <c r="FAJ112" s="298"/>
      <c r="FAK112" s="298"/>
      <c r="FAL112" s="298"/>
      <c r="FAM112" s="298"/>
      <c r="FAN112" s="298"/>
      <c r="FAO112" s="298"/>
      <c r="FAP112" s="298"/>
      <c r="FAQ112" s="298"/>
      <c r="FAR112" s="298"/>
      <c r="FAS112" s="298"/>
      <c r="FAT112" s="298"/>
      <c r="FAU112" s="298"/>
      <c r="FAV112" s="298"/>
      <c r="FAW112" s="298"/>
      <c r="FAX112" s="298"/>
      <c r="FAY112" s="298"/>
      <c r="FAZ112" s="298"/>
      <c r="FBA112" s="298"/>
      <c r="FBB112" s="298"/>
      <c r="FBC112" s="298"/>
      <c r="FBD112" s="298"/>
      <c r="FBE112" s="298"/>
      <c r="FBF112" s="298"/>
      <c r="FBG112" s="298"/>
      <c r="FBH112" s="298"/>
      <c r="FBI112" s="298"/>
      <c r="FBJ112" s="298"/>
      <c r="FBK112" s="298"/>
      <c r="FBL112" s="298"/>
      <c r="FBM112" s="298"/>
      <c r="FBN112" s="298"/>
      <c r="FBO112" s="298"/>
      <c r="FBP112" s="298"/>
      <c r="FBQ112" s="298"/>
      <c r="FBR112" s="298"/>
      <c r="FBS112" s="298"/>
      <c r="FBT112" s="298"/>
      <c r="FBU112" s="298"/>
      <c r="FBV112" s="298"/>
      <c r="FBW112" s="298"/>
      <c r="FBX112" s="298"/>
      <c r="FBY112" s="298"/>
      <c r="FBZ112" s="298"/>
      <c r="FCA112" s="298"/>
      <c r="FCB112" s="298"/>
      <c r="FCC112" s="298"/>
      <c r="FCD112" s="298"/>
      <c r="FCE112" s="298"/>
      <c r="FCF112" s="298"/>
      <c r="FCG112" s="298"/>
      <c r="FCH112" s="298"/>
      <c r="FCI112" s="298"/>
      <c r="FCJ112" s="298"/>
      <c r="FCK112" s="298"/>
      <c r="FCL112" s="298"/>
      <c r="FCM112" s="298"/>
      <c r="FCN112" s="298"/>
      <c r="FCO112" s="298"/>
      <c r="FCP112" s="298"/>
      <c r="FCQ112" s="298"/>
      <c r="FCR112" s="298"/>
      <c r="FCS112" s="298"/>
      <c r="FCT112" s="298"/>
      <c r="FCU112" s="298"/>
      <c r="FCV112" s="298"/>
      <c r="FCW112" s="298"/>
      <c r="FCX112" s="298"/>
      <c r="FCY112" s="298"/>
      <c r="FCZ112" s="298"/>
      <c r="FDA112" s="298"/>
      <c r="FDB112" s="298"/>
      <c r="FDC112" s="298"/>
      <c r="FDD112" s="298"/>
      <c r="FDE112" s="298"/>
      <c r="FDF112" s="298"/>
      <c r="FDG112" s="298"/>
      <c r="FDH112" s="298"/>
      <c r="FDI112" s="298"/>
      <c r="FDJ112" s="298"/>
      <c r="FDK112" s="298"/>
      <c r="FDL112" s="298"/>
      <c r="FDM112" s="298"/>
      <c r="FDN112" s="298"/>
      <c r="FDO112" s="298"/>
      <c r="FDP112" s="298"/>
      <c r="FDQ112" s="298"/>
      <c r="FDR112" s="298"/>
      <c r="FDS112" s="298"/>
      <c r="FDT112" s="298"/>
      <c r="FDU112" s="298"/>
      <c r="FDV112" s="298"/>
      <c r="FDW112" s="298"/>
      <c r="FDX112" s="298"/>
      <c r="FDY112" s="298"/>
      <c r="FDZ112" s="298"/>
      <c r="FEA112" s="298"/>
      <c r="FEB112" s="298"/>
      <c r="FEC112" s="298"/>
      <c r="FED112" s="298"/>
      <c r="FEE112" s="298"/>
      <c r="FEF112" s="298"/>
      <c r="FEG112" s="298"/>
      <c r="FEH112" s="298"/>
      <c r="FEI112" s="298"/>
      <c r="FEJ112" s="298"/>
      <c r="FEK112" s="298"/>
      <c r="FEL112" s="298"/>
      <c r="FEM112" s="298"/>
      <c r="FEN112" s="298"/>
      <c r="FEO112" s="298"/>
      <c r="FEP112" s="298"/>
      <c r="FEQ112" s="298"/>
      <c r="FER112" s="298"/>
      <c r="FES112" s="298"/>
      <c r="FET112" s="298"/>
      <c r="FEU112" s="298"/>
      <c r="FEV112" s="298"/>
      <c r="FEW112" s="298"/>
      <c r="FEX112" s="298"/>
      <c r="FEY112" s="298"/>
      <c r="FEZ112" s="298"/>
      <c r="FFA112" s="298"/>
      <c r="FFB112" s="298"/>
      <c r="FFC112" s="298"/>
      <c r="FFD112" s="298"/>
      <c r="FFE112" s="298"/>
      <c r="FFF112" s="298"/>
      <c r="FFG112" s="298"/>
      <c r="FFH112" s="298"/>
      <c r="FFI112" s="298"/>
      <c r="FFJ112" s="298"/>
      <c r="FFK112" s="298"/>
      <c r="FFL112" s="298"/>
      <c r="FFM112" s="298"/>
      <c r="FFN112" s="298"/>
      <c r="FFO112" s="298"/>
      <c r="FFP112" s="298"/>
      <c r="FFQ112" s="298"/>
      <c r="FFR112" s="298"/>
      <c r="FFS112" s="298"/>
      <c r="FFT112" s="298"/>
      <c r="FFU112" s="298"/>
      <c r="FFV112" s="298"/>
      <c r="FFW112" s="298"/>
      <c r="FFX112" s="298"/>
      <c r="FFY112" s="298"/>
      <c r="FFZ112" s="298"/>
      <c r="FGA112" s="298"/>
      <c r="FGB112" s="298"/>
      <c r="FGC112" s="298"/>
      <c r="FGD112" s="298"/>
      <c r="FGE112" s="298"/>
      <c r="FGF112" s="298"/>
      <c r="FGG112" s="298"/>
      <c r="FGH112" s="298"/>
      <c r="FGI112" s="298"/>
      <c r="FGJ112" s="298"/>
      <c r="FGK112" s="298"/>
      <c r="FGL112" s="298"/>
      <c r="FGM112" s="298"/>
      <c r="FGN112" s="298"/>
      <c r="FGO112" s="298"/>
      <c r="FGP112" s="298"/>
      <c r="FGQ112" s="298"/>
      <c r="FGR112" s="298"/>
      <c r="FGS112" s="298"/>
      <c r="FGT112" s="298"/>
      <c r="FGU112" s="298"/>
      <c r="FGV112" s="298"/>
      <c r="FGW112" s="298"/>
      <c r="FGX112" s="298"/>
      <c r="FGY112" s="298"/>
      <c r="FGZ112" s="298"/>
      <c r="FHA112" s="298"/>
      <c r="FHB112" s="298"/>
      <c r="FHC112" s="298"/>
      <c r="FHD112" s="298"/>
      <c r="FHE112" s="298"/>
      <c r="FHF112" s="298"/>
      <c r="FHG112" s="298"/>
      <c r="FHH112" s="298"/>
      <c r="FHI112" s="298"/>
      <c r="FHJ112" s="298"/>
      <c r="FHK112" s="298"/>
      <c r="FHL112" s="298"/>
      <c r="FHM112" s="298"/>
      <c r="FHN112" s="298"/>
      <c r="FHO112" s="298"/>
      <c r="FHP112" s="298"/>
      <c r="FHQ112" s="298"/>
      <c r="FHR112" s="298"/>
      <c r="FHS112" s="298"/>
      <c r="FHT112" s="298"/>
      <c r="FHU112" s="298"/>
      <c r="FHV112" s="298"/>
      <c r="FHW112" s="298"/>
      <c r="FHX112" s="298"/>
      <c r="FHY112" s="298"/>
      <c r="FHZ112" s="298"/>
      <c r="FIA112" s="298"/>
      <c r="FIB112" s="298"/>
      <c r="FIC112" s="298"/>
      <c r="FID112" s="298"/>
      <c r="FIE112" s="298"/>
      <c r="FIF112" s="298"/>
      <c r="FIG112" s="298"/>
      <c r="FIH112" s="298"/>
      <c r="FII112" s="298"/>
      <c r="FIJ112" s="298"/>
      <c r="FIK112" s="298"/>
      <c r="FIL112" s="298"/>
      <c r="FIM112" s="298"/>
      <c r="FIN112" s="298"/>
      <c r="FIO112" s="298"/>
      <c r="FIP112" s="298"/>
      <c r="FIQ112" s="298"/>
      <c r="FIR112" s="298"/>
      <c r="FIS112" s="298"/>
      <c r="FIT112" s="298"/>
      <c r="FIU112" s="298"/>
      <c r="FIV112" s="298"/>
      <c r="FIW112" s="298"/>
      <c r="FIX112" s="298"/>
      <c r="FIY112" s="298"/>
      <c r="FIZ112" s="298"/>
      <c r="FJA112" s="298"/>
      <c r="FJB112" s="298"/>
      <c r="FJC112" s="298"/>
      <c r="FJD112" s="298"/>
      <c r="FJE112" s="298"/>
      <c r="FJF112" s="298"/>
      <c r="FJG112" s="298"/>
      <c r="FJH112" s="298"/>
      <c r="FJI112" s="298"/>
      <c r="FJJ112" s="298"/>
      <c r="FJK112" s="298"/>
      <c r="FJL112" s="298"/>
      <c r="FJM112" s="298"/>
      <c r="FJN112" s="298"/>
      <c r="FJO112" s="298"/>
      <c r="FJP112" s="298"/>
      <c r="FJQ112" s="298"/>
      <c r="FJR112" s="298"/>
      <c r="FJS112" s="298"/>
      <c r="FJT112" s="298"/>
      <c r="FJU112" s="298"/>
      <c r="FJV112" s="298"/>
      <c r="FJW112" s="298"/>
      <c r="FJX112" s="298"/>
      <c r="FJY112" s="298"/>
      <c r="FJZ112" s="298"/>
      <c r="FKA112" s="298"/>
      <c r="FKB112" s="298"/>
      <c r="FKC112" s="298"/>
      <c r="FKD112" s="298"/>
      <c r="FKE112" s="298"/>
      <c r="FKF112" s="298"/>
      <c r="FKG112" s="298"/>
      <c r="FKH112" s="298"/>
      <c r="FKI112" s="298"/>
      <c r="FKJ112" s="298"/>
      <c r="FKK112" s="298"/>
      <c r="FKL112" s="298"/>
      <c r="FKM112" s="298"/>
      <c r="FKN112" s="298"/>
      <c r="FKO112" s="298"/>
      <c r="FKP112" s="298"/>
      <c r="FKQ112" s="298"/>
      <c r="FKR112" s="298"/>
      <c r="FKS112" s="298"/>
      <c r="FKT112" s="298"/>
      <c r="FKU112" s="298"/>
      <c r="FKV112" s="298"/>
      <c r="FKW112" s="298"/>
      <c r="FKX112" s="298"/>
      <c r="FKY112" s="298"/>
      <c r="FKZ112" s="298"/>
      <c r="FLA112" s="298"/>
      <c r="FLB112" s="298"/>
      <c r="FLC112" s="298"/>
      <c r="FLD112" s="298"/>
      <c r="FLE112" s="298"/>
      <c r="FLF112" s="298"/>
      <c r="FLG112" s="298"/>
      <c r="FLH112" s="298"/>
      <c r="FLI112" s="298"/>
      <c r="FLJ112" s="298"/>
      <c r="FLK112" s="298"/>
      <c r="FLL112" s="298"/>
      <c r="FLM112" s="298"/>
      <c r="FLN112" s="298"/>
      <c r="FLO112" s="298"/>
      <c r="FLP112" s="298"/>
      <c r="FLQ112" s="298"/>
      <c r="FLR112" s="298"/>
      <c r="FLS112" s="298"/>
      <c r="FLT112" s="298"/>
      <c r="FLU112" s="298"/>
      <c r="FLV112" s="298"/>
      <c r="FLW112" s="298"/>
      <c r="FLX112" s="298"/>
      <c r="FLY112" s="298"/>
      <c r="FLZ112" s="298"/>
      <c r="FMA112" s="298"/>
      <c r="FMB112" s="298"/>
      <c r="FMC112" s="298"/>
      <c r="FMD112" s="298"/>
      <c r="FME112" s="298"/>
      <c r="FMF112" s="298"/>
      <c r="FMG112" s="298"/>
      <c r="FMH112" s="298"/>
      <c r="FMI112" s="298"/>
      <c r="FMJ112" s="298"/>
      <c r="FMK112" s="298"/>
      <c r="FML112" s="298"/>
      <c r="FMM112" s="298"/>
      <c r="FMN112" s="298"/>
      <c r="FMO112" s="298"/>
      <c r="FMP112" s="298"/>
      <c r="FMQ112" s="298"/>
      <c r="FMR112" s="298"/>
      <c r="FMS112" s="298"/>
      <c r="FMT112" s="298"/>
      <c r="FMU112" s="298"/>
      <c r="FMV112" s="298"/>
      <c r="FMW112" s="298"/>
      <c r="FMX112" s="298"/>
      <c r="FMY112" s="298"/>
      <c r="FMZ112" s="298"/>
      <c r="FNA112" s="298"/>
      <c r="FNB112" s="298"/>
      <c r="FNC112" s="298"/>
      <c r="FND112" s="298"/>
      <c r="FNE112" s="298"/>
      <c r="FNF112" s="298"/>
      <c r="FNG112" s="298"/>
      <c r="FNH112" s="298"/>
      <c r="FNI112" s="298"/>
      <c r="FNJ112" s="298"/>
      <c r="FNK112" s="298"/>
      <c r="FNL112" s="298"/>
      <c r="FNM112" s="298"/>
      <c r="FNN112" s="298"/>
      <c r="FNO112" s="298"/>
      <c r="FNP112" s="298"/>
      <c r="FNQ112" s="298"/>
      <c r="FNR112" s="298"/>
      <c r="FNS112" s="298"/>
      <c r="FNT112" s="298"/>
      <c r="FNU112" s="298"/>
      <c r="FNV112" s="298"/>
      <c r="FNW112" s="298"/>
      <c r="FNX112" s="298"/>
      <c r="FNY112" s="298"/>
      <c r="FNZ112" s="298"/>
      <c r="FOA112" s="298"/>
      <c r="FOB112" s="298"/>
      <c r="FOC112" s="298"/>
      <c r="FOD112" s="298"/>
      <c r="FOE112" s="298"/>
      <c r="FOF112" s="298"/>
      <c r="FOG112" s="298"/>
      <c r="FOH112" s="298"/>
      <c r="FOI112" s="298"/>
      <c r="FOJ112" s="298"/>
      <c r="FOK112" s="298"/>
      <c r="FOL112" s="298"/>
      <c r="FOM112" s="298"/>
      <c r="FON112" s="298"/>
      <c r="FOO112" s="298"/>
      <c r="FOP112" s="298"/>
      <c r="FOQ112" s="298"/>
      <c r="FOR112" s="298"/>
      <c r="FOS112" s="298"/>
      <c r="FOT112" s="298"/>
      <c r="FOU112" s="298"/>
      <c r="FOV112" s="298"/>
      <c r="FOW112" s="298"/>
      <c r="FOX112" s="298"/>
      <c r="FOY112" s="298"/>
      <c r="FOZ112" s="298"/>
      <c r="FPA112" s="298"/>
      <c r="FPB112" s="298"/>
      <c r="FPC112" s="298"/>
      <c r="FPD112" s="298"/>
      <c r="FPE112" s="298"/>
      <c r="FPF112" s="298"/>
      <c r="FPG112" s="298"/>
      <c r="FPH112" s="298"/>
      <c r="FPI112" s="298"/>
      <c r="FPJ112" s="298"/>
      <c r="FPK112" s="298"/>
      <c r="FPL112" s="298"/>
      <c r="FPM112" s="298"/>
      <c r="FPN112" s="298"/>
      <c r="FPO112" s="298"/>
      <c r="FPP112" s="298"/>
      <c r="FPQ112" s="298"/>
      <c r="FPR112" s="298"/>
      <c r="FPS112" s="298"/>
      <c r="FPT112" s="298"/>
      <c r="FPU112" s="298"/>
      <c r="FPV112" s="298"/>
      <c r="FPW112" s="298"/>
      <c r="FPX112" s="298"/>
      <c r="FPY112" s="298"/>
      <c r="FPZ112" s="298"/>
      <c r="FQA112" s="298"/>
      <c r="FQB112" s="298"/>
      <c r="FQC112" s="298"/>
      <c r="FQD112" s="298"/>
      <c r="FQE112" s="298"/>
      <c r="FQF112" s="298"/>
      <c r="FQG112" s="298"/>
      <c r="FQH112" s="298"/>
      <c r="FQI112" s="298"/>
      <c r="FQJ112" s="298"/>
      <c r="FQK112" s="298"/>
      <c r="FQL112" s="298"/>
      <c r="FQM112" s="298"/>
      <c r="FQN112" s="298"/>
      <c r="FQO112" s="298"/>
      <c r="FQP112" s="298"/>
      <c r="FQQ112" s="298"/>
      <c r="FQR112" s="298"/>
      <c r="FQS112" s="298"/>
      <c r="FQT112" s="298"/>
      <c r="FQU112" s="298"/>
      <c r="FQV112" s="298"/>
      <c r="FQW112" s="298"/>
      <c r="FQX112" s="298"/>
      <c r="FQY112" s="298"/>
      <c r="FQZ112" s="298"/>
      <c r="FRA112" s="298"/>
      <c r="FRB112" s="298"/>
      <c r="FRC112" s="298"/>
      <c r="FRD112" s="298"/>
      <c r="FRE112" s="298"/>
      <c r="FRF112" s="298"/>
      <c r="FRG112" s="298"/>
      <c r="FRH112" s="298"/>
      <c r="FRI112" s="298"/>
      <c r="FRJ112" s="298"/>
      <c r="FRK112" s="298"/>
      <c r="FRL112" s="298"/>
      <c r="FRM112" s="298"/>
      <c r="FRN112" s="298"/>
      <c r="FRO112" s="298"/>
      <c r="FRP112" s="298"/>
      <c r="FRQ112" s="298"/>
      <c r="FRR112" s="298"/>
      <c r="FRS112" s="298"/>
      <c r="FRT112" s="298"/>
      <c r="FRU112" s="298"/>
      <c r="FRV112" s="298"/>
      <c r="FRW112" s="298"/>
      <c r="FRX112" s="298"/>
      <c r="FRY112" s="298"/>
      <c r="FRZ112" s="298"/>
      <c r="FSA112" s="298"/>
      <c r="FSB112" s="298"/>
      <c r="FSC112" s="298"/>
      <c r="FSD112" s="298"/>
      <c r="FSE112" s="298"/>
      <c r="FSF112" s="298"/>
      <c r="FSG112" s="298"/>
      <c r="FSH112" s="298"/>
      <c r="FSI112" s="298"/>
      <c r="FSJ112" s="298"/>
      <c r="FSK112" s="298"/>
      <c r="FSL112" s="298"/>
      <c r="FSM112" s="298"/>
      <c r="FSN112" s="298"/>
      <c r="FSO112" s="298"/>
      <c r="FSP112" s="298"/>
      <c r="FSQ112" s="298"/>
      <c r="FSR112" s="298"/>
      <c r="FSS112" s="298"/>
      <c r="FST112" s="298"/>
      <c r="FSU112" s="298"/>
      <c r="FSV112" s="298"/>
      <c r="FSW112" s="298"/>
      <c r="FSX112" s="298"/>
      <c r="FSY112" s="298"/>
      <c r="FSZ112" s="298"/>
      <c r="FTA112" s="298"/>
      <c r="FTB112" s="298"/>
      <c r="FTC112" s="298"/>
      <c r="FTD112" s="298"/>
      <c r="FTE112" s="298"/>
      <c r="FTF112" s="298"/>
      <c r="FTG112" s="298"/>
      <c r="FTH112" s="298"/>
      <c r="FTI112" s="298"/>
      <c r="FTJ112" s="298"/>
      <c r="FTK112" s="298"/>
      <c r="FTL112" s="298"/>
      <c r="FTM112" s="298"/>
      <c r="FTN112" s="298"/>
      <c r="FTO112" s="298"/>
      <c r="FTP112" s="298"/>
      <c r="FTQ112" s="298"/>
      <c r="FTR112" s="298"/>
      <c r="FTS112" s="298"/>
      <c r="FTT112" s="298"/>
      <c r="FTU112" s="298"/>
      <c r="FTV112" s="298"/>
      <c r="FTW112" s="298"/>
      <c r="FTX112" s="298"/>
      <c r="FTY112" s="298"/>
      <c r="FTZ112" s="298"/>
      <c r="FUA112" s="298"/>
      <c r="FUB112" s="298"/>
      <c r="FUC112" s="298"/>
      <c r="FUD112" s="298"/>
      <c r="FUE112" s="298"/>
      <c r="FUF112" s="298"/>
      <c r="FUG112" s="298"/>
      <c r="FUH112" s="298"/>
      <c r="FUI112" s="298"/>
      <c r="FUJ112" s="298"/>
      <c r="FUK112" s="298"/>
      <c r="FUL112" s="298"/>
      <c r="FUM112" s="298"/>
      <c r="FUN112" s="298"/>
      <c r="FUO112" s="298"/>
      <c r="FUP112" s="298"/>
      <c r="FUQ112" s="298"/>
      <c r="FUR112" s="298"/>
      <c r="FUS112" s="298"/>
      <c r="FUT112" s="298"/>
      <c r="FUU112" s="298"/>
      <c r="FUV112" s="298"/>
      <c r="FUW112" s="298"/>
      <c r="FUX112" s="298"/>
      <c r="FUY112" s="298"/>
      <c r="FUZ112" s="298"/>
      <c r="FVA112" s="298"/>
      <c r="FVB112" s="298"/>
      <c r="FVC112" s="298"/>
      <c r="FVD112" s="298"/>
      <c r="FVE112" s="298"/>
      <c r="FVF112" s="298"/>
      <c r="FVG112" s="298"/>
      <c r="FVH112" s="298"/>
      <c r="FVI112" s="298"/>
      <c r="FVJ112" s="298"/>
      <c r="FVK112" s="298"/>
      <c r="FVL112" s="298"/>
      <c r="FVM112" s="298"/>
      <c r="FVN112" s="298"/>
      <c r="FVO112" s="298"/>
      <c r="FVP112" s="298"/>
      <c r="FVQ112" s="298"/>
      <c r="FVR112" s="298"/>
      <c r="FVS112" s="298"/>
      <c r="FVT112" s="298"/>
      <c r="FVU112" s="298"/>
      <c r="FVV112" s="298"/>
      <c r="FVW112" s="298"/>
      <c r="FVX112" s="298"/>
      <c r="FVY112" s="298"/>
      <c r="FVZ112" s="298"/>
      <c r="FWA112" s="298"/>
      <c r="FWB112" s="298"/>
      <c r="FWC112" s="298"/>
      <c r="FWD112" s="298"/>
      <c r="FWE112" s="298"/>
      <c r="FWF112" s="298"/>
      <c r="FWG112" s="298"/>
      <c r="FWH112" s="298"/>
      <c r="FWI112" s="298"/>
      <c r="FWJ112" s="298"/>
      <c r="FWK112" s="298"/>
      <c r="FWL112" s="298"/>
      <c r="FWM112" s="298"/>
      <c r="FWN112" s="298"/>
      <c r="FWO112" s="298"/>
      <c r="FWP112" s="298"/>
      <c r="FWQ112" s="298"/>
      <c r="FWR112" s="298"/>
      <c r="FWS112" s="298"/>
      <c r="FWT112" s="298"/>
      <c r="FWU112" s="298"/>
      <c r="FWV112" s="298"/>
      <c r="FWW112" s="298"/>
      <c r="FWX112" s="298"/>
      <c r="FWY112" s="298"/>
      <c r="FWZ112" s="298"/>
      <c r="FXA112" s="298"/>
      <c r="FXB112" s="298"/>
      <c r="FXC112" s="298"/>
      <c r="FXD112" s="298"/>
      <c r="FXE112" s="298"/>
      <c r="FXF112" s="298"/>
      <c r="FXG112" s="298"/>
      <c r="FXH112" s="298"/>
      <c r="FXI112" s="298"/>
      <c r="FXJ112" s="298"/>
      <c r="FXK112" s="298"/>
      <c r="FXL112" s="298"/>
      <c r="FXM112" s="298"/>
      <c r="FXN112" s="298"/>
      <c r="FXO112" s="298"/>
      <c r="FXP112" s="298"/>
      <c r="FXQ112" s="298"/>
      <c r="FXR112" s="298"/>
      <c r="FXS112" s="298"/>
      <c r="FXT112" s="298"/>
      <c r="FXU112" s="298"/>
      <c r="FXV112" s="298"/>
      <c r="FXW112" s="298"/>
      <c r="FXX112" s="298"/>
      <c r="FXY112" s="298"/>
      <c r="FXZ112" s="298"/>
      <c r="FYA112" s="298"/>
      <c r="FYB112" s="298"/>
      <c r="FYC112" s="298"/>
      <c r="FYD112" s="298"/>
      <c r="FYE112" s="298"/>
      <c r="FYF112" s="298"/>
      <c r="FYG112" s="298"/>
      <c r="FYH112" s="298"/>
      <c r="FYI112" s="298"/>
      <c r="FYJ112" s="298"/>
      <c r="FYK112" s="298"/>
      <c r="FYL112" s="298"/>
      <c r="FYM112" s="298"/>
      <c r="FYN112" s="298"/>
      <c r="FYO112" s="298"/>
      <c r="FYP112" s="298"/>
      <c r="FYQ112" s="298"/>
      <c r="FYR112" s="298"/>
      <c r="FYS112" s="298"/>
      <c r="FYT112" s="298"/>
      <c r="FYU112" s="298"/>
      <c r="FYV112" s="298"/>
      <c r="FYW112" s="298"/>
      <c r="FYX112" s="298"/>
      <c r="FYY112" s="298"/>
      <c r="FYZ112" s="298"/>
      <c r="FZA112" s="298"/>
      <c r="FZB112" s="298"/>
      <c r="FZC112" s="298"/>
      <c r="FZD112" s="298"/>
      <c r="FZE112" s="298"/>
      <c r="FZF112" s="298"/>
      <c r="FZG112" s="298"/>
      <c r="FZH112" s="298"/>
      <c r="FZI112" s="298"/>
      <c r="FZJ112" s="298"/>
      <c r="FZK112" s="298"/>
      <c r="FZL112" s="298"/>
      <c r="FZM112" s="298"/>
      <c r="FZN112" s="298"/>
      <c r="FZO112" s="298"/>
      <c r="FZP112" s="298"/>
      <c r="FZQ112" s="298"/>
      <c r="FZR112" s="298"/>
      <c r="FZS112" s="298"/>
      <c r="FZT112" s="298"/>
      <c r="FZU112" s="298"/>
      <c r="FZV112" s="298"/>
      <c r="FZW112" s="298"/>
      <c r="FZX112" s="298"/>
      <c r="FZY112" s="298"/>
      <c r="FZZ112" s="298"/>
      <c r="GAA112" s="298"/>
      <c r="GAB112" s="298"/>
      <c r="GAC112" s="298"/>
      <c r="GAD112" s="298"/>
      <c r="GAE112" s="298"/>
      <c r="GAF112" s="298"/>
      <c r="GAG112" s="298"/>
      <c r="GAH112" s="298"/>
      <c r="GAI112" s="298"/>
      <c r="GAJ112" s="298"/>
      <c r="GAK112" s="298"/>
      <c r="GAL112" s="298"/>
      <c r="GAM112" s="298"/>
      <c r="GAN112" s="298"/>
      <c r="GAO112" s="298"/>
      <c r="GAP112" s="298"/>
      <c r="GAQ112" s="298"/>
      <c r="GAR112" s="298"/>
      <c r="GAS112" s="298"/>
      <c r="GAT112" s="298"/>
      <c r="GAU112" s="298"/>
      <c r="GAV112" s="298"/>
      <c r="GAW112" s="298"/>
      <c r="GAX112" s="298"/>
      <c r="GAY112" s="298"/>
      <c r="GAZ112" s="298"/>
      <c r="GBA112" s="298"/>
      <c r="GBB112" s="298"/>
      <c r="GBC112" s="298"/>
      <c r="GBD112" s="298"/>
      <c r="GBE112" s="298"/>
      <c r="GBF112" s="298"/>
      <c r="GBG112" s="298"/>
      <c r="GBH112" s="298"/>
      <c r="GBI112" s="298"/>
      <c r="GBJ112" s="298"/>
      <c r="GBK112" s="298"/>
      <c r="GBL112" s="298"/>
      <c r="GBM112" s="298"/>
      <c r="GBN112" s="298"/>
      <c r="GBO112" s="298"/>
      <c r="GBP112" s="298"/>
      <c r="GBQ112" s="298"/>
      <c r="GBR112" s="298"/>
      <c r="GBS112" s="298"/>
      <c r="GBT112" s="298"/>
      <c r="GBU112" s="298"/>
      <c r="GBV112" s="298"/>
      <c r="GBW112" s="298"/>
      <c r="GBX112" s="298"/>
      <c r="GBY112" s="298"/>
      <c r="GBZ112" s="298"/>
      <c r="GCA112" s="298"/>
      <c r="GCB112" s="298"/>
      <c r="GCC112" s="298"/>
      <c r="GCD112" s="298"/>
      <c r="GCE112" s="298"/>
      <c r="GCF112" s="298"/>
      <c r="GCG112" s="298"/>
      <c r="GCH112" s="298"/>
      <c r="GCI112" s="298"/>
      <c r="GCJ112" s="298"/>
      <c r="GCK112" s="298"/>
      <c r="GCL112" s="298"/>
      <c r="GCM112" s="298"/>
      <c r="GCN112" s="298"/>
      <c r="GCO112" s="298"/>
      <c r="GCP112" s="298"/>
      <c r="GCQ112" s="298"/>
      <c r="GCR112" s="298"/>
      <c r="GCS112" s="298"/>
      <c r="GCT112" s="298"/>
      <c r="GCU112" s="298"/>
      <c r="GCV112" s="298"/>
      <c r="GCW112" s="298"/>
      <c r="GCX112" s="298"/>
      <c r="GCY112" s="298"/>
      <c r="GCZ112" s="298"/>
      <c r="GDA112" s="298"/>
      <c r="GDB112" s="298"/>
      <c r="GDC112" s="298"/>
      <c r="GDD112" s="298"/>
      <c r="GDE112" s="298"/>
      <c r="GDF112" s="298"/>
      <c r="GDG112" s="298"/>
      <c r="GDH112" s="298"/>
      <c r="GDI112" s="298"/>
      <c r="GDJ112" s="298"/>
      <c r="GDK112" s="298"/>
      <c r="GDL112" s="298"/>
      <c r="GDM112" s="298"/>
      <c r="GDN112" s="298"/>
      <c r="GDO112" s="298"/>
      <c r="GDP112" s="298"/>
      <c r="GDQ112" s="298"/>
      <c r="GDR112" s="298"/>
      <c r="GDS112" s="298"/>
      <c r="GDT112" s="298"/>
      <c r="GDU112" s="298"/>
      <c r="GDV112" s="298"/>
      <c r="GDW112" s="298"/>
      <c r="GDX112" s="298"/>
      <c r="GDY112" s="298"/>
      <c r="GDZ112" s="298"/>
      <c r="GEA112" s="298"/>
      <c r="GEB112" s="298"/>
      <c r="GEC112" s="298"/>
      <c r="GED112" s="298"/>
      <c r="GEE112" s="298"/>
      <c r="GEF112" s="298"/>
      <c r="GEG112" s="298"/>
      <c r="GEH112" s="298"/>
      <c r="GEI112" s="298"/>
      <c r="GEJ112" s="298"/>
      <c r="GEK112" s="298"/>
      <c r="GEL112" s="298"/>
      <c r="GEM112" s="298"/>
      <c r="GEN112" s="298"/>
      <c r="GEO112" s="298"/>
      <c r="GEP112" s="298"/>
      <c r="GEQ112" s="298"/>
      <c r="GER112" s="298"/>
      <c r="GES112" s="298"/>
      <c r="GET112" s="298"/>
      <c r="GEU112" s="298"/>
      <c r="GEV112" s="298"/>
      <c r="GEW112" s="298"/>
      <c r="GEX112" s="298"/>
      <c r="GEY112" s="298"/>
      <c r="GEZ112" s="298"/>
      <c r="GFA112" s="298"/>
      <c r="GFB112" s="298"/>
      <c r="GFC112" s="298"/>
      <c r="GFD112" s="298"/>
      <c r="GFE112" s="298"/>
      <c r="GFF112" s="298"/>
      <c r="GFG112" s="298"/>
      <c r="GFH112" s="298"/>
      <c r="GFI112" s="298"/>
      <c r="GFJ112" s="298"/>
      <c r="GFK112" s="298"/>
      <c r="GFL112" s="298"/>
      <c r="GFM112" s="298"/>
      <c r="GFN112" s="298"/>
      <c r="GFO112" s="298"/>
      <c r="GFP112" s="298"/>
      <c r="GFQ112" s="298"/>
      <c r="GFR112" s="298"/>
      <c r="GFS112" s="298"/>
      <c r="GFT112" s="298"/>
      <c r="GFU112" s="298"/>
      <c r="GFV112" s="298"/>
      <c r="GFW112" s="298"/>
      <c r="GFX112" s="298"/>
      <c r="GFY112" s="298"/>
      <c r="GFZ112" s="298"/>
      <c r="GGA112" s="298"/>
      <c r="GGB112" s="298"/>
      <c r="GGC112" s="298"/>
      <c r="GGD112" s="298"/>
      <c r="GGE112" s="298"/>
      <c r="GGF112" s="298"/>
      <c r="GGG112" s="298"/>
      <c r="GGH112" s="298"/>
      <c r="GGI112" s="298"/>
      <c r="GGJ112" s="298"/>
      <c r="GGK112" s="298"/>
      <c r="GGL112" s="298"/>
      <c r="GGM112" s="298"/>
      <c r="GGN112" s="298"/>
      <c r="GGO112" s="298"/>
      <c r="GGP112" s="298"/>
      <c r="GGQ112" s="298"/>
      <c r="GGR112" s="298"/>
      <c r="GGS112" s="298"/>
      <c r="GGT112" s="298"/>
      <c r="GGU112" s="298"/>
      <c r="GGV112" s="298"/>
      <c r="GGW112" s="298"/>
      <c r="GGX112" s="298"/>
      <c r="GGY112" s="298"/>
      <c r="GGZ112" s="298"/>
      <c r="GHA112" s="298"/>
      <c r="GHB112" s="298"/>
      <c r="GHC112" s="298"/>
      <c r="GHD112" s="298"/>
      <c r="GHE112" s="298"/>
      <c r="GHF112" s="298"/>
      <c r="GHG112" s="298"/>
      <c r="GHH112" s="298"/>
      <c r="GHI112" s="298"/>
      <c r="GHJ112" s="298"/>
      <c r="GHK112" s="298"/>
      <c r="GHL112" s="298"/>
      <c r="GHM112" s="298"/>
      <c r="GHN112" s="298"/>
      <c r="GHO112" s="298"/>
      <c r="GHP112" s="298"/>
      <c r="GHQ112" s="298"/>
      <c r="GHR112" s="298"/>
      <c r="GHS112" s="298"/>
      <c r="GHT112" s="298"/>
      <c r="GHU112" s="298"/>
      <c r="GHV112" s="298"/>
      <c r="GHW112" s="298"/>
      <c r="GHX112" s="298"/>
      <c r="GHY112" s="298"/>
      <c r="GHZ112" s="298"/>
      <c r="GIA112" s="298"/>
      <c r="GIB112" s="298"/>
      <c r="GIC112" s="298"/>
      <c r="GID112" s="298"/>
      <c r="GIE112" s="298"/>
      <c r="GIF112" s="298"/>
      <c r="GIG112" s="298"/>
      <c r="GIH112" s="298"/>
      <c r="GII112" s="298"/>
      <c r="GIJ112" s="298"/>
      <c r="GIK112" s="298"/>
      <c r="GIL112" s="298"/>
      <c r="GIM112" s="298"/>
      <c r="GIN112" s="298"/>
      <c r="GIO112" s="298"/>
      <c r="GIP112" s="298"/>
      <c r="GIQ112" s="298"/>
      <c r="GIR112" s="298"/>
      <c r="GIS112" s="298"/>
      <c r="GIT112" s="298"/>
      <c r="GIU112" s="298"/>
      <c r="GIV112" s="298"/>
      <c r="GIW112" s="298"/>
      <c r="GIX112" s="298"/>
      <c r="GIY112" s="298"/>
      <c r="GIZ112" s="298"/>
      <c r="GJA112" s="298"/>
      <c r="GJB112" s="298"/>
      <c r="GJC112" s="298"/>
      <c r="GJD112" s="298"/>
      <c r="GJE112" s="298"/>
      <c r="GJF112" s="298"/>
      <c r="GJG112" s="298"/>
      <c r="GJH112" s="298"/>
      <c r="GJI112" s="298"/>
      <c r="GJJ112" s="298"/>
      <c r="GJK112" s="298"/>
      <c r="GJL112" s="298"/>
      <c r="GJM112" s="298"/>
      <c r="GJN112" s="298"/>
      <c r="GJO112" s="298"/>
      <c r="GJP112" s="298"/>
      <c r="GJQ112" s="298"/>
      <c r="GJR112" s="298"/>
      <c r="GJS112" s="298"/>
      <c r="GJT112" s="298"/>
      <c r="GJU112" s="298"/>
      <c r="GJV112" s="298"/>
      <c r="GJW112" s="298"/>
      <c r="GJX112" s="298"/>
      <c r="GJY112" s="298"/>
      <c r="GJZ112" s="298"/>
      <c r="GKA112" s="298"/>
      <c r="GKB112" s="298"/>
      <c r="GKC112" s="298"/>
      <c r="GKD112" s="298"/>
      <c r="GKE112" s="298"/>
      <c r="GKF112" s="298"/>
      <c r="GKG112" s="298"/>
      <c r="GKH112" s="298"/>
      <c r="GKI112" s="298"/>
      <c r="GKJ112" s="298"/>
      <c r="GKK112" s="298"/>
      <c r="GKL112" s="298"/>
      <c r="GKM112" s="298"/>
      <c r="GKN112" s="298"/>
      <c r="GKO112" s="298"/>
      <c r="GKP112" s="298"/>
      <c r="GKQ112" s="298"/>
      <c r="GKR112" s="298"/>
      <c r="GKS112" s="298"/>
      <c r="GKT112" s="298"/>
      <c r="GKU112" s="298"/>
      <c r="GKV112" s="298"/>
      <c r="GKW112" s="298"/>
      <c r="GKX112" s="298"/>
      <c r="GKY112" s="298"/>
      <c r="GKZ112" s="298"/>
      <c r="GLA112" s="298"/>
      <c r="GLB112" s="298"/>
      <c r="GLC112" s="298"/>
      <c r="GLD112" s="298"/>
      <c r="GLE112" s="298"/>
      <c r="GLF112" s="298"/>
      <c r="GLG112" s="298"/>
      <c r="GLH112" s="298"/>
      <c r="GLI112" s="298"/>
      <c r="GLJ112" s="298"/>
      <c r="GLK112" s="298"/>
      <c r="GLL112" s="298"/>
      <c r="GLM112" s="298"/>
      <c r="GLN112" s="298"/>
      <c r="GLO112" s="298"/>
      <c r="GLP112" s="298"/>
      <c r="GLQ112" s="298"/>
      <c r="GLR112" s="298"/>
      <c r="GLS112" s="298"/>
      <c r="GLT112" s="298"/>
      <c r="GLU112" s="298"/>
      <c r="GLV112" s="298"/>
      <c r="GLW112" s="298"/>
      <c r="GLX112" s="298"/>
      <c r="GLY112" s="298"/>
      <c r="GLZ112" s="298"/>
      <c r="GMA112" s="298"/>
      <c r="GMB112" s="298"/>
      <c r="GMC112" s="298"/>
      <c r="GMD112" s="298"/>
      <c r="GME112" s="298"/>
      <c r="GMF112" s="298"/>
      <c r="GMG112" s="298"/>
      <c r="GMH112" s="298"/>
      <c r="GMI112" s="298"/>
      <c r="GMJ112" s="298"/>
      <c r="GMK112" s="298"/>
      <c r="GML112" s="298"/>
      <c r="GMM112" s="298"/>
      <c r="GMN112" s="298"/>
      <c r="GMO112" s="298"/>
      <c r="GMP112" s="298"/>
      <c r="GMQ112" s="298"/>
      <c r="GMR112" s="298"/>
      <c r="GMS112" s="298"/>
      <c r="GMT112" s="298"/>
      <c r="GMU112" s="298"/>
      <c r="GMV112" s="298"/>
      <c r="GMW112" s="298"/>
      <c r="GMX112" s="298"/>
      <c r="GMY112" s="298"/>
      <c r="GMZ112" s="298"/>
      <c r="GNA112" s="298"/>
      <c r="GNB112" s="298"/>
      <c r="GNC112" s="298"/>
      <c r="GND112" s="298"/>
      <c r="GNE112" s="298"/>
      <c r="GNF112" s="298"/>
      <c r="GNG112" s="298"/>
      <c r="GNH112" s="298"/>
      <c r="GNI112" s="298"/>
      <c r="GNJ112" s="298"/>
      <c r="GNK112" s="298"/>
      <c r="GNL112" s="298"/>
      <c r="GNM112" s="298"/>
      <c r="GNN112" s="298"/>
      <c r="GNO112" s="298"/>
      <c r="GNP112" s="298"/>
      <c r="GNQ112" s="298"/>
      <c r="GNR112" s="298"/>
      <c r="GNS112" s="298"/>
      <c r="GNT112" s="298"/>
      <c r="GNU112" s="298"/>
      <c r="GNV112" s="298"/>
      <c r="GNW112" s="298"/>
      <c r="GNX112" s="298"/>
      <c r="GNY112" s="298"/>
      <c r="GNZ112" s="298"/>
      <c r="GOA112" s="298"/>
      <c r="GOB112" s="298"/>
      <c r="GOC112" s="298"/>
      <c r="GOD112" s="298"/>
      <c r="GOE112" s="298"/>
      <c r="GOF112" s="298"/>
      <c r="GOG112" s="298"/>
      <c r="GOH112" s="298"/>
      <c r="GOI112" s="298"/>
      <c r="GOJ112" s="298"/>
      <c r="GOK112" s="298"/>
      <c r="GOL112" s="298"/>
      <c r="GOM112" s="298"/>
      <c r="GON112" s="298"/>
      <c r="GOO112" s="298"/>
      <c r="GOP112" s="298"/>
      <c r="GOQ112" s="298"/>
      <c r="GOR112" s="298"/>
      <c r="GOS112" s="298"/>
      <c r="GOT112" s="298"/>
      <c r="GOU112" s="298"/>
      <c r="GOV112" s="298"/>
      <c r="GOW112" s="298"/>
      <c r="GOX112" s="298"/>
      <c r="GOY112" s="298"/>
      <c r="GOZ112" s="298"/>
      <c r="GPA112" s="298"/>
      <c r="GPB112" s="298"/>
      <c r="GPC112" s="298"/>
      <c r="GPD112" s="298"/>
      <c r="GPE112" s="298"/>
      <c r="GPF112" s="298"/>
      <c r="GPG112" s="298"/>
      <c r="GPH112" s="298"/>
      <c r="GPI112" s="298"/>
      <c r="GPJ112" s="298"/>
      <c r="GPK112" s="298"/>
      <c r="GPL112" s="298"/>
      <c r="GPM112" s="298"/>
      <c r="GPN112" s="298"/>
      <c r="GPO112" s="298"/>
      <c r="GPP112" s="298"/>
      <c r="GPQ112" s="298"/>
      <c r="GPR112" s="298"/>
      <c r="GPS112" s="298"/>
      <c r="GPT112" s="298"/>
      <c r="GPU112" s="298"/>
      <c r="GPV112" s="298"/>
      <c r="GPW112" s="298"/>
      <c r="GPX112" s="298"/>
      <c r="GPY112" s="298"/>
      <c r="GPZ112" s="298"/>
      <c r="GQA112" s="298"/>
      <c r="GQB112" s="298"/>
      <c r="GQC112" s="298"/>
      <c r="GQD112" s="298"/>
      <c r="GQE112" s="298"/>
      <c r="GQF112" s="298"/>
      <c r="GQG112" s="298"/>
      <c r="GQH112" s="298"/>
      <c r="GQI112" s="298"/>
      <c r="GQJ112" s="298"/>
      <c r="GQK112" s="298"/>
      <c r="GQL112" s="298"/>
      <c r="GQM112" s="298"/>
      <c r="GQN112" s="298"/>
      <c r="GQO112" s="298"/>
      <c r="GQP112" s="298"/>
      <c r="GQQ112" s="298"/>
      <c r="GQR112" s="298"/>
      <c r="GQS112" s="298"/>
      <c r="GQT112" s="298"/>
      <c r="GQU112" s="298"/>
      <c r="GQV112" s="298"/>
      <c r="GQW112" s="298"/>
      <c r="GQX112" s="298"/>
      <c r="GQY112" s="298"/>
      <c r="GQZ112" s="298"/>
      <c r="GRA112" s="298"/>
      <c r="GRB112" s="298"/>
      <c r="GRC112" s="298"/>
      <c r="GRD112" s="298"/>
      <c r="GRE112" s="298"/>
      <c r="GRF112" s="298"/>
      <c r="GRG112" s="298"/>
      <c r="GRH112" s="298"/>
      <c r="GRI112" s="298"/>
      <c r="GRJ112" s="298"/>
      <c r="GRK112" s="298"/>
      <c r="GRL112" s="298"/>
      <c r="GRM112" s="298"/>
      <c r="GRN112" s="298"/>
      <c r="GRO112" s="298"/>
      <c r="GRP112" s="298"/>
      <c r="GRQ112" s="298"/>
      <c r="GRR112" s="298"/>
      <c r="GRS112" s="298"/>
      <c r="GRT112" s="298"/>
      <c r="GRU112" s="298"/>
      <c r="GRV112" s="298"/>
      <c r="GRW112" s="298"/>
      <c r="GRX112" s="298"/>
      <c r="GRY112" s="298"/>
      <c r="GRZ112" s="298"/>
      <c r="GSA112" s="298"/>
      <c r="GSB112" s="298"/>
      <c r="GSC112" s="298"/>
      <c r="GSD112" s="298"/>
      <c r="GSE112" s="298"/>
      <c r="GSF112" s="298"/>
      <c r="GSG112" s="298"/>
      <c r="GSH112" s="298"/>
      <c r="GSI112" s="298"/>
      <c r="GSJ112" s="298"/>
      <c r="GSK112" s="298"/>
      <c r="GSL112" s="298"/>
      <c r="GSM112" s="298"/>
      <c r="GSN112" s="298"/>
      <c r="GSO112" s="298"/>
      <c r="GSP112" s="298"/>
      <c r="GSQ112" s="298"/>
      <c r="GSR112" s="298"/>
      <c r="GSS112" s="298"/>
      <c r="GST112" s="298"/>
      <c r="GSU112" s="298"/>
      <c r="GSV112" s="298"/>
      <c r="GSW112" s="298"/>
      <c r="GSX112" s="298"/>
      <c r="GSY112" s="298"/>
      <c r="GSZ112" s="298"/>
      <c r="GTA112" s="298"/>
      <c r="GTB112" s="298"/>
      <c r="GTC112" s="298"/>
      <c r="GTD112" s="298"/>
      <c r="GTE112" s="298"/>
      <c r="GTF112" s="298"/>
      <c r="GTG112" s="298"/>
      <c r="GTH112" s="298"/>
      <c r="GTI112" s="298"/>
      <c r="GTJ112" s="298"/>
      <c r="GTK112" s="298"/>
      <c r="GTL112" s="298"/>
      <c r="GTM112" s="298"/>
      <c r="GTN112" s="298"/>
      <c r="GTO112" s="298"/>
      <c r="GTP112" s="298"/>
      <c r="GTQ112" s="298"/>
      <c r="GTR112" s="298"/>
      <c r="GTS112" s="298"/>
      <c r="GTT112" s="298"/>
      <c r="GTU112" s="298"/>
      <c r="GTV112" s="298"/>
      <c r="GTW112" s="298"/>
      <c r="GTX112" s="298"/>
      <c r="GTY112" s="298"/>
      <c r="GTZ112" s="298"/>
      <c r="GUA112" s="298"/>
      <c r="GUB112" s="298"/>
      <c r="GUC112" s="298"/>
      <c r="GUD112" s="298"/>
      <c r="GUE112" s="298"/>
      <c r="GUF112" s="298"/>
      <c r="GUG112" s="298"/>
      <c r="GUH112" s="298"/>
      <c r="GUI112" s="298"/>
      <c r="GUJ112" s="298"/>
      <c r="GUK112" s="298"/>
      <c r="GUL112" s="298"/>
      <c r="GUM112" s="298"/>
      <c r="GUN112" s="298"/>
      <c r="GUO112" s="298"/>
      <c r="GUP112" s="298"/>
      <c r="GUQ112" s="298"/>
      <c r="GUR112" s="298"/>
      <c r="GUS112" s="298"/>
      <c r="GUT112" s="298"/>
      <c r="GUU112" s="298"/>
      <c r="GUV112" s="298"/>
      <c r="GUW112" s="298"/>
      <c r="GUX112" s="298"/>
      <c r="GUY112" s="298"/>
      <c r="GUZ112" s="298"/>
      <c r="GVA112" s="298"/>
      <c r="GVB112" s="298"/>
      <c r="GVC112" s="298"/>
      <c r="GVD112" s="298"/>
      <c r="GVE112" s="298"/>
      <c r="GVF112" s="298"/>
      <c r="GVG112" s="298"/>
      <c r="GVH112" s="298"/>
      <c r="GVI112" s="298"/>
      <c r="GVJ112" s="298"/>
      <c r="GVK112" s="298"/>
      <c r="GVL112" s="298"/>
      <c r="GVM112" s="298"/>
      <c r="GVN112" s="298"/>
      <c r="GVO112" s="298"/>
      <c r="GVP112" s="298"/>
      <c r="GVQ112" s="298"/>
      <c r="GVR112" s="298"/>
      <c r="GVS112" s="298"/>
      <c r="GVT112" s="298"/>
      <c r="GVU112" s="298"/>
      <c r="GVV112" s="298"/>
      <c r="GVW112" s="298"/>
      <c r="GVX112" s="298"/>
      <c r="GVY112" s="298"/>
      <c r="GVZ112" s="298"/>
      <c r="GWA112" s="298"/>
      <c r="GWB112" s="298"/>
      <c r="GWC112" s="298"/>
      <c r="GWD112" s="298"/>
      <c r="GWE112" s="298"/>
      <c r="GWF112" s="298"/>
      <c r="GWG112" s="298"/>
      <c r="GWH112" s="298"/>
      <c r="GWI112" s="298"/>
      <c r="GWJ112" s="298"/>
      <c r="GWK112" s="298"/>
      <c r="GWL112" s="298"/>
      <c r="GWM112" s="298"/>
      <c r="GWN112" s="298"/>
      <c r="GWO112" s="298"/>
      <c r="GWP112" s="298"/>
      <c r="GWQ112" s="298"/>
      <c r="GWR112" s="298"/>
      <c r="GWS112" s="298"/>
      <c r="GWT112" s="298"/>
      <c r="GWU112" s="298"/>
      <c r="GWV112" s="298"/>
      <c r="GWW112" s="298"/>
      <c r="GWX112" s="298"/>
      <c r="GWY112" s="298"/>
      <c r="GWZ112" s="298"/>
      <c r="GXA112" s="298"/>
      <c r="GXB112" s="298"/>
      <c r="GXC112" s="298"/>
      <c r="GXD112" s="298"/>
      <c r="GXE112" s="298"/>
      <c r="GXF112" s="298"/>
      <c r="GXG112" s="298"/>
      <c r="GXH112" s="298"/>
      <c r="GXI112" s="298"/>
      <c r="GXJ112" s="298"/>
      <c r="GXK112" s="298"/>
      <c r="GXL112" s="298"/>
      <c r="GXM112" s="298"/>
      <c r="GXN112" s="298"/>
      <c r="GXO112" s="298"/>
      <c r="GXP112" s="298"/>
      <c r="GXQ112" s="298"/>
      <c r="GXR112" s="298"/>
      <c r="GXS112" s="298"/>
      <c r="GXT112" s="298"/>
      <c r="GXU112" s="298"/>
      <c r="GXV112" s="298"/>
      <c r="GXW112" s="298"/>
      <c r="GXX112" s="298"/>
      <c r="GXY112" s="298"/>
      <c r="GXZ112" s="298"/>
      <c r="GYA112" s="298"/>
      <c r="GYB112" s="298"/>
      <c r="GYC112" s="298"/>
      <c r="GYD112" s="298"/>
      <c r="GYE112" s="298"/>
      <c r="GYF112" s="298"/>
      <c r="GYG112" s="298"/>
      <c r="GYH112" s="298"/>
      <c r="GYI112" s="298"/>
      <c r="GYJ112" s="298"/>
      <c r="GYK112" s="298"/>
      <c r="GYL112" s="298"/>
      <c r="GYM112" s="298"/>
      <c r="GYN112" s="298"/>
      <c r="GYO112" s="298"/>
      <c r="GYP112" s="298"/>
      <c r="GYQ112" s="298"/>
      <c r="GYR112" s="298"/>
      <c r="GYS112" s="298"/>
      <c r="GYT112" s="298"/>
      <c r="GYU112" s="298"/>
      <c r="GYV112" s="298"/>
      <c r="GYW112" s="298"/>
      <c r="GYX112" s="298"/>
      <c r="GYY112" s="298"/>
      <c r="GYZ112" s="298"/>
      <c r="GZA112" s="298"/>
      <c r="GZB112" s="298"/>
      <c r="GZC112" s="298"/>
      <c r="GZD112" s="298"/>
      <c r="GZE112" s="298"/>
      <c r="GZF112" s="298"/>
      <c r="GZG112" s="298"/>
      <c r="GZH112" s="298"/>
      <c r="GZI112" s="298"/>
      <c r="GZJ112" s="298"/>
      <c r="GZK112" s="298"/>
      <c r="GZL112" s="298"/>
      <c r="GZM112" s="298"/>
      <c r="GZN112" s="298"/>
      <c r="GZO112" s="298"/>
      <c r="GZP112" s="298"/>
      <c r="GZQ112" s="298"/>
      <c r="GZR112" s="298"/>
      <c r="GZS112" s="298"/>
      <c r="GZT112" s="298"/>
      <c r="GZU112" s="298"/>
      <c r="GZV112" s="298"/>
      <c r="GZW112" s="298"/>
      <c r="GZX112" s="298"/>
      <c r="GZY112" s="298"/>
      <c r="GZZ112" s="298"/>
      <c r="HAA112" s="298"/>
      <c r="HAB112" s="298"/>
      <c r="HAC112" s="298"/>
      <c r="HAD112" s="298"/>
      <c r="HAE112" s="298"/>
      <c r="HAF112" s="298"/>
      <c r="HAG112" s="298"/>
      <c r="HAH112" s="298"/>
      <c r="HAI112" s="298"/>
      <c r="HAJ112" s="298"/>
      <c r="HAK112" s="298"/>
      <c r="HAL112" s="298"/>
      <c r="HAM112" s="298"/>
      <c r="HAN112" s="298"/>
      <c r="HAO112" s="298"/>
      <c r="HAP112" s="298"/>
      <c r="HAQ112" s="298"/>
      <c r="HAR112" s="298"/>
      <c r="HAS112" s="298"/>
      <c r="HAT112" s="298"/>
      <c r="HAU112" s="298"/>
      <c r="HAV112" s="298"/>
      <c r="HAW112" s="298"/>
      <c r="HAX112" s="298"/>
      <c r="HAY112" s="298"/>
      <c r="HAZ112" s="298"/>
      <c r="HBA112" s="298"/>
      <c r="HBB112" s="298"/>
      <c r="HBC112" s="298"/>
      <c r="HBD112" s="298"/>
      <c r="HBE112" s="298"/>
      <c r="HBF112" s="298"/>
      <c r="HBG112" s="298"/>
      <c r="HBH112" s="298"/>
      <c r="HBI112" s="298"/>
      <c r="HBJ112" s="298"/>
      <c r="HBK112" s="298"/>
      <c r="HBL112" s="298"/>
      <c r="HBM112" s="298"/>
      <c r="HBN112" s="298"/>
      <c r="HBO112" s="298"/>
      <c r="HBP112" s="298"/>
      <c r="HBQ112" s="298"/>
      <c r="HBR112" s="298"/>
      <c r="HBS112" s="298"/>
      <c r="HBT112" s="298"/>
      <c r="HBU112" s="298"/>
      <c r="HBV112" s="298"/>
      <c r="HBW112" s="298"/>
      <c r="HBX112" s="298"/>
      <c r="HBY112" s="298"/>
      <c r="HBZ112" s="298"/>
      <c r="HCA112" s="298"/>
      <c r="HCB112" s="298"/>
      <c r="HCC112" s="298"/>
      <c r="HCD112" s="298"/>
      <c r="HCE112" s="298"/>
      <c r="HCF112" s="298"/>
      <c r="HCG112" s="298"/>
      <c r="HCH112" s="298"/>
      <c r="HCI112" s="298"/>
      <c r="HCJ112" s="298"/>
      <c r="HCK112" s="298"/>
      <c r="HCL112" s="298"/>
      <c r="HCM112" s="298"/>
      <c r="HCN112" s="298"/>
      <c r="HCO112" s="298"/>
      <c r="HCP112" s="298"/>
      <c r="HCQ112" s="298"/>
      <c r="HCR112" s="298"/>
      <c r="HCS112" s="298"/>
      <c r="HCT112" s="298"/>
      <c r="HCU112" s="298"/>
      <c r="HCV112" s="298"/>
      <c r="HCW112" s="298"/>
      <c r="HCX112" s="298"/>
      <c r="HCY112" s="298"/>
      <c r="HCZ112" s="298"/>
      <c r="HDA112" s="298"/>
      <c r="HDB112" s="298"/>
      <c r="HDC112" s="298"/>
      <c r="HDD112" s="298"/>
      <c r="HDE112" s="298"/>
      <c r="HDF112" s="298"/>
      <c r="HDG112" s="298"/>
      <c r="HDH112" s="298"/>
      <c r="HDI112" s="298"/>
      <c r="HDJ112" s="298"/>
      <c r="HDK112" s="298"/>
      <c r="HDL112" s="298"/>
      <c r="HDM112" s="298"/>
      <c r="HDN112" s="298"/>
      <c r="HDO112" s="298"/>
      <c r="HDP112" s="298"/>
      <c r="HDQ112" s="298"/>
      <c r="HDR112" s="298"/>
      <c r="HDS112" s="298"/>
      <c r="HDT112" s="298"/>
      <c r="HDU112" s="298"/>
      <c r="HDV112" s="298"/>
      <c r="HDW112" s="298"/>
      <c r="HDX112" s="298"/>
      <c r="HDY112" s="298"/>
      <c r="HDZ112" s="298"/>
      <c r="HEA112" s="298"/>
      <c r="HEB112" s="298"/>
      <c r="HEC112" s="298"/>
      <c r="HED112" s="298"/>
      <c r="HEE112" s="298"/>
      <c r="HEF112" s="298"/>
      <c r="HEG112" s="298"/>
      <c r="HEH112" s="298"/>
      <c r="HEI112" s="298"/>
      <c r="HEJ112" s="298"/>
      <c r="HEK112" s="298"/>
      <c r="HEL112" s="298"/>
      <c r="HEM112" s="298"/>
      <c r="HEN112" s="298"/>
      <c r="HEO112" s="298"/>
      <c r="HEP112" s="298"/>
      <c r="HEQ112" s="298"/>
      <c r="HER112" s="298"/>
      <c r="HES112" s="298"/>
      <c r="HET112" s="298"/>
      <c r="HEU112" s="298"/>
      <c r="HEV112" s="298"/>
      <c r="HEW112" s="298"/>
      <c r="HEX112" s="298"/>
      <c r="HEY112" s="298"/>
      <c r="HEZ112" s="298"/>
      <c r="HFA112" s="298"/>
      <c r="HFB112" s="298"/>
      <c r="HFC112" s="298"/>
      <c r="HFD112" s="298"/>
      <c r="HFE112" s="298"/>
      <c r="HFF112" s="298"/>
      <c r="HFG112" s="298"/>
      <c r="HFH112" s="298"/>
      <c r="HFI112" s="298"/>
      <c r="HFJ112" s="298"/>
      <c r="HFK112" s="298"/>
      <c r="HFL112" s="298"/>
      <c r="HFM112" s="298"/>
      <c r="HFN112" s="298"/>
      <c r="HFO112" s="298"/>
      <c r="HFP112" s="298"/>
      <c r="HFQ112" s="298"/>
      <c r="HFR112" s="298"/>
      <c r="HFS112" s="298"/>
      <c r="HFT112" s="298"/>
      <c r="HFU112" s="298"/>
      <c r="HFV112" s="298"/>
      <c r="HFW112" s="298"/>
      <c r="HFX112" s="298"/>
      <c r="HFY112" s="298"/>
      <c r="HFZ112" s="298"/>
      <c r="HGA112" s="298"/>
      <c r="HGB112" s="298"/>
      <c r="HGC112" s="298"/>
      <c r="HGD112" s="298"/>
      <c r="HGE112" s="298"/>
      <c r="HGF112" s="298"/>
      <c r="HGG112" s="298"/>
      <c r="HGH112" s="298"/>
      <c r="HGI112" s="298"/>
      <c r="HGJ112" s="298"/>
      <c r="HGK112" s="298"/>
      <c r="HGL112" s="298"/>
      <c r="HGM112" s="298"/>
      <c r="HGN112" s="298"/>
      <c r="HGO112" s="298"/>
      <c r="HGP112" s="298"/>
      <c r="HGQ112" s="298"/>
      <c r="HGR112" s="298"/>
      <c r="HGS112" s="298"/>
      <c r="HGT112" s="298"/>
      <c r="HGU112" s="298"/>
      <c r="HGV112" s="298"/>
      <c r="HGW112" s="298"/>
      <c r="HGX112" s="298"/>
      <c r="HGY112" s="298"/>
      <c r="HGZ112" s="298"/>
      <c r="HHA112" s="298"/>
      <c r="HHB112" s="298"/>
      <c r="HHC112" s="298"/>
      <c r="HHD112" s="298"/>
      <c r="HHE112" s="298"/>
      <c r="HHF112" s="298"/>
      <c r="HHG112" s="298"/>
      <c r="HHH112" s="298"/>
      <c r="HHI112" s="298"/>
      <c r="HHJ112" s="298"/>
      <c r="HHK112" s="298"/>
      <c r="HHL112" s="298"/>
      <c r="HHM112" s="298"/>
      <c r="HHN112" s="298"/>
      <c r="HHO112" s="298"/>
      <c r="HHP112" s="298"/>
      <c r="HHQ112" s="298"/>
      <c r="HHR112" s="298"/>
      <c r="HHS112" s="298"/>
      <c r="HHT112" s="298"/>
      <c r="HHU112" s="298"/>
      <c r="HHV112" s="298"/>
      <c r="HHW112" s="298"/>
      <c r="HHX112" s="298"/>
      <c r="HHY112" s="298"/>
      <c r="HHZ112" s="298"/>
      <c r="HIA112" s="298"/>
      <c r="HIB112" s="298"/>
      <c r="HIC112" s="298"/>
      <c r="HID112" s="298"/>
      <c r="HIE112" s="298"/>
      <c r="HIF112" s="298"/>
      <c r="HIG112" s="298"/>
      <c r="HIH112" s="298"/>
      <c r="HII112" s="298"/>
      <c r="HIJ112" s="298"/>
      <c r="HIK112" s="298"/>
      <c r="HIL112" s="298"/>
      <c r="HIM112" s="298"/>
      <c r="HIN112" s="298"/>
      <c r="HIO112" s="298"/>
      <c r="HIP112" s="298"/>
      <c r="HIQ112" s="298"/>
      <c r="HIR112" s="298"/>
      <c r="HIS112" s="298"/>
      <c r="HIT112" s="298"/>
      <c r="HIU112" s="298"/>
      <c r="HIV112" s="298"/>
      <c r="HIW112" s="298"/>
      <c r="HIX112" s="298"/>
      <c r="HIY112" s="298"/>
      <c r="HIZ112" s="298"/>
      <c r="HJA112" s="298"/>
      <c r="HJB112" s="298"/>
      <c r="HJC112" s="298"/>
      <c r="HJD112" s="298"/>
      <c r="HJE112" s="298"/>
      <c r="HJF112" s="298"/>
      <c r="HJG112" s="298"/>
      <c r="HJH112" s="298"/>
      <c r="HJI112" s="298"/>
      <c r="HJJ112" s="298"/>
      <c r="HJK112" s="298"/>
      <c r="HJL112" s="298"/>
      <c r="HJM112" s="298"/>
      <c r="HJN112" s="298"/>
      <c r="HJO112" s="298"/>
      <c r="HJP112" s="298"/>
      <c r="HJQ112" s="298"/>
      <c r="HJR112" s="298"/>
      <c r="HJS112" s="298"/>
      <c r="HJT112" s="298"/>
      <c r="HJU112" s="298"/>
      <c r="HJV112" s="298"/>
      <c r="HJW112" s="298"/>
      <c r="HJX112" s="298"/>
      <c r="HJY112" s="298"/>
      <c r="HJZ112" s="298"/>
      <c r="HKA112" s="298"/>
      <c r="HKB112" s="298"/>
      <c r="HKC112" s="298"/>
      <c r="HKD112" s="298"/>
      <c r="HKE112" s="298"/>
      <c r="HKF112" s="298"/>
      <c r="HKG112" s="298"/>
      <c r="HKH112" s="298"/>
      <c r="HKI112" s="298"/>
      <c r="HKJ112" s="298"/>
      <c r="HKK112" s="298"/>
      <c r="HKL112" s="298"/>
      <c r="HKM112" s="298"/>
      <c r="HKN112" s="298"/>
      <c r="HKO112" s="298"/>
      <c r="HKP112" s="298"/>
      <c r="HKQ112" s="298"/>
      <c r="HKR112" s="298"/>
      <c r="HKS112" s="298"/>
      <c r="HKT112" s="298"/>
      <c r="HKU112" s="298"/>
      <c r="HKV112" s="298"/>
      <c r="HKW112" s="298"/>
      <c r="HKX112" s="298"/>
      <c r="HKY112" s="298"/>
      <c r="HKZ112" s="298"/>
      <c r="HLA112" s="298"/>
      <c r="HLB112" s="298"/>
      <c r="HLC112" s="298"/>
      <c r="HLD112" s="298"/>
      <c r="HLE112" s="298"/>
      <c r="HLF112" s="298"/>
      <c r="HLG112" s="298"/>
      <c r="HLH112" s="298"/>
      <c r="HLI112" s="298"/>
      <c r="HLJ112" s="298"/>
      <c r="HLK112" s="298"/>
      <c r="HLL112" s="298"/>
      <c r="HLM112" s="298"/>
      <c r="HLN112" s="298"/>
      <c r="HLO112" s="298"/>
      <c r="HLP112" s="298"/>
      <c r="HLQ112" s="298"/>
      <c r="HLR112" s="298"/>
      <c r="HLS112" s="298"/>
      <c r="HLT112" s="298"/>
      <c r="HLU112" s="298"/>
      <c r="HLV112" s="298"/>
      <c r="HLW112" s="298"/>
      <c r="HLX112" s="298"/>
      <c r="HLY112" s="298"/>
      <c r="HLZ112" s="298"/>
      <c r="HMA112" s="298"/>
      <c r="HMB112" s="298"/>
      <c r="HMC112" s="298"/>
      <c r="HMD112" s="298"/>
      <c r="HME112" s="298"/>
      <c r="HMF112" s="298"/>
      <c r="HMG112" s="298"/>
      <c r="HMH112" s="298"/>
      <c r="HMI112" s="298"/>
      <c r="HMJ112" s="298"/>
      <c r="HMK112" s="298"/>
      <c r="HML112" s="298"/>
      <c r="HMM112" s="298"/>
      <c r="HMN112" s="298"/>
      <c r="HMO112" s="298"/>
      <c r="HMP112" s="298"/>
      <c r="HMQ112" s="298"/>
      <c r="HMR112" s="298"/>
      <c r="HMS112" s="298"/>
      <c r="HMT112" s="298"/>
      <c r="HMU112" s="298"/>
      <c r="HMV112" s="298"/>
      <c r="HMW112" s="298"/>
      <c r="HMX112" s="298"/>
      <c r="HMY112" s="298"/>
      <c r="HMZ112" s="298"/>
      <c r="HNA112" s="298"/>
      <c r="HNB112" s="298"/>
      <c r="HNC112" s="298"/>
      <c r="HND112" s="298"/>
      <c r="HNE112" s="298"/>
      <c r="HNF112" s="298"/>
      <c r="HNG112" s="298"/>
      <c r="HNH112" s="298"/>
      <c r="HNI112" s="298"/>
      <c r="HNJ112" s="298"/>
      <c r="HNK112" s="298"/>
      <c r="HNL112" s="298"/>
      <c r="HNM112" s="298"/>
      <c r="HNN112" s="298"/>
      <c r="HNO112" s="298"/>
      <c r="HNP112" s="298"/>
      <c r="HNQ112" s="298"/>
      <c r="HNR112" s="298"/>
      <c r="HNS112" s="298"/>
      <c r="HNT112" s="298"/>
      <c r="HNU112" s="298"/>
      <c r="HNV112" s="298"/>
      <c r="HNW112" s="298"/>
      <c r="HNX112" s="298"/>
      <c r="HNY112" s="298"/>
      <c r="HNZ112" s="298"/>
      <c r="HOA112" s="298"/>
      <c r="HOB112" s="298"/>
      <c r="HOC112" s="298"/>
      <c r="HOD112" s="298"/>
      <c r="HOE112" s="298"/>
      <c r="HOF112" s="298"/>
      <c r="HOG112" s="298"/>
      <c r="HOH112" s="298"/>
      <c r="HOI112" s="298"/>
      <c r="HOJ112" s="298"/>
      <c r="HOK112" s="298"/>
      <c r="HOL112" s="298"/>
      <c r="HOM112" s="298"/>
      <c r="HON112" s="298"/>
      <c r="HOO112" s="298"/>
      <c r="HOP112" s="298"/>
      <c r="HOQ112" s="298"/>
      <c r="HOR112" s="298"/>
      <c r="HOS112" s="298"/>
      <c r="HOT112" s="298"/>
      <c r="HOU112" s="298"/>
      <c r="HOV112" s="298"/>
      <c r="HOW112" s="298"/>
      <c r="HOX112" s="298"/>
      <c r="HOY112" s="298"/>
      <c r="HOZ112" s="298"/>
      <c r="HPA112" s="298"/>
      <c r="HPB112" s="298"/>
      <c r="HPC112" s="298"/>
      <c r="HPD112" s="298"/>
      <c r="HPE112" s="298"/>
      <c r="HPF112" s="298"/>
      <c r="HPG112" s="298"/>
      <c r="HPH112" s="298"/>
      <c r="HPI112" s="298"/>
      <c r="HPJ112" s="298"/>
      <c r="HPK112" s="298"/>
      <c r="HPL112" s="298"/>
      <c r="HPM112" s="298"/>
      <c r="HPN112" s="298"/>
      <c r="HPO112" s="298"/>
      <c r="HPP112" s="298"/>
      <c r="HPQ112" s="298"/>
      <c r="HPR112" s="298"/>
      <c r="HPS112" s="298"/>
      <c r="HPT112" s="298"/>
      <c r="HPU112" s="298"/>
      <c r="HPV112" s="298"/>
      <c r="HPW112" s="298"/>
      <c r="HPX112" s="298"/>
      <c r="HPY112" s="298"/>
      <c r="HPZ112" s="298"/>
      <c r="HQA112" s="298"/>
      <c r="HQB112" s="298"/>
      <c r="HQC112" s="298"/>
      <c r="HQD112" s="298"/>
      <c r="HQE112" s="298"/>
      <c r="HQF112" s="298"/>
      <c r="HQG112" s="298"/>
      <c r="HQH112" s="298"/>
      <c r="HQI112" s="298"/>
      <c r="HQJ112" s="298"/>
      <c r="HQK112" s="298"/>
      <c r="HQL112" s="298"/>
      <c r="HQM112" s="298"/>
      <c r="HQN112" s="298"/>
      <c r="HQO112" s="298"/>
      <c r="HQP112" s="298"/>
      <c r="HQQ112" s="298"/>
      <c r="HQR112" s="298"/>
      <c r="HQS112" s="298"/>
      <c r="HQT112" s="298"/>
      <c r="HQU112" s="298"/>
      <c r="HQV112" s="298"/>
      <c r="HQW112" s="298"/>
      <c r="HQX112" s="298"/>
      <c r="HQY112" s="298"/>
      <c r="HQZ112" s="298"/>
      <c r="HRA112" s="298"/>
      <c r="HRB112" s="298"/>
      <c r="HRC112" s="298"/>
      <c r="HRD112" s="298"/>
      <c r="HRE112" s="298"/>
      <c r="HRF112" s="298"/>
      <c r="HRG112" s="298"/>
      <c r="HRH112" s="298"/>
      <c r="HRI112" s="298"/>
      <c r="HRJ112" s="298"/>
      <c r="HRK112" s="298"/>
      <c r="HRL112" s="298"/>
      <c r="HRM112" s="298"/>
      <c r="HRN112" s="298"/>
      <c r="HRO112" s="298"/>
      <c r="HRP112" s="298"/>
      <c r="HRQ112" s="298"/>
      <c r="HRR112" s="298"/>
      <c r="HRS112" s="298"/>
      <c r="HRT112" s="298"/>
      <c r="HRU112" s="298"/>
      <c r="HRV112" s="298"/>
      <c r="HRW112" s="298"/>
      <c r="HRX112" s="298"/>
      <c r="HRY112" s="298"/>
      <c r="HRZ112" s="298"/>
      <c r="HSA112" s="298"/>
      <c r="HSB112" s="298"/>
      <c r="HSC112" s="298"/>
      <c r="HSD112" s="298"/>
      <c r="HSE112" s="298"/>
      <c r="HSF112" s="298"/>
      <c r="HSG112" s="298"/>
      <c r="HSH112" s="298"/>
      <c r="HSI112" s="298"/>
      <c r="HSJ112" s="298"/>
      <c r="HSK112" s="298"/>
      <c r="HSL112" s="298"/>
      <c r="HSM112" s="298"/>
      <c r="HSN112" s="298"/>
      <c r="HSO112" s="298"/>
      <c r="HSP112" s="298"/>
      <c r="HSQ112" s="298"/>
      <c r="HSR112" s="298"/>
      <c r="HSS112" s="298"/>
      <c r="HST112" s="298"/>
      <c r="HSU112" s="298"/>
      <c r="HSV112" s="298"/>
      <c r="HSW112" s="298"/>
      <c r="HSX112" s="298"/>
      <c r="HSY112" s="298"/>
      <c r="HSZ112" s="298"/>
      <c r="HTA112" s="298"/>
      <c r="HTB112" s="298"/>
      <c r="HTC112" s="298"/>
      <c r="HTD112" s="298"/>
      <c r="HTE112" s="298"/>
      <c r="HTF112" s="298"/>
      <c r="HTG112" s="298"/>
      <c r="HTH112" s="298"/>
      <c r="HTI112" s="298"/>
      <c r="HTJ112" s="298"/>
      <c r="HTK112" s="298"/>
      <c r="HTL112" s="298"/>
      <c r="HTM112" s="298"/>
      <c r="HTN112" s="298"/>
      <c r="HTO112" s="298"/>
      <c r="HTP112" s="298"/>
      <c r="HTQ112" s="298"/>
      <c r="HTR112" s="298"/>
      <c r="HTS112" s="298"/>
      <c r="HTT112" s="298"/>
      <c r="HTU112" s="298"/>
      <c r="HTV112" s="298"/>
      <c r="HTW112" s="298"/>
      <c r="HTX112" s="298"/>
      <c r="HTY112" s="298"/>
      <c r="HTZ112" s="298"/>
      <c r="HUA112" s="298"/>
      <c r="HUB112" s="298"/>
      <c r="HUC112" s="298"/>
      <c r="HUD112" s="298"/>
      <c r="HUE112" s="298"/>
      <c r="HUF112" s="298"/>
      <c r="HUG112" s="298"/>
      <c r="HUH112" s="298"/>
      <c r="HUI112" s="298"/>
      <c r="HUJ112" s="298"/>
      <c r="HUK112" s="298"/>
      <c r="HUL112" s="298"/>
      <c r="HUM112" s="298"/>
      <c r="HUN112" s="298"/>
      <c r="HUO112" s="298"/>
      <c r="HUP112" s="298"/>
      <c r="HUQ112" s="298"/>
      <c r="HUR112" s="298"/>
      <c r="HUS112" s="298"/>
      <c r="HUT112" s="298"/>
      <c r="HUU112" s="298"/>
      <c r="HUV112" s="298"/>
      <c r="HUW112" s="298"/>
      <c r="HUX112" s="298"/>
      <c r="HUY112" s="298"/>
      <c r="HUZ112" s="298"/>
      <c r="HVA112" s="298"/>
      <c r="HVB112" s="298"/>
      <c r="HVC112" s="298"/>
      <c r="HVD112" s="298"/>
      <c r="HVE112" s="298"/>
      <c r="HVF112" s="298"/>
      <c r="HVG112" s="298"/>
      <c r="HVH112" s="298"/>
      <c r="HVI112" s="298"/>
      <c r="HVJ112" s="298"/>
      <c r="HVK112" s="298"/>
      <c r="HVL112" s="298"/>
      <c r="HVM112" s="298"/>
      <c r="HVN112" s="298"/>
      <c r="HVO112" s="298"/>
      <c r="HVP112" s="298"/>
      <c r="HVQ112" s="298"/>
      <c r="HVR112" s="298"/>
      <c r="HVS112" s="298"/>
      <c r="HVT112" s="298"/>
      <c r="HVU112" s="298"/>
      <c r="HVV112" s="298"/>
      <c r="HVW112" s="298"/>
      <c r="HVX112" s="298"/>
      <c r="HVY112" s="298"/>
      <c r="HVZ112" s="298"/>
      <c r="HWA112" s="298"/>
      <c r="HWB112" s="298"/>
      <c r="HWC112" s="298"/>
      <c r="HWD112" s="298"/>
      <c r="HWE112" s="298"/>
      <c r="HWF112" s="298"/>
      <c r="HWG112" s="298"/>
      <c r="HWH112" s="298"/>
      <c r="HWI112" s="298"/>
      <c r="HWJ112" s="298"/>
      <c r="HWK112" s="298"/>
      <c r="HWL112" s="298"/>
      <c r="HWM112" s="298"/>
      <c r="HWN112" s="298"/>
      <c r="HWO112" s="298"/>
      <c r="HWP112" s="298"/>
      <c r="HWQ112" s="298"/>
      <c r="HWR112" s="298"/>
      <c r="HWS112" s="298"/>
      <c r="HWT112" s="298"/>
      <c r="HWU112" s="298"/>
      <c r="HWV112" s="298"/>
      <c r="HWW112" s="298"/>
      <c r="HWX112" s="298"/>
      <c r="HWY112" s="298"/>
      <c r="HWZ112" s="298"/>
      <c r="HXA112" s="298"/>
      <c r="HXB112" s="298"/>
      <c r="HXC112" s="298"/>
      <c r="HXD112" s="298"/>
      <c r="HXE112" s="298"/>
      <c r="HXF112" s="298"/>
      <c r="HXG112" s="298"/>
      <c r="HXH112" s="298"/>
      <c r="HXI112" s="298"/>
      <c r="HXJ112" s="298"/>
      <c r="HXK112" s="298"/>
      <c r="HXL112" s="298"/>
      <c r="HXM112" s="298"/>
      <c r="HXN112" s="298"/>
      <c r="HXO112" s="298"/>
      <c r="HXP112" s="298"/>
      <c r="HXQ112" s="298"/>
      <c r="HXR112" s="298"/>
      <c r="HXS112" s="298"/>
      <c r="HXT112" s="298"/>
      <c r="HXU112" s="298"/>
      <c r="HXV112" s="298"/>
      <c r="HXW112" s="298"/>
      <c r="HXX112" s="298"/>
      <c r="HXY112" s="298"/>
      <c r="HXZ112" s="298"/>
      <c r="HYA112" s="298"/>
      <c r="HYB112" s="298"/>
      <c r="HYC112" s="298"/>
      <c r="HYD112" s="298"/>
      <c r="HYE112" s="298"/>
      <c r="HYF112" s="298"/>
      <c r="HYG112" s="298"/>
      <c r="HYH112" s="298"/>
      <c r="HYI112" s="298"/>
      <c r="HYJ112" s="298"/>
      <c r="HYK112" s="298"/>
      <c r="HYL112" s="298"/>
      <c r="HYM112" s="298"/>
      <c r="HYN112" s="298"/>
      <c r="HYO112" s="298"/>
      <c r="HYP112" s="298"/>
      <c r="HYQ112" s="298"/>
      <c r="HYR112" s="298"/>
      <c r="HYS112" s="298"/>
      <c r="HYT112" s="298"/>
      <c r="HYU112" s="298"/>
      <c r="HYV112" s="298"/>
      <c r="HYW112" s="298"/>
      <c r="HYX112" s="298"/>
      <c r="HYY112" s="298"/>
      <c r="HYZ112" s="298"/>
      <c r="HZA112" s="298"/>
      <c r="HZB112" s="298"/>
      <c r="HZC112" s="298"/>
      <c r="HZD112" s="298"/>
      <c r="HZE112" s="298"/>
      <c r="HZF112" s="298"/>
      <c r="HZG112" s="298"/>
      <c r="HZH112" s="298"/>
      <c r="HZI112" s="298"/>
      <c r="HZJ112" s="298"/>
      <c r="HZK112" s="298"/>
      <c r="HZL112" s="298"/>
      <c r="HZM112" s="298"/>
      <c r="HZN112" s="298"/>
      <c r="HZO112" s="298"/>
      <c r="HZP112" s="298"/>
      <c r="HZQ112" s="298"/>
      <c r="HZR112" s="298"/>
      <c r="HZS112" s="298"/>
      <c r="HZT112" s="298"/>
      <c r="HZU112" s="298"/>
      <c r="HZV112" s="298"/>
      <c r="HZW112" s="298"/>
      <c r="HZX112" s="298"/>
      <c r="HZY112" s="298"/>
      <c r="HZZ112" s="298"/>
      <c r="IAA112" s="298"/>
      <c r="IAB112" s="298"/>
      <c r="IAC112" s="298"/>
      <c r="IAD112" s="298"/>
      <c r="IAE112" s="298"/>
      <c r="IAF112" s="298"/>
      <c r="IAG112" s="298"/>
      <c r="IAH112" s="298"/>
      <c r="IAI112" s="298"/>
      <c r="IAJ112" s="298"/>
      <c r="IAK112" s="298"/>
      <c r="IAL112" s="298"/>
      <c r="IAM112" s="298"/>
      <c r="IAN112" s="298"/>
      <c r="IAO112" s="298"/>
      <c r="IAP112" s="298"/>
      <c r="IAQ112" s="298"/>
      <c r="IAR112" s="298"/>
      <c r="IAS112" s="298"/>
      <c r="IAT112" s="298"/>
      <c r="IAU112" s="298"/>
      <c r="IAV112" s="298"/>
      <c r="IAW112" s="298"/>
      <c r="IAX112" s="298"/>
      <c r="IAY112" s="298"/>
      <c r="IAZ112" s="298"/>
      <c r="IBA112" s="298"/>
      <c r="IBB112" s="298"/>
      <c r="IBC112" s="298"/>
      <c r="IBD112" s="298"/>
      <c r="IBE112" s="298"/>
      <c r="IBF112" s="298"/>
      <c r="IBG112" s="298"/>
      <c r="IBH112" s="298"/>
      <c r="IBI112" s="298"/>
      <c r="IBJ112" s="298"/>
      <c r="IBK112" s="298"/>
      <c r="IBL112" s="298"/>
      <c r="IBM112" s="298"/>
      <c r="IBN112" s="298"/>
      <c r="IBO112" s="298"/>
      <c r="IBP112" s="298"/>
      <c r="IBQ112" s="298"/>
      <c r="IBR112" s="298"/>
      <c r="IBS112" s="298"/>
      <c r="IBT112" s="298"/>
      <c r="IBU112" s="298"/>
      <c r="IBV112" s="298"/>
      <c r="IBW112" s="298"/>
      <c r="IBX112" s="298"/>
      <c r="IBY112" s="298"/>
      <c r="IBZ112" s="298"/>
      <c r="ICA112" s="298"/>
      <c r="ICB112" s="298"/>
      <c r="ICC112" s="298"/>
      <c r="ICD112" s="298"/>
      <c r="ICE112" s="298"/>
      <c r="ICF112" s="298"/>
      <c r="ICG112" s="298"/>
      <c r="ICH112" s="298"/>
      <c r="ICI112" s="298"/>
      <c r="ICJ112" s="298"/>
      <c r="ICK112" s="298"/>
      <c r="ICL112" s="298"/>
      <c r="ICM112" s="298"/>
      <c r="ICN112" s="298"/>
      <c r="ICO112" s="298"/>
      <c r="ICP112" s="298"/>
      <c r="ICQ112" s="298"/>
      <c r="ICR112" s="298"/>
      <c r="ICS112" s="298"/>
      <c r="ICT112" s="298"/>
      <c r="ICU112" s="298"/>
      <c r="ICV112" s="298"/>
      <c r="ICW112" s="298"/>
      <c r="ICX112" s="298"/>
      <c r="ICY112" s="298"/>
      <c r="ICZ112" s="298"/>
      <c r="IDA112" s="298"/>
      <c r="IDB112" s="298"/>
      <c r="IDC112" s="298"/>
      <c r="IDD112" s="298"/>
      <c r="IDE112" s="298"/>
      <c r="IDF112" s="298"/>
      <c r="IDG112" s="298"/>
      <c r="IDH112" s="298"/>
      <c r="IDI112" s="298"/>
      <c r="IDJ112" s="298"/>
      <c r="IDK112" s="298"/>
      <c r="IDL112" s="298"/>
      <c r="IDM112" s="298"/>
      <c r="IDN112" s="298"/>
      <c r="IDO112" s="298"/>
      <c r="IDP112" s="298"/>
      <c r="IDQ112" s="298"/>
      <c r="IDR112" s="298"/>
      <c r="IDS112" s="298"/>
      <c r="IDT112" s="298"/>
      <c r="IDU112" s="298"/>
      <c r="IDV112" s="298"/>
      <c r="IDW112" s="298"/>
      <c r="IDX112" s="298"/>
      <c r="IDY112" s="298"/>
      <c r="IDZ112" s="298"/>
      <c r="IEA112" s="298"/>
      <c r="IEB112" s="298"/>
      <c r="IEC112" s="298"/>
      <c r="IED112" s="298"/>
      <c r="IEE112" s="298"/>
      <c r="IEF112" s="298"/>
      <c r="IEG112" s="298"/>
      <c r="IEH112" s="298"/>
      <c r="IEI112" s="298"/>
      <c r="IEJ112" s="298"/>
      <c r="IEK112" s="298"/>
      <c r="IEL112" s="298"/>
      <c r="IEM112" s="298"/>
      <c r="IEN112" s="298"/>
      <c r="IEO112" s="298"/>
      <c r="IEP112" s="298"/>
      <c r="IEQ112" s="298"/>
      <c r="IER112" s="298"/>
      <c r="IES112" s="298"/>
      <c r="IET112" s="298"/>
      <c r="IEU112" s="298"/>
      <c r="IEV112" s="298"/>
      <c r="IEW112" s="298"/>
      <c r="IEX112" s="298"/>
      <c r="IEY112" s="298"/>
      <c r="IEZ112" s="298"/>
      <c r="IFA112" s="298"/>
      <c r="IFB112" s="298"/>
      <c r="IFC112" s="298"/>
      <c r="IFD112" s="298"/>
      <c r="IFE112" s="298"/>
      <c r="IFF112" s="298"/>
      <c r="IFG112" s="298"/>
      <c r="IFH112" s="298"/>
      <c r="IFI112" s="298"/>
      <c r="IFJ112" s="298"/>
      <c r="IFK112" s="298"/>
      <c r="IFL112" s="298"/>
      <c r="IFM112" s="298"/>
      <c r="IFN112" s="298"/>
      <c r="IFO112" s="298"/>
      <c r="IFP112" s="298"/>
      <c r="IFQ112" s="298"/>
      <c r="IFR112" s="298"/>
      <c r="IFS112" s="298"/>
      <c r="IFT112" s="298"/>
      <c r="IFU112" s="298"/>
      <c r="IFV112" s="298"/>
      <c r="IFW112" s="298"/>
      <c r="IFX112" s="298"/>
      <c r="IFY112" s="298"/>
      <c r="IFZ112" s="298"/>
      <c r="IGA112" s="298"/>
      <c r="IGB112" s="298"/>
      <c r="IGC112" s="298"/>
      <c r="IGD112" s="298"/>
      <c r="IGE112" s="298"/>
      <c r="IGF112" s="298"/>
      <c r="IGG112" s="298"/>
      <c r="IGH112" s="298"/>
      <c r="IGI112" s="298"/>
      <c r="IGJ112" s="298"/>
      <c r="IGK112" s="298"/>
      <c r="IGL112" s="298"/>
      <c r="IGM112" s="298"/>
      <c r="IGN112" s="298"/>
      <c r="IGO112" s="298"/>
      <c r="IGP112" s="298"/>
      <c r="IGQ112" s="298"/>
      <c r="IGR112" s="298"/>
      <c r="IGS112" s="298"/>
      <c r="IGT112" s="298"/>
      <c r="IGU112" s="298"/>
      <c r="IGV112" s="298"/>
      <c r="IGW112" s="298"/>
      <c r="IGX112" s="298"/>
      <c r="IGY112" s="298"/>
      <c r="IGZ112" s="298"/>
      <c r="IHA112" s="298"/>
      <c r="IHB112" s="298"/>
      <c r="IHC112" s="298"/>
      <c r="IHD112" s="298"/>
      <c r="IHE112" s="298"/>
      <c r="IHF112" s="298"/>
      <c r="IHG112" s="298"/>
      <c r="IHH112" s="298"/>
      <c r="IHI112" s="298"/>
      <c r="IHJ112" s="298"/>
      <c r="IHK112" s="298"/>
      <c r="IHL112" s="298"/>
      <c r="IHM112" s="298"/>
      <c r="IHN112" s="298"/>
      <c r="IHO112" s="298"/>
      <c r="IHP112" s="298"/>
      <c r="IHQ112" s="298"/>
      <c r="IHR112" s="298"/>
      <c r="IHS112" s="298"/>
      <c r="IHT112" s="298"/>
      <c r="IHU112" s="298"/>
      <c r="IHV112" s="298"/>
      <c r="IHW112" s="298"/>
      <c r="IHX112" s="298"/>
      <c r="IHY112" s="298"/>
      <c r="IHZ112" s="298"/>
      <c r="IIA112" s="298"/>
      <c r="IIB112" s="298"/>
      <c r="IIC112" s="298"/>
      <c r="IID112" s="298"/>
      <c r="IIE112" s="298"/>
      <c r="IIF112" s="298"/>
      <c r="IIG112" s="298"/>
      <c r="IIH112" s="298"/>
      <c r="III112" s="298"/>
      <c r="IIJ112" s="298"/>
      <c r="IIK112" s="298"/>
      <c r="IIL112" s="298"/>
      <c r="IIM112" s="298"/>
      <c r="IIN112" s="298"/>
      <c r="IIO112" s="298"/>
      <c r="IIP112" s="298"/>
      <c r="IIQ112" s="298"/>
      <c r="IIR112" s="298"/>
      <c r="IIS112" s="298"/>
      <c r="IIT112" s="298"/>
      <c r="IIU112" s="298"/>
      <c r="IIV112" s="298"/>
      <c r="IIW112" s="298"/>
      <c r="IIX112" s="298"/>
      <c r="IIY112" s="298"/>
      <c r="IIZ112" s="298"/>
      <c r="IJA112" s="298"/>
      <c r="IJB112" s="298"/>
      <c r="IJC112" s="298"/>
      <c r="IJD112" s="298"/>
      <c r="IJE112" s="298"/>
      <c r="IJF112" s="298"/>
      <c r="IJG112" s="298"/>
      <c r="IJH112" s="298"/>
      <c r="IJI112" s="298"/>
      <c r="IJJ112" s="298"/>
      <c r="IJK112" s="298"/>
      <c r="IJL112" s="298"/>
      <c r="IJM112" s="298"/>
      <c r="IJN112" s="298"/>
      <c r="IJO112" s="298"/>
      <c r="IJP112" s="298"/>
      <c r="IJQ112" s="298"/>
      <c r="IJR112" s="298"/>
      <c r="IJS112" s="298"/>
      <c r="IJT112" s="298"/>
      <c r="IJU112" s="298"/>
      <c r="IJV112" s="298"/>
      <c r="IJW112" s="298"/>
      <c r="IJX112" s="298"/>
      <c r="IJY112" s="298"/>
      <c r="IJZ112" s="298"/>
      <c r="IKA112" s="298"/>
      <c r="IKB112" s="298"/>
      <c r="IKC112" s="298"/>
      <c r="IKD112" s="298"/>
      <c r="IKE112" s="298"/>
      <c r="IKF112" s="298"/>
      <c r="IKG112" s="298"/>
      <c r="IKH112" s="298"/>
      <c r="IKI112" s="298"/>
      <c r="IKJ112" s="298"/>
      <c r="IKK112" s="298"/>
      <c r="IKL112" s="298"/>
      <c r="IKM112" s="298"/>
      <c r="IKN112" s="298"/>
      <c r="IKO112" s="298"/>
      <c r="IKP112" s="298"/>
      <c r="IKQ112" s="298"/>
      <c r="IKR112" s="298"/>
      <c r="IKS112" s="298"/>
      <c r="IKT112" s="298"/>
      <c r="IKU112" s="298"/>
      <c r="IKV112" s="298"/>
      <c r="IKW112" s="298"/>
      <c r="IKX112" s="298"/>
      <c r="IKY112" s="298"/>
      <c r="IKZ112" s="298"/>
      <c r="ILA112" s="298"/>
      <c r="ILB112" s="298"/>
      <c r="ILC112" s="298"/>
      <c r="ILD112" s="298"/>
      <c r="ILE112" s="298"/>
      <c r="ILF112" s="298"/>
      <c r="ILG112" s="298"/>
      <c r="ILH112" s="298"/>
      <c r="ILI112" s="298"/>
      <c r="ILJ112" s="298"/>
      <c r="ILK112" s="298"/>
      <c r="ILL112" s="298"/>
      <c r="ILM112" s="298"/>
      <c r="ILN112" s="298"/>
      <c r="ILO112" s="298"/>
      <c r="ILP112" s="298"/>
      <c r="ILQ112" s="298"/>
      <c r="ILR112" s="298"/>
      <c r="ILS112" s="298"/>
      <c r="ILT112" s="298"/>
      <c r="ILU112" s="298"/>
      <c r="ILV112" s="298"/>
      <c r="ILW112" s="298"/>
      <c r="ILX112" s="298"/>
      <c r="ILY112" s="298"/>
      <c r="ILZ112" s="298"/>
      <c r="IMA112" s="298"/>
      <c r="IMB112" s="298"/>
      <c r="IMC112" s="298"/>
      <c r="IMD112" s="298"/>
      <c r="IME112" s="298"/>
      <c r="IMF112" s="298"/>
      <c r="IMG112" s="298"/>
      <c r="IMH112" s="298"/>
      <c r="IMI112" s="298"/>
      <c r="IMJ112" s="298"/>
      <c r="IMK112" s="298"/>
      <c r="IML112" s="298"/>
      <c r="IMM112" s="298"/>
      <c r="IMN112" s="298"/>
      <c r="IMO112" s="298"/>
      <c r="IMP112" s="298"/>
      <c r="IMQ112" s="298"/>
      <c r="IMR112" s="298"/>
      <c r="IMS112" s="298"/>
      <c r="IMT112" s="298"/>
      <c r="IMU112" s="298"/>
      <c r="IMV112" s="298"/>
      <c r="IMW112" s="298"/>
      <c r="IMX112" s="298"/>
      <c r="IMY112" s="298"/>
      <c r="IMZ112" s="298"/>
      <c r="INA112" s="298"/>
      <c r="INB112" s="298"/>
      <c r="INC112" s="298"/>
      <c r="IND112" s="298"/>
      <c r="INE112" s="298"/>
      <c r="INF112" s="298"/>
      <c r="ING112" s="298"/>
      <c r="INH112" s="298"/>
      <c r="INI112" s="298"/>
      <c r="INJ112" s="298"/>
      <c r="INK112" s="298"/>
      <c r="INL112" s="298"/>
      <c r="INM112" s="298"/>
      <c r="INN112" s="298"/>
      <c r="INO112" s="298"/>
      <c r="INP112" s="298"/>
      <c r="INQ112" s="298"/>
      <c r="INR112" s="298"/>
      <c r="INS112" s="298"/>
      <c r="INT112" s="298"/>
      <c r="INU112" s="298"/>
      <c r="INV112" s="298"/>
      <c r="INW112" s="298"/>
      <c r="INX112" s="298"/>
      <c r="INY112" s="298"/>
      <c r="INZ112" s="298"/>
      <c r="IOA112" s="298"/>
      <c r="IOB112" s="298"/>
      <c r="IOC112" s="298"/>
      <c r="IOD112" s="298"/>
      <c r="IOE112" s="298"/>
      <c r="IOF112" s="298"/>
      <c r="IOG112" s="298"/>
      <c r="IOH112" s="298"/>
      <c r="IOI112" s="298"/>
      <c r="IOJ112" s="298"/>
      <c r="IOK112" s="298"/>
      <c r="IOL112" s="298"/>
      <c r="IOM112" s="298"/>
      <c r="ION112" s="298"/>
      <c r="IOO112" s="298"/>
      <c r="IOP112" s="298"/>
      <c r="IOQ112" s="298"/>
      <c r="IOR112" s="298"/>
      <c r="IOS112" s="298"/>
      <c r="IOT112" s="298"/>
      <c r="IOU112" s="298"/>
      <c r="IOV112" s="298"/>
      <c r="IOW112" s="298"/>
      <c r="IOX112" s="298"/>
      <c r="IOY112" s="298"/>
      <c r="IOZ112" s="298"/>
      <c r="IPA112" s="298"/>
      <c r="IPB112" s="298"/>
      <c r="IPC112" s="298"/>
      <c r="IPD112" s="298"/>
      <c r="IPE112" s="298"/>
      <c r="IPF112" s="298"/>
      <c r="IPG112" s="298"/>
      <c r="IPH112" s="298"/>
      <c r="IPI112" s="298"/>
      <c r="IPJ112" s="298"/>
      <c r="IPK112" s="298"/>
      <c r="IPL112" s="298"/>
      <c r="IPM112" s="298"/>
      <c r="IPN112" s="298"/>
      <c r="IPO112" s="298"/>
      <c r="IPP112" s="298"/>
      <c r="IPQ112" s="298"/>
      <c r="IPR112" s="298"/>
      <c r="IPS112" s="298"/>
      <c r="IPT112" s="298"/>
      <c r="IPU112" s="298"/>
      <c r="IPV112" s="298"/>
      <c r="IPW112" s="298"/>
      <c r="IPX112" s="298"/>
      <c r="IPY112" s="298"/>
      <c r="IPZ112" s="298"/>
      <c r="IQA112" s="298"/>
      <c r="IQB112" s="298"/>
      <c r="IQC112" s="298"/>
      <c r="IQD112" s="298"/>
      <c r="IQE112" s="298"/>
      <c r="IQF112" s="298"/>
      <c r="IQG112" s="298"/>
      <c r="IQH112" s="298"/>
      <c r="IQI112" s="298"/>
      <c r="IQJ112" s="298"/>
      <c r="IQK112" s="298"/>
      <c r="IQL112" s="298"/>
      <c r="IQM112" s="298"/>
      <c r="IQN112" s="298"/>
      <c r="IQO112" s="298"/>
      <c r="IQP112" s="298"/>
      <c r="IQQ112" s="298"/>
      <c r="IQR112" s="298"/>
      <c r="IQS112" s="298"/>
      <c r="IQT112" s="298"/>
      <c r="IQU112" s="298"/>
      <c r="IQV112" s="298"/>
      <c r="IQW112" s="298"/>
      <c r="IQX112" s="298"/>
      <c r="IQY112" s="298"/>
      <c r="IQZ112" s="298"/>
      <c r="IRA112" s="298"/>
      <c r="IRB112" s="298"/>
      <c r="IRC112" s="298"/>
      <c r="IRD112" s="298"/>
      <c r="IRE112" s="298"/>
      <c r="IRF112" s="298"/>
      <c r="IRG112" s="298"/>
      <c r="IRH112" s="298"/>
      <c r="IRI112" s="298"/>
      <c r="IRJ112" s="298"/>
      <c r="IRK112" s="298"/>
      <c r="IRL112" s="298"/>
      <c r="IRM112" s="298"/>
      <c r="IRN112" s="298"/>
      <c r="IRO112" s="298"/>
      <c r="IRP112" s="298"/>
      <c r="IRQ112" s="298"/>
      <c r="IRR112" s="298"/>
      <c r="IRS112" s="298"/>
      <c r="IRT112" s="298"/>
      <c r="IRU112" s="298"/>
      <c r="IRV112" s="298"/>
      <c r="IRW112" s="298"/>
      <c r="IRX112" s="298"/>
      <c r="IRY112" s="298"/>
      <c r="IRZ112" s="298"/>
      <c r="ISA112" s="298"/>
      <c r="ISB112" s="298"/>
      <c r="ISC112" s="298"/>
      <c r="ISD112" s="298"/>
      <c r="ISE112" s="298"/>
      <c r="ISF112" s="298"/>
      <c r="ISG112" s="298"/>
      <c r="ISH112" s="298"/>
      <c r="ISI112" s="298"/>
      <c r="ISJ112" s="298"/>
      <c r="ISK112" s="298"/>
      <c r="ISL112" s="298"/>
      <c r="ISM112" s="298"/>
      <c r="ISN112" s="298"/>
      <c r="ISO112" s="298"/>
      <c r="ISP112" s="298"/>
      <c r="ISQ112" s="298"/>
      <c r="ISR112" s="298"/>
      <c r="ISS112" s="298"/>
      <c r="IST112" s="298"/>
      <c r="ISU112" s="298"/>
      <c r="ISV112" s="298"/>
      <c r="ISW112" s="298"/>
      <c r="ISX112" s="298"/>
      <c r="ISY112" s="298"/>
      <c r="ISZ112" s="298"/>
      <c r="ITA112" s="298"/>
      <c r="ITB112" s="298"/>
      <c r="ITC112" s="298"/>
      <c r="ITD112" s="298"/>
      <c r="ITE112" s="298"/>
      <c r="ITF112" s="298"/>
      <c r="ITG112" s="298"/>
      <c r="ITH112" s="298"/>
      <c r="ITI112" s="298"/>
      <c r="ITJ112" s="298"/>
      <c r="ITK112" s="298"/>
      <c r="ITL112" s="298"/>
      <c r="ITM112" s="298"/>
      <c r="ITN112" s="298"/>
      <c r="ITO112" s="298"/>
      <c r="ITP112" s="298"/>
      <c r="ITQ112" s="298"/>
      <c r="ITR112" s="298"/>
      <c r="ITS112" s="298"/>
      <c r="ITT112" s="298"/>
      <c r="ITU112" s="298"/>
      <c r="ITV112" s="298"/>
      <c r="ITW112" s="298"/>
      <c r="ITX112" s="298"/>
      <c r="ITY112" s="298"/>
      <c r="ITZ112" s="298"/>
      <c r="IUA112" s="298"/>
      <c r="IUB112" s="298"/>
      <c r="IUC112" s="298"/>
      <c r="IUD112" s="298"/>
      <c r="IUE112" s="298"/>
      <c r="IUF112" s="298"/>
      <c r="IUG112" s="298"/>
      <c r="IUH112" s="298"/>
      <c r="IUI112" s="298"/>
      <c r="IUJ112" s="298"/>
      <c r="IUK112" s="298"/>
      <c r="IUL112" s="298"/>
      <c r="IUM112" s="298"/>
      <c r="IUN112" s="298"/>
      <c r="IUO112" s="298"/>
      <c r="IUP112" s="298"/>
      <c r="IUQ112" s="298"/>
      <c r="IUR112" s="298"/>
      <c r="IUS112" s="298"/>
      <c r="IUT112" s="298"/>
      <c r="IUU112" s="298"/>
      <c r="IUV112" s="298"/>
      <c r="IUW112" s="298"/>
      <c r="IUX112" s="298"/>
      <c r="IUY112" s="298"/>
      <c r="IUZ112" s="298"/>
      <c r="IVA112" s="298"/>
      <c r="IVB112" s="298"/>
      <c r="IVC112" s="298"/>
      <c r="IVD112" s="298"/>
      <c r="IVE112" s="298"/>
      <c r="IVF112" s="298"/>
      <c r="IVG112" s="298"/>
      <c r="IVH112" s="298"/>
      <c r="IVI112" s="298"/>
      <c r="IVJ112" s="298"/>
      <c r="IVK112" s="298"/>
      <c r="IVL112" s="298"/>
      <c r="IVM112" s="298"/>
      <c r="IVN112" s="298"/>
      <c r="IVO112" s="298"/>
      <c r="IVP112" s="298"/>
      <c r="IVQ112" s="298"/>
      <c r="IVR112" s="298"/>
      <c r="IVS112" s="298"/>
      <c r="IVT112" s="298"/>
      <c r="IVU112" s="298"/>
      <c r="IVV112" s="298"/>
      <c r="IVW112" s="298"/>
      <c r="IVX112" s="298"/>
      <c r="IVY112" s="298"/>
      <c r="IVZ112" s="298"/>
      <c r="IWA112" s="298"/>
      <c r="IWB112" s="298"/>
      <c r="IWC112" s="298"/>
      <c r="IWD112" s="298"/>
      <c r="IWE112" s="298"/>
      <c r="IWF112" s="298"/>
      <c r="IWG112" s="298"/>
      <c r="IWH112" s="298"/>
      <c r="IWI112" s="298"/>
      <c r="IWJ112" s="298"/>
      <c r="IWK112" s="298"/>
      <c r="IWL112" s="298"/>
      <c r="IWM112" s="298"/>
      <c r="IWN112" s="298"/>
      <c r="IWO112" s="298"/>
      <c r="IWP112" s="298"/>
      <c r="IWQ112" s="298"/>
      <c r="IWR112" s="298"/>
      <c r="IWS112" s="298"/>
      <c r="IWT112" s="298"/>
      <c r="IWU112" s="298"/>
      <c r="IWV112" s="298"/>
      <c r="IWW112" s="298"/>
      <c r="IWX112" s="298"/>
      <c r="IWY112" s="298"/>
      <c r="IWZ112" s="298"/>
      <c r="IXA112" s="298"/>
      <c r="IXB112" s="298"/>
      <c r="IXC112" s="298"/>
      <c r="IXD112" s="298"/>
      <c r="IXE112" s="298"/>
      <c r="IXF112" s="298"/>
      <c r="IXG112" s="298"/>
      <c r="IXH112" s="298"/>
      <c r="IXI112" s="298"/>
      <c r="IXJ112" s="298"/>
      <c r="IXK112" s="298"/>
      <c r="IXL112" s="298"/>
      <c r="IXM112" s="298"/>
      <c r="IXN112" s="298"/>
      <c r="IXO112" s="298"/>
      <c r="IXP112" s="298"/>
      <c r="IXQ112" s="298"/>
      <c r="IXR112" s="298"/>
      <c r="IXS112" s="298"/>
      <c r="IXT112" s="298"/>
      <c r="IXU112" s="298"/>
      <c r="IXV112" s="298"/>
      <c r="IXW112" s="298"/>
      <c r="IXX112" s="298"/>
      <c r="IXY112" s="298"/>
      <c r="IXZ112" s="298"/>
      <c r="IYA112" s="298"/>
      <c r="IYB112" s="298"/>
      <c r="IYC112" s="298"/>
      <c r="IYD112" s="298"/>
      <c r="IYE112" s="298"/>
      <c r="IYF112" s="298"/>
      <c r="IYG112" s="298"/>
      <c r="IYH112" s="298"/>
      <c r="IYI112" s="298"/>
      <c r="IYJ112" s="298"/>
      <c r="IYK112" s="298"/>
      <c r="IYL112" s="298"/>
      <c r="IYM112" s="298"/>
      <c r="IYN112" s="298"/>
      <c r="IYO112" s="298"/>
      <c r="IYP112" s="298"/>
      <c r="IYQ112" s="298"/>
      <c r="IYR112" s="298"/>
      <c r="IYS112" s="298"/>
      <c r="IYT112" s="298"/>
      <c r="IYU112" s="298"/>
      <c r="IYV112" s="298"/>
      <c r="IYW112" s="298"/>
      <c r="IYX112" s="298"/>
      <c r="IYY112" s="298"/>
      <c r="IYZ112" s="298"/>
      <c r="IZA112" s="298"/>
      <c r="IZB112" s="298"/>
      <c r="IZC112" s="298"/>
      <c r="IZD112" s="298"/>
      <c r="IZE112" s="298"/>
      <c r="IZF112" s="298"/>
      <c r="IZG112" s="298"/>
      <c r="IZH112" s="298"/>
      <c r="IZI112" s="298"/>
      <c r="IZJ112" s="298"/>
      <c r="IZK112" s="298"/>
      <c r="IZL112" s="298"/>
      <c r="IZM112" s="298"/>
      <c r="IZN112" s="298"/>
      <c r="IZO112" s="298"/>
      <c r="IZP112" s="298"/>
      <c r="IZQ112" s="298"/>
      <c r="IZR112" s="298"/>
      <c r="IZS112" s="298"/>
      <c r="IZT112" s="298"/>
      <c r="IZU112" s="298"/>
      <c r="IZV112" s="298"/>
      <c r="IZW112" s="298"/>
      <c r="IZX112" s="298"/>
      <c r="IZY112" s="298"/>
      <c r="IZZ112" s="298"/>
      <c r="JAA112" s="298"/>
      <c r="JAB112" s="298"/>
      <c r="JAC112" s="298"/>
      <c r="JAD112" s="298"/>
      <c r="JAE112" s="298"/>
      <c r="JAF112" s="298"/>
      <c r="JAG112" s="298"/>
      <c r="JAH112" s="298"/>
      <c r="JAI112" s="298"/>
      <c r="JAJ112" s="298"/>
      <c r="JAK112" s="298"/>
      <c r="JAL112" s="298"/>
      <c r="JAM112" s="298"/>
      <c r="JAN112" s="298"/>
      <c r="JAO112" s="298"/>
      <c r="JAP112" s="298"/>
      <c r="JAQ112" s="298"/>
      <c r="JAR112" s="298"/>
      <c r="JAS112" s="298"/>
      <c r="JAT112" s="298"/>
      <c r="JAU112" s="298"/>
      <c r="JAV112" s="298"/>
      <c r="JAW112" s="298"/>
      <c r="JAX112" s="298"/>
      <c r="JAY112" s="298"/>
      <c r="JAZ112" s="298"/>
      <c r="JBA112" s="298"/>
      <c r="JBB112" s="298"/>
      <c r="JBC112" s="298"/>
      <c r="JBD112" s="298"/>
      <c r="JBE112" s="298"/>
      <c r="JBF112" s="298"/>
      <c r="JBG112" s="298"/>
      <c r="JBH112" s="298"/>
      <c r="JBI112" s="298"/>
      <c r="JBJ112" s="298"/>
      <c r="JBK112" s="298"/>
      <c r="JBL112" s="298"/>
      <c r="JBM112" s="298"/>
      <c r="JBN112" s="298"/>
      <c r="JBO112" s="298"/>
      <c r="JBP112" s="298"/>
      <c r="JBQ112" s="298"/>
      <c r="JBR112" s="298"/>
      <c r="JBS112" s="298"/>
      <c r="JBT112" s="298"/>
      <c r="JBU112" s="298"/>
      <c r="JBV112" s="298"/>
      <c r="JBW112" s="298"/>
      <c r="JBX112" s="298"/>
      <c r="JBY112" s="298"/>
      <c r="JBZ112" s="298"/>
      <c r="JCA112" s="298"/>
      <c r="JCB112" s="298"/>
      <c r="JCC112" s="298"/>
      <c r="JCD112" s="298"/>
      <c r="JCE112" s="298"/>
      <c r="JCF112" s="298"/>
      <c r="JCG112" s="298"/>
      <c r="JCH112" s="298"/>
      <c r="JCI112" s="298"/>
      <c r="JCJ112" s="298"/>
      <c r="JCK112" s="298"/>
      <c r="JCL112" s="298"/>
      <c r="JCM112" s="298"/>
      <c r="JCN112" s="298"/>
      <c r="JCO112" s="298"/>
      <c r="JCP112" s="298"/>
      <c r="JCQ112" s="298"/>
      <c r="JCR112" s="298"/>
      <c r="JCS112" s="298"/>
      <c r="JCT112" s="298"/>
      <c r="JCU112" s="298"/>
      <c r="JCV112" s="298"/>
      <c r="JCW112" s="298"/>
      <c r="JCX112" s="298"/>
      <c r="JCY112" s="298"/>
      <c r="JCZ112" s="298"/>
      <c r="JDA112" s="298"/>
      <c r="JDB112" s="298"/>
      <c r="JDC112" s="298"/>
      <c r="JDD112" s="298"/>
      <c r="JDE112" s="298"/>
      <c r="JDF112" s="298"/>
      <c r="JDG112" s="298"/>
      <c r="JDH112" s="298"/>
      <c r="JDI112" s="298"/>
      <c r="JDJ112" s="298"/>
      <c r="JDK112" s="298"/>
      <c r="JDL112" s="298"/>
      <c r="JDM112" s="298"/>
      <c r="JDN112" s="298"/>
      <c r="JDO112" s="298"/>
      <c r="JDP112" s="298"/>
      <c r="JDQ112" s="298"/>
      <c r="JDR112" s="298"/>
      <c r="JDS112" s="298"/>
      <c r="JDT112" s="298"/>
      <c r="JDU112" s="298"/>
      <c r="JDV112" s="298"/>
      <c r="JDW112" s="298"/>
      <c r="JDX112" s="298"/>
      <c r="JDY112" s="298"/>
      <c r="JDZ112" s="298"/>
      <c r="JEA112" s="298"/>
      <c r="JEB112" s="298"/>
      <c r="JEC112" s="298"/>
      <c r="JED112" s="298"/>
      <c r="JEE112" s="298"/>
      <c r="JEF112" s="298"/>
      <c r="JEG112" s="298"/>
      <c r="JEH112" s="298"/>
      <c r="JEI112" s="298"/>
      <c r="JEJ112" s="298"/>
      <c r="JEK112" s="298"/>
      <c r="JEL112" s="298"/>
      <c r="JEM112" s="298"/>
      <c r="JEN112" s="298"/>
      <c r="JEO112" s="298"/>
      <c r="JEP112" s="298"/>
      <c r="JEQ112" s="298"/>
      <c r="JER112" s="298"/>
      <c r="JES112" s="298"/>
      <c r="JET112" s="298"/>
      <c r="JEU112" s="298"/>
      <c r="JEV112" s="298"/>
      <c r="JEW112" s="298"/>
      <c r="JEX112" s="298"/>
      <c r="JEY112" s="298"/>
      <c r="JEZ112" s="298"/>
      <c r="JFA112" s="298"/>
      <c r="JFB112" s="298"/>
      <c r="JFC112" s="298"/>
      <c r="JFD112" s="298"/>
      <c r="JFE112" s="298"/>
      <c r="JFF112" s="298"/>
      <c r="JFG112" s="298"/>
      <c r="JFH112" s="298"/>
      <c r="JFI112" s="298"/>
      <c r="JFJ112" s="298"/>
      <c r="JFK112" s="298"/>
      <c r="JFL112" s="298"/>
      <c r="JFM112" s="298"/>
      <c r="JFN112" s="298"/>
      <c r="JFO112" s="298"/>
      <c r="JFP112" s="298"/>
      <c r="JFQ112" s="298"/>
      <c r="JFR112" s="298"/>
      <c r="JFS112" s="298"/>
      <c r="JFT112" s="298"/>
      <c r="JFU112" s="298"/>
      <c r="JFV112" s="298"/>
      <c r="JFW112" s="298"/>
      <c r="JFX112" s="298"/>
      <c r="JFY112" s="298"/>
      <c r="JFZ112" s="298"/>
      <c r="JGA112" s="298"/>
      <c r="JGB112" s="298"/>
      <c r="JGC112" s="298"/>
      <c r="JGD112" s="298"/>
      <c r="JGE112" s="298"/>
      <c r="JGF112" s="298"/>
      <c r="JGG112" s="298"/>
      <c r="JGH112" s="298"/>
      <c r="JGI112" s="298"/>
      <c r="JGJ112" s="298"/>
      <c r="JGK112" s="298"/>
      <c r="JGL112" s="298"/>
      <c r="JGM112" s="298"/>
      <c r="JGN112" s="298"/>
      <c r="JGO112" s="298"/>
      <c r="JGP112" s="298"/>
      <c r="JGQ112" s="298"/>
      <c r="JGR112" s="298"/>
      <c r="JGS112" s="298"/>
      <c r="JGT112" s="298"/>
      <c r="JGU112" s="298"/>
      <c r="JGV112" s="298"/>
      <c r="JGW112" s="298"/>
      <c r="JGX112" s="298"/>
      <c r="JGY112" s="298"/>
      <c r="JGZ112" s="298"/>
      <c r="JHA112" s="298"/>
      <c r="JHB112" s="298"/>
      <c r="JHC112" s="298"/>
      <c r="JHD112" s="298"/>
      <c r="JHE112" s="298"/>
      <c r="JHF112" s="298"/>
      <c r="JHG112" s="298"/>
      <c r="JHH112" s="298"/>
      <c r="JHI112" s="298"/>
      <c r="JHJ112" s="298"/>
      <c r="JHK112" s="298"/>
      <c r="JHL112" s="298"/>
      <c r="JHM112" s="298"/>
      <c r="JHN112" s="298"/>
      <c r="JHO112" s="298"/>
      <c r="JHP112" s="298"/>
      <c r="JHQ112" s="298"/>
      <c r="JHR112" s="298"/>
      <c r="JHS112" s="298"/>
      <c r="JHT112" s="298"/>
      <c r="JHU112" s="298"/>
      <c r="JHV112" s="298"/>
      <c r="JHW112" s="298"/>
      <c r="JHX112" s="298"/>
      <c r="JHY112" s="298"/>
      <c r="JHZ112" s="298"/>
      <c r="JIA112" s="298"/>
      <c r="JIB112" s="298"/>
      <c r="JIC112" s="298"/>
      <c r="JID112" s="298"/>
      <c r="JIE112" s="298"/>
      <c r="JIF112" s="298"/>
      <c r="JIG112" s="298"/>
      <c r="JIH112" s="298"/>
      <c r="JII112" s="298"/>
      <c r="JIJ112" s="298"/>
      <c r="JIK112" s="298"/>
      <c r="JIL112" s="298"/>
      <c r="JIM112" s="298"/>
      <c r="JIN112" s="298"/>
      <c r="JIO112" s="298"/>
      <c r="JIP112" s="298"/>
      <c r="JIQ112" s="298"/>
      <c r="JIR112" s="298"/>
      <c r="JIS112" s="298"/>
      <c r="JIT112" s="298"/>
      <c r="JIU112" s="298"/>
      <c r="JIV112" s="298"/>
      <c r="JIW112" s="298"/>
      <c r="JIX112" s="298"/>
      <c r="JIY112" s="298"/>
      <c r="JIZ112" s="298"/>
      <c r="JJA112" s="298"/>
      <c r="JJB112" s="298"/>
      <c r="JJC112" s="298"/>
      <c r="JJD112" s="298"/>
      <c r="JJE112" s="298"/>
      <c r="JJF112" s="298"/>
      <c r="JJG112" s="298"/>
      <c r="JJH112" s="298"/>
      <c r="JJI112" s="298"/>
      <c r="JJJ112" s="298"/>
      <c r="JJK112" s="298"/>
      <c r="JJL112" s="298"/>
      <c r="JJM112" s="298"/>
      <c r="JJN112" s="298"/>
      <c r="JJO112" s="298"/>
      <c r="JJP112" s="298"/>
      <c r="JJQ112" s="298"/>
      <c r="JJR112" s="298"/>
      <c r="JJS112" s="298"/>
      <c r="JJT112" s="298"/>
      <c r="JJU112" s="298"/>
      <c r="JJV112" s="298"/>
      <c r="JJW112" s="298"/>
      <c r="JJX112" s="298"/>
      <c r="JJY112" s="298"/>
      <c r="JJZ112" s="298"/>
      <c r="JKA112" s="298"/>
      <c r="JKB112" s="298"/>
      <c r="JKC112" s="298"/>
      <c r="JKD112" s="298"/>
      <c r="JKE112" s="298"/>
      <c r="JKF112" s="298"/>
      <c r="JKG112" s="298"/>
      <c r="JKH112" s="298"/>
      <c r="JKI112" s="298"/>
      <c r="JKJ112" s="298"/>
      <c r="JKK112" s="298"/>
      <c r="JKL112" s="298"/>
      <c r="JKM112" s="298"/>
      <c r="JKN112" s="298"/>
      <c r="JKO112" s="298"/>
      <c r="JKP112" s="298"/>
      <c r="JKQ112" s="298"/>
      <c r="JKR112" s="298"/>
      <c r="JKS112" s="298"/>
      <c r="JKT112" s="298"/>
      <c r="JKU112" s="298"/>
      <c r="JKV112" s="298"/>
      <c r="JKW112" s="298"/>
      <c r="JKX112" s="298"/>
      <c r="JKY112" s="298"/>
      <c r="JKZ112" s="298"/>
      <c r="JLA112" s="298"/>
      <c r="JLB112" s="298"/>
      <c r="JLC112" s="298"/>
      <c r="JLD112" s="298"/>
      <c r="JLE112" s="298"/>
      <c r="JLF112" s="298"/>
      <c r="JLG112" s="298"/>
      <c r="JLH112" s="298"/>
      <c r="JLI112" s="298"/>
      <c r="JLJ112" s="298"/>
      <c r="JLK112" s="298"/>
      <c r="JLL112" s="298"/>
      <c r="JLM112" s="298"/>
      <c r="JLN112" s="298"/>
      <c r="JLO112" s="298"/>
      <c r="JLP112" s="298"/>
      <c r="JLQ112" s="298"/>
      <c r="JLR112" s="298"/>
      <c r="JLS112" s="298"/>
      <c r="JLT112" s="298"/>
      <c r="JLU112" s="298"/>
      <c r="JLV112" s="298"/>
      <c r="JLW112" s="298"/>
      <c r="JLX112" s="298"/>
      <c r="JLY112" s="298"/>
      <c r="JLZ112" s="298"/>
      <c r="JMA112" s="298"/>
      <c r="JMB112" s="298"/>
      <c r="JMC112" s="298"/>
      <c r="JMD112" s="298"/>
      <c r="JME112" s="298"/>
      <c r="JMF112" s="298"/>
      <c r="JMG112" s="298"/>
      <c r="JMH112" s="298"/>
      <c r="JMI112" s="298"/>
      <c r="JMJ112" s="298"/>
      <c r="JMK112" s="298"/>
      <c r="JML112" s="298"/>
      <c r="JMM112" s="298"/>
      <c r="JMN112" s="298"/>
      <c r="JMO112" s="298"/>
      <c r="JMP112" s="298"/>
      <c r="JMQ112" s="298"/>
      <c r="JMR112" s="298"/>
      <c r="JMS112" s="298"/>
      <c r="JMT112" s="298"/>
      <c r="JMU112" s="298"/>
      <c r="JMV112" s="298"/>
      <c r="JMW112" s="298"/>
      <c r="JMX112" s="298"/>
      <c r="JMY112" s="298"/>
      <c r="JMZ112" s="298"/>
      <c r="JNA112" s="298"/>
      <c r="JNB112" s="298"/>
      <c r="JNC112" s="298"/>
      <c r="JND112" s="298"/>
      <c r="JNE112" s="298"/>
      <c r="JNF112" s="298"/>
      <c r="JNG112" s="298"/>
      <c r="JNH112" s="298"/>
      <c r="JNI112" s="298"/>
      <c r="JNJ112" s="298"/>
      <c r="JNK112" s="298"/>
      <c r="JNL112" s="298"/>
      <c r="JNM112" s="298"/>
      <c r="JNN112" s="298"/>
      <c r="JNO112" s="298"/>
      <c r="JNP112" s="298"/>
      <c r="JNQ112" s="298"/>
      <c r="JNR112" s="298"/>
      <c r="JNS112" s="298"/>
      <c r="JNT112" s="298"/>
      <c r="JNU112" s="298"/>
      <c r="JNV112" s="298"/>
      <c r="JNW112" s="298"/>
      <c r="JNX112" s="298"/>
      <c r="JNY112" s="298"/>
      <c r="JNZ112" s="298"/>
      <c r="JOA112" s="298"/>
      <c r="JOB112" s="298"/>
      <c r="JOC112" s="298"/>
      <c r="JOD112" s="298"/>
      <c r="JOE112" s="298"/>
      <c r="JOF112" s="298"/>
      <c r="JOG112" s="298"/>
      <c r="JOH112" s="298"/>
      <c r="JOI112" s="298"/>
      <c r="JOJ112" s="298"/>
      <c r="JOK112" s="298"/>
      <c r="JOL112" s="298"/>
      <c r="JOM112" s="298"/>
      <c r="JON112" s="298"/>
      <c r="JOO112" s="298"/>
      <c r="JOP112" s="298"/>
      <c r="JOQ112" s="298"/>
      <c r="JOR112" s="298"/>
      <c r="JOS112" s="298"/>
      <c r="JOT112" s="298"/>
      <c r="JOU112" s="298"/>
      <c r="JOV112" s="298"/>
      <c r="JOW112" s="298"/>
      <c r="JOX112" s="298"/>
      <c r="JOY112" s="298"/>
      <c r="JOZ112" s="298"/>
      <c r="JPA112" s="298"/>
      <c r="JPB112" s="298"/>
      <c r="JPC112" s="298"/>
      <c r="JPD112" s="298"/>
      <c r="JPE112" s="298"/>
      <c r="JPF112" s="298"/>
      <c r="JPG112" s="298"/>
      <c r="JPH112" s="298"/>
      <c r="JPI112" s="298"/>
      <c r="JPJ112" s="298"/>
      <c r="JPK112" s="298"/>
      <c r="JPL112" s="298"/>
      <c r="JPM112" s="298"/>
      <c r="JPN112" s="298"/>
      <c r="JPO112" s="298"/>
      <c r="JPP112" s="298"/>
      <c r="JPQ112" s="298"/>
      <c r="JPR112" s="298"/>
      <c r="JPS112" s="298"/>
      <c r="JPT112" s="298"/>
      <c r="JPU112" s="298"/>
      <c r="JPV112" s="298"/>
      <c r="JPW112" s="298"/>
      <c r="JPX112" s="298"/>
      <c r="JPY112" s="298"/>
      <c r="JPZ112" s="298"/>
      <c r="JQA112" s="298"/>
      <c r="JQB112" s="298"/>
      <c r="JQC112" s="298"/>
      <c r="JQD112" s="298"/>
      <c r="JQE112" s="298"/>
      <c r="JQF112" s="298"/>
      <c r="JQG112" s="298"/>
      <c r="JQH112" s="298"/>
      <c r="JQI112" s="298"/>
      <c r="JQJ112" s="298"/>
      <c r="JQK112" s="298"/>
      <c r="JQL112" s="298"/>
      <c r="JQM112" s="298"/>
      <c r="JQN112" s="298"/>
      <c r="JQO112" s="298"/>
      <c r="JQP112" s="298"/>
      <c r="JQQ112" s="298"/>
      <c r="JQR112" s="298"/>
      <c r="JQS112" s="298"/>
      <c r="JQT112" s="298"/>
      <c r="JQU112" s="298"/>
      <c r="JQV112" s="298"/>
      <c r="JQW112" s="298"/>
      <c r="JQX112" s="298"/>
      <c r="JQY112" s="298"/>
      <c r="JQZ112" s="298"/>
      <c r="JRA112" s="298"/>
      <c r="JRB112" s="298"/>
      <c r="JRC112" s="298"/>
      <c r="JRD112" s="298"/>
      <c r="JRE112" s="298"/>
      <c r="JRF112" s="298"/>
      <c r="JRG112" s="298"/>
      <c r="JRH112" s="298"/>
      <c r="JRI112" s="298"/>
      <c r="JRJ112" s="298"/>
      <c r="JRK112" s="298"/>
      <c r="JRL112" s="298"/>
      <c r="JRM112" s="298"/>
      <c r="JRN112" s="298"/>
      <c r="JRO112" s="298"/>
      <c r="JRP112" s="298"/>
      <c r="JRQ112" s="298"/>
      <c r="JRR112" s="298"/>
      <c r="JRS112" s="298"/>
      <c r="JRT112" s="298"/>
      <c r="JRU112" s="298"/>
      <c r="JRV112" s="298"/>
      <c r="JRW112" s="298"/>
      <c r="JRX112" s="298"/>
      <c r="JRY112" s="298"/>
      <c r="JRZ112" s="298"/>
      <c r="JSA112" s="298"/>
      <c r="JSB112" s="298"/>
      <c r="JSC112" s="298"/>
      <c r="JSD112" s="298"/>
      <c r="JSE112" s="298"/>
      <c r="JSF112" s="298"/>
      <c r="JSG112" s="298"/>
      <c r="JSH112" s="298"/>
      <c r="JSI112" s="298"/>
      <c r="JSJ112" s="298"/>
      <c r="JSK112" s="298"/>
      <c r="JSL112" s="298"/>
      <c r="JSM112" s="298"/>
      <c r="JSN112" s="298"/>
      <c r="JSO112" s="298"/>
      <c r="JSP112" s="298"/>
      <c r="JSQ112" s="298"/>
      <c r="JSR112" s="298"/>
      <c r="JSS112" s="298"/>
      <c r="JST112" s="298"/>
      <c r="JSU112" s="298"/>
      <c r="JSV112" s="298"/>
      <c r="JSW112" s="298"/>
      <c r="JSX112" s="298"/>
      <c r="JSY112" s="298"/>
      <c r="JSZ112" s="298"/>
      <c r="JTA112" s="298"/>
      <c r="JTB112" s="298"/>
      <c r="JTC112" s="298"/>
      <c r="JTD112" s="298"/>
      <c r="JTE112" s="298"/>
      <c r="JTF112" s="298"/>
      <c r="JTG112" s="298"/>
      <c r="JTH112" s="298"/>
      <c r="JTI112" s="298"/>
      <c r="JTJ112" s="298"/>
      <c r="JTK112" s="298"/>
      <c r="JTL112" s="298"/>
      <c r="JTM112" s="298"/>
      <c r="JTN112" s="298"/>
      <c r="JTO112" s="298"/>
      <c r="JTP112" s="298"/>
      <c r="JTQ112" s="298"/>
      <c r="JTR112" s="298"/>
      <c r="JTS112" s="298"/>
      <c r="JTT112" s="298"/>
      <c r="JTU112" s="298"/>
      <c r="JTV112" s="298"/>
      <c r="JTW112" s="298"/>
      <c r="JTX112" s="298"/>
      <c r="JTY112" s="298"/>
      <c r="JTZ112" s="298"/>
      <c r="JUA112" s="298"/>
      <c r="JUB112" s="298"/>
      <c r="JUC112" s="298"/>
      <c r="JUD112" s="298"/>
      <c r="JUE112" s="298"/>
      <c r="JUF112" s="298"/>
      <c r="JUG112" s="298"/>
      <c r="JUH112" s="298"/>
      <c r="JUI112" s="298"/>
      <c r="JUJ112" s="298"/>
      <c r="JUK112" s="298"/>
      <c r="JUL112" s="298"/>
      <c r="JUM112" s="298"/>
      <c r="JUN112" s="298"/>
      <c r="JUO112" s="298"/>
      <c r="JUP112" s="298"/>
      <c r="JUQ112" s="298"/>
      <c r="JUR112" s="298"/>
      <c r="JUS112" s="298"/>
      <c r="JUT112" s="298"/>
      <c r="JUU112" s="298"/>
      <c r="JUV112" s="298"/>
      <c r="JUW112" s="298"/>
      <c r="JUX112" s="298"/>
      <c r="JUY112" s="298"/>
      <c r="JUZ112" s="298"/>
      <c r="JVA112" s="298"/>
      <c r="JVB112" s="298"/>
      <c r="JVC112" s="298"/>
      <c r="JVD112" s="298"/>
      <c r="JVE112" s="298"/>
      <c r="JVF112" s="298"/>
      <c r="JVG112" s="298"/>
      <c r="JVH112" s="298"/>
      <c r="JVI112" s="298"/>
      <c r="JVJ112" s="298"/>
      <c r="JVK112" s="298"/>
      <c r="JVL112" s="298"/>
      <c r="JVM112" s="298"/>
      <c r="JVN112" s="298"/>
      <c r="JVO112" s="298"/>
      <c r="JVP112" s="298"/>
      <c r="JVQ112" s="298"/>
      <c r="JVR112" s="298"/>
      <c r="JVS112" s="298"/>
      <c r="JVT112" s="298"/>
      <c r="JVU112" s="298"/>
      <c r="JVV112" s="298"/>
      <c r="JVW112" s="298"/>
      <c r="JVX112" s="298"/>
      <c r="JVY112" s="298"/>
      <c r="JVZ112" s="298"/>
      <c r="JWA112" s="298"/>
      <c r="JWB112" s="298"/>
      <c r="JWC112" s="298"/>
      <c r="JWD112" s="298"/>
      <c r="JWE112" s="298"/>
      <c r="JWF112" s="298"/>
      <c r="JWG112" s="298"/>
      <c r="JWH112" s="298"/>
      <c r="JWI112" s="298"/>
      <c r="JWJ112" s="298"/>
      <c r="JWK112" s="298"/>
      <c r="JWL112" s="298"/>
      <c r="JWM112" s="298"/>
      <c r="JWN112" s="298"/>
      <c r="JWO112" s="298"/>
      <c r="JWP112" s="298"/>
      <c r="JWQ112" s="298"/>
      <c r="JWR112" s="298"/>
      <c r="JWS112" s="298"/>
      <c r="JWT112" s="298"/>
      <c r="JWU112" s="298"/>
      <c r="JWV112" s="298"/>
      <c r="JWW112" s="298"/>
      <c r="JWX112" s="298"/>
      <c r="JWY112" s="298"/>
      <c r="JWZ112" s="298"/>
      <c r="JXA112" s="298"/>
      <c r="JXB112" s="298"/>
      <c r="JXC112" s="298"/>
      <c r="JXD112" s="298"/>
      <c r="JXE112" s="298"/>
      <c r="JXF112" s="298"/>
      <c r="JXG112" s="298"/>
      <c r="JXH112" s="298"/>
      <c r="JXI112" s="298"/>
      <c r="JXJ112" s="298"/>
      <c r="JXK112" s="298"/>
      <c r="JXL112" s="298"/>
      <c r="JXM112" s="298"/>
      <c r="JXN112" s="298"/>
      <c r="JXO112" s="298"/>
      <c r="JXP112" s="298"/>
      <c r="JXQ112" s="298"/>
      <c r="JXR112" s="298"/>
      <c r="JXS112" s="298"/>
      <c r="JXT112" s="298"/>
      <c r="JXU112" s="298"/>
      <c r="JXV112" s="298"/>
      <c r="JXW112" s="298"/>
      <c r="JXX112" s="298"/>
      <c r="JXY112" s="298"/>
      <c r="JXZ112" s="298"/>
      <c r="JYA112" s="298"/>
      <c r="JYB112" s="298"/>
      <c r="JYC112" s="298"/>
      <c r="JYD112" s="298"/>
      <c r="JYE112" s="298"/>
      <c r="JYF112" s="298"/>
      <c r="JYG112" s="298"/>
      <c r="JYH112" s="298"/>
      <c r="JYI112" s="298"/>
      <c r="JYJ112" s="298"/>
      <c r="JYK112" s="298"/>
      <c r="JYL112" s="298"/>
      <c r="JYM112" s="298"/>
      <c r="JYN112" s="298"/>
      <c r="JYO112" s="298"/>
      <c r="JYP112" s="298"/>
      <c r="JYQ112" s="298"/>
      <c r="JYR112" s="298"/>
      <c r="JYS112" s="298"/>
      <c r="JYT112" s="298"/>
      <c r="JYU112" s="298"/>
      <c r="JYV112" s="298"/>
      <c r="JYW112" s="298"/>
      <c r="JYX112" s="298"/>
      <c r="JYY112" s="298"/>
      <c r="JYZ112" s="298"/>
      <c r="JZA112" s="298"/>
      <c r="JZB112" s="298"/>
      <c r="JZC112" s="298"/>
      <c r="JZD112" s="298"/>
      <c r="JZE112" s="298"/>
      <c r="JZF112" s="298"/>
      <c r="JZG112" s="298"/>
      <c r="JZH112" s="298"/>
      <c r="JZI112" s="298"/>
      <c r="JZJ112" s="298"/>
      <c r="JZK112" s="298"/>
      <c r="JZL112" s="298"/>
      <c r="JZM112" s="298"/>
      <c r="JZN112" s="298"/>
      <c r="JZO112" s="298"/>
      <c r="JZP112" s="298"/>
      <c r="JZQ112" s="298"/>
      <c r="JZR112" s="298"/>
      <c r="JZS112" s="298"/>
      <c r="JZT112" s="298"/>
      <c r="JZU112" s="298"/>
      <c r="JZV112" s="298"/>
      <c r="JZW112" s="298"/>
      <c r="JZX112" s="298"/>
      <c r="JZY112" s="298"/>
      <c r="JZZ112" s="298"/>
      <c r="KAA112" s="298"/>
      <c r="KAB112" s="298"/>
      <c r="KAC112" s="298"/>
      <c r="KAD112" s="298"/>
      <c r="KAE112" s="298"/>
      <c r="KAF112" s="298"/>
      <c r="KAG112" s="298"/>
      <c r="KAH112" s="298"/>
      <c r="KAI112" s="298"/>
      <c r="KAJ112" s="298"/>
      <c r="KAK112" s="298"/>
      <c r="KAL112" s="298"/>
      <c r="KAM112" s="298"/>
      <c r="KAN112" s="298"/>
      <c r="KAO112" s="298"/>
      <c r="KAP112" s="298"/>
      <c r="KAQ112" s="298"/>
      <c r="KAR112" s="298"/>
      <c r="KAS112" s="298"/>
      <c r="KAT112" s="298"/>
      <c r="KAU112" s="298"/>
      <c r="KAV112" s="298"/>
      <c r="KAW112" s="298"/>
      <c r="KAX112" s="298"/>
      <c r="KAY112" s="298"/>
      <c r="KAZ112" s="298"/>
      <c r="KBA112" s="298"/>
      <c r="KBB112" s="298"/>
      <c r="KBC112" s="298"/>
      <c r="KBD112" s="298"/>
      <c r="KBE112" s="298"/>
      <c r="KBF112" s="298"/>
      <c r="KBG112" s="298"/>
      <c r="KBH112" s="298"/>
      <c r="KBI112" s="298"/>
      <c r="KBJ112" s="298"/>
      <c r="KBK112" s="298"/>
      <c r="KBL112" s="298"/>
      <c r="KBM112" s="298"/>
      <c r="KBN112" s="298"/>
      <c r="KBO112" s="298"/>
      <c r="KBP112" s="298"/>
      <c r="KBQ112" s="298"/>
      <c r="KBR112" s="298"/>
      <c r="KBS112" s="298"/>
      <c r="KBT112" s="298"/>
      <c r="KBU112" s="298"/>
      <c r="KBV112" s="298"/>
      <c r="KBW112" s="298"/>
      <c r="KBX112" s="298"/>
      <c r="KBY112" s="298"/>
      <c r="KBZ112" s="298"/>
      <c r="KCA112" s="298"/>
      <c r="KCB112" s="298"/>
      <c r="KCC112" s="298"/>
      <c r="KCD112" s="298"/>
      <c r="KCE112" s="298"/>
      <c r="KCF112" s="298"/>
      <c r="KCG112" s="298"/>
      <c r="KCH112" s="298"/>
      <c r="KCI112" s="298"/>
      <c r="KCJ112" s="298"/>
      <c r="KCK112" s="298"/>
      <c r="KCL112" s="298"/>
      <c r="KCM112" s="298"/>
      <c r="KCN112" s="298"/>
      <c r="KCO112" s="298"/>
      <c r="KCP112" s="298"/>
      <c r="KCQ112" s="298"/>
      <c r="KCR112" s="298"/>
      <c r="KCS112" s="298"/>
      <c r="KCT112" s="298"/>
      <c r="KCU112" s="298"/>
      <c r="KCV112" s="298"/>
      <c r="KCW112" s="298"/>
      <c r="KCX112" s="298"/>
      <c r="KCY112" s="298"/>
      <c r="KCZ112" s="298"/>
      <c r="KDA112" s="298"/>
      <c r="KDB112" s="298"/>
      <c r="KDC112" s="298"/>
      <c r="KDD112" s="298"/>
      <c r="KDE112" s="298"/>
      <c r="KDF112" s="298"/>
      <c r="KDG112" s="298"/>
      <c r="KDH112" s="298"/>
      <c r="KDI112" s="298"/>
      <c r="KDJ112" s="298"/>
      <c r="KDK112" s="298"/>
      <c r="KDL112" s="298"/>
      <c r="KDM112" s="298"/>
      <c r="KDN112" s="298"/>
      <c r="KDO112" s="298"/>
      <c r="KDP112" s="298"/>
      <c r="KDQ112" s="298"/>
      <c r="KDR112" s="298"/>
      <c r="KDS112" s="298"/>
      <c r="KDT112" s="298"/>
      <c r="KDU112" s="298"/>
      <c r="KDV112" s="298"/>
      <c r="KDW112" s="298"/>
      <c r="KDX112" s="298"/>
      <c r="KDY112" s="298"/>
      <c r="KDZ112" s="298"/>
      <c r="KEA112" s="298"/>
      <c r="KEB112" s="298"/>
      <c r="KEC112" s="298"/>
      <c r="KED112" s="298"/>
      <c r="KEE112" s="298"/>
      <c r="KEF112" s="298"/>
      <c r="KEG112" s="298"/>
      <c r="KEH112" s="298"/>
      <c r="KEI112" s="298"/>
      <c r="KEJ112" s="298"/>
      <c r="KEK112" s="298"/>
      <c r="KEL112" s="298"/>
      <c r="KEM112" s="298"/>
      <c r="KEN112" s="298"/>
      <c r="KEO112" s="298"/>
      <c r="KEP112" s="298"/>
      <c r="KEQ112" s="298"/>
      <c r="KER112" s="298"/>
      <c r="KES112" s="298"/>
      <c r="KET112" s="298"/>
      <c r="KEU112" s="298"/>
      <c r="KEV112" s="298"/>
      <c r="KEW112" s="298"/>
      <c r="KEX112" s="298"/>
      <c r="KEY112" s="298"/>
      <c r="KEZ112" s="298"/>
      <c r="KFA112" s="298"/>
      <c r="KFB112" s="298"/>
      <c r="KFC112" s="298"/>
      <c r="KFD112" s="298"/>
      <c r="KFE112" s="298"/>
      <c r="KFF112" s="298"/>
      <c r="KFG112" s="298"/>
      <c r="KFH112" s="298"/>
      <c r="KFI112" s="298"/>
      <c r="KFJ112" s="298"/>
      <c r="KFK112" s="298"/>
      <c r="KFL112" s="298"/>
      <c r="KFM112" s="298"/>
      <c r="KFN112" s="298"/>
      <c r="KFO112" s="298"/>
      <c r="KFP112" s="298"/>
      <c r="KFQ112" s="298"/>
      <c r="KFR112" s="298"/>
      <c r="KFS112" s="298"/>
      <c r="KFT112" s="298"/>
      <c r="KFU112" s="298"/>
      <c r="KFV112" s="298"/>
      <c r="KFW112" s="298"/>
      <c r="KFX112" s="298"/>
      <c r="KFY112" s="298"/>
      <c r="KFZ112" s="298"/>
      <c r="KGA112" s="298"/>
      <c r="KGB112" s="298"/>
      <c r="KGC112" s="298"/>
      <c r="KGD112" s="298"/>
      <c r="KGE112" s="298"/>
      <c r="KGF112" s="298"/>
      <c r="KGG112" s="298"/>
      <c r="KGH112" s="298"/>
      <c r="KGI112" s="298"/>
      <c r="KGJ112" s="298"/>
      <c r="KGK112" s="298"/>
      <c r="KGL112" s="298"/>
      <c r="KGM112" s="298"/>
      <c r="KGN112" s="298"/>
      <c r="KGO112" s="298"/>
      <c r="KGP112" s="298"/>
      <c r="KGQ112" s="298"/>
      <c r="KGR112" s="298"/>
      <c r="KGS112" s="298"/>
      <c r="KGT112" s="298"/>
      <c r="KGU112" s="298"/>
      <c r="KGV112" s="298"/>
      <c r="KGW112" s="298"/>
      <c r="KGX112" s="298"/>
      <c r="KGY112" s="298"/>
      <c r="KGZ112" s="298"/>
      <c r="KHA112" s="298"/>
      <c r="KHB112" s="298"/>
      <c r="KHC112" s="298"/>
      <c r="KHD112" s="298"/>
      <c r="KHE112" s="298"/>
      <c r="KHF112" s="298"/>
      <c r="KHG112" s="298"/>
      <c r="KHH112" s="298"/>
      <c r="KHI112" s="298"/>
      <c r="KHJ112" s="298"/>
      <c r="KHK112" s="298"/>
      <c r="KHL112" s="298"/>
      <c r="KHM112" s="298"/>
      <c r="KHN112" s="298"/>
      <c r="KHO112" s="298"/>
      <c r="KHP112" s="298"/>
      <c r="KHQ112" s="298"/>
      <c r="KHR112" s="298"/>
      <c r="KHS112" s="298"/>
      <c r="KHT112" s="298"/>
      <c r="KHU112" s="298"/>
      <c r="KHV112" s="298"/>
      <c r="KHW112" s="298"/>
      <c r="KHX112" s="298"/>
      <c r="KHY112" s="298"/>
      <c r="KHZ112" s="298"/>
      <c r="KIA112" s="298"/>
      <c r="KIB112" s="298"/>
      <c r="KIC112" s="298"/>
      <c r="KID112" s="298"/>
      <c r="KIE112" s="298"/>
      <c r="KIF112" s="298"/>
      <c r="KIG112" s="298"/>
      <c r="KIH112" s="298"/>
      <c r="KII112" s="298"/>
      <c r="KIJ112" s="298"/>
      <c r="KIK112" s="298"/>
      <c r="KIL112" s="298"/>
      <c r="KIM112" s="298"/>
      <c r="KIN112" s="298"/>
      <c r="KIO112" s="298"/>
      <c r="KIP112" s="298"/>
      <c r="KIQ112" s="298"/>
      <c r="KIR112" s="298"/>
      <c r="KIS112" s="298"/>
      <c r="KIT112" s="298"/>
      <c r="KIU112" s="298"/>
      <c r="KIV112" s="298"/>
      <c r="KIW112" s="298"/>
      <c r="KIX112" s="298"/>
      <c r="KIY112" s="298"/>
      <c r="KIZ112" s="298"/>
      <c r="KJA112" s="298"/>
      <c r="KJB112" s="298"/>
      <c r="KJC112" s="298"/>
      <c r="KJD112" s="298"/>
      <c r="KJE112" s="298"/>
      <c r="KJF112" s="298"/>
      <c r="KJG112" s="298"/>
      <c r="KJH112" s="298"/>
      <c r="KJI112" s="298"/>
      <c r="KJJ112" s="298"/>
      <c r="KJK112" s="298"/>
      <c r="KJL112" s="298"/>
      <c r="KJM112" s="298"/>
      <c r="KJN112" s="298"/>
      <c r="KJO112" s="298"/>
      <c r="KJP112" s="298"/>
      <c r="KJQ112" s="298"/>
      <c r="KJR112" s="298"/>
      <c r="KJS112" s="298"/>
      <c r="KJT112" s="298"/>
      <c r="KJU112" s="298"/>
      <c r="KJV112" s="298"/>
      <c r="KJW112" s="298"/>
      <c r="KJX112" s="298"/>
      <c r="KJY112" s="298"/>
      <c r="KJZ112" s="298"/>
      <c r="KKA112" s="298"/>
      <c r="KKB112" s="298"/>
      <c r="KKC112" s="298"/>
      <c r="KKD112" s="298"/>
      <c r="KKE112" s="298"/>
      <c r="KKF112" s="298"/>
      <c r="KKG112" s="298"/>
      <c r="KKH112" s="298"/>
      <c r="KKI112" s="298"/>
      <c r="KKJ112" s="298"/>
      <c r="KKK112" s="298"/>
      <c r="KKL112" s="298"/>
      <c r="KKM112" s="298"/>
      <c r="KKN112" s="298"/>
      <c r="KKO112" s="298"/>
      <c r="KKP112" s="298"/>
      <c r="KKQ112" s="298"/>
      <c r="KKR112" s="298"/>
      <c r="KKS112" s="298"/>
      <c r="KKT112" s="298"/>
      <c r="KKU112" s="298"/>
      <c r="KKV112" s="298"/>
      <c r="KKW112" s="298"/>
      <c r="KKX112" s="298"/>
      <c r="KKY112" s="298"/>
      <c r="KKZ112" s="298"/>
      <c r="KLA112" s="298"/>
      <c r="KLB112" s="298"/>
      <c r="KLC112" s="298"/>
      <c r="KLD112" s="298"/>
      <c r="KLE112" s="298"/>
      <c r="KLF112" s="298"/>
      <c r="KLG112" s="298"/>
      <c r="KLH112" s="298"/>
      <c r="KLI112" s="298"/>
      <c r="KLJ112" s="298"/>
      <c r="KLK112" s="298"/>
      <c r="KLL112" s="298"/>
      <c r="KLM112" s="298"/>
      <c r="KLN112" s="298"/>
      <c r="KLO112" s="298"/>
      <c r="KLP112" s="298"/>
      <c r="KLQ112" s="298"/>
      <c r="KLR112" s="298"/>
      <c r="KLS112" s="298"/>
      <c r="KLT112" s="298"/>
      <c r="KLU112" s="298"/>
      <c r="KLV112" s="298"/>
      <c r="KLW112" s="298"/>
      <c r="KLX112" s="298"/>
      <c r="KLY112" s="298"/>
      <c r="KLZ112" s="298"/>
      <c r="KMA112" s="298"/>
      <c r="KMB112" s="298"/>
      <c r="KMC112" s="298"/>
      <c r="KMD112" s="298"/>
      <c r="KME112" s="298"/>
      <c r="KMF112" s="298"/>
      <c r="KMG112" s="298"/>
      <c r="KMH112" s="298"/>
      <c r="KMI112" s="298"/>
      <c r="KMJ112" s="298"/>
      <c r="KMK112" s="298"/>
      <c r="KML112" s="298"/>
      <c r="KMM112" s="298"/>
      <c r="KMN112" s="298"/>
      <c r="KMO112" s="298"/>
      <c r="KMP112" s="298"/>
      <c r="KMQ112" s="298"/>
      <c r="KMR112" s="298"/>
      <c r="KMS112" s="298"/>
      <c r="KMT112" s="298"/>
      <c r="KMU112" s="298"/>
      <c r="KMV112" s="298"/>
      <c r="KMW112" s="298"/>
      <c r="KMX112" s="298"/>
      <c r="KMY112" s="298"/>
      <c r="KMZ112" s="298"/>
      <c r="KNA112" s="298"/>
      <c r="KNB112" s="298"/>
      <c r="KNC112" s="298"/>
      <c r="KND112" s="298"/>
      <c r="KNE112" s="298"/>
      <c r="KNF112" s="298"/>
      <c r="KNG112" s="298"/>
      <c r="KNH112" s="298"/>
      <c r="KNI112" s="298"/>
      <c r="KNJ112" s="298"/>
      <c r="KNK112" s="298"/>
      <c r="KNL112" s="298"/>
      <c r="KNM112" s="298"/>
      <c r="KNN112" s="298"/>
      <c r="KNO112" s="298"/>
      <c r="KNP112" s="298"/>
      <c r="KNQ112" s="298"/>
      <c r="KNR112" s="298"/>
      <c r="KNS112" s="298"/>
      <c r="KNT112" s="298"/>
      <c r="KNU112" s="298"/>
      <c r="KNV112" s="298"/>
      <c r="KNW112" s="298"/>
      <c r="KNX112" s="298"/>
      <c r="KNY112" s="298"/>
      <c r="KNZ112" s="298"/>
      <c r="KOA112" s="298"/>
      <c r="KOB112" s="298"/>
      <c r="KOC112" s="298"/>
      <c r="KOD112" s="298"/>
      <c r="KOE112" s="298"/>
      <c r="KOF112" s="298"/>
      <c r="KOG112" s="298"/>
      <c r="KOH112" s="298"/>
      <c r="KOI112" s="298"/>
      <c r="KOJ112" s="298"/>
      <c r="KOK112" s="298"/>
      <c r="KOL112" s="298"/>
      <c r="KOM112" s="298"/>
      <c r="KON112" s="298"/>
      <c r="KOO112" s="298"/>
      <c r="KOP112" s="298"/>
      <c r="KOQ112" s="298"/>
      <c r="KOR112" s="298"/>
      <c r="KOS112" s="298"/>
      <c r="KOT112" s="298"/>
      <c r="KOU112" s="298"/>
      <c r="KOV112" s="298"/>
      <c r="KOW112" s="298"/>
      <c r="KOX112" s="298"/>
      <c r="KOY112" s="298"/>
      <c r="KOZ112" s="298"/>
      <c r="KPA112" s="298"/>
      <c r="KPB112" s="298"/>
      <c r="KPC112" s="298"/>
      <c r="KPD112" s="298"/>
      <c r="KPE112" s="298"/>
      <c r="KPF112" s="298"/>
      <c r="KPG112" s="298"/>
      <c r="KPH112" s="298"/>
      <c r="KPI112" s="298"/>
      <c r="KPJ112" s="298"/>
      <c r="KPK112" s="298"/>
      <c r="KPL112" s="298"/>
      <c r="KPM112" s="298"/>
      <c r="KPN112" s="298"/>
      <c r="KPO112" s="298"/>
      <c r="KPP112" s="298"/>
      <c r="KPQ112" s="298"/>
      <c r="KPR112" s="298"/>
      <c r="KPS112" s="298"/>
      <c r="KPT112" s="298"/>
      <c r="KPU112" s="298"/>
      <c r="KPV112" s="298"/>
      <c r="KPW112" s="298"/>
      <c r="KPX112" s="298"/>
      <c r="KPY112" s="298"/>
      <c r="KPZ112" s="298"/>
      <c r="KQA112" s="298"/>
      <c r="KQB112" s="298"/>
      <c r="KQC112" s="298"/>
      <c r="KQD112" s="298"/>
      <c r="KQE112" s="298"/>
      <c r="KQF112" s="298"/>
      <c r="KQG112" s="298"/>
      <c r="KQH112" s="298"/>
      <c r="KQI112" s="298"/>
      <c r="KQJ112" s="298"/>
      <c r="KQK112" s="298"/>
      <c r="KQL112" s="298"/>
      <c r="KQM112" s="298"/>
      <c r="KQN112" s="298"/>
      <c r="KQO112" s="298"/>
      <c r="KQP112" s="298"/>
      <c r="KQQ112" s="298"/>
      <c r="KQR112" s="298"/>
      <c r="KQS112" s="298"/>
      <c r="KQT112" s="298"/>
      <c r="KQU112" s="298"/>
      <c r="KQV112" s="298"/>
      <c r="KQW112" s="298"/>
      <c r="KQX112" s="298"/>
      <c r="KQY112" s="298"/>
      <c r="KQZ112" s="298"/>
      <c r="KRA112" s="298"/>
      <c r="KRB112" s="298"/>
      <c r="KRC112" s="298"/>
      <c r="KRD112" s="298"/>
      <c r="KRE112" s="298"/>
      <c r="KRF112" s="298"/>
      <c r="KRG112" s="298"/>
      <c r="KRH112" s="298"/>
      <c r="KRI112" s="298"/>
      <c r="KRJ112" s="298"/>
      <c r="KRK112" s="298"/>
      <c r="KRL112" s="298"/>
      <c r="KRM112" s="298"/>
      <c r="KRN112" s="298"/>
      <c r="KRO112" s="298"/>
      <c r="KRP112" s="298"/>
      <c r="KRQ112" s="298"/>
      <c r="KRR112" s="298"/>
      <c r="KRS112" s="298"/>
      <c r="KRT112" s="298"/>
      <c r="KRU112" s="298"/>
      <c r="KRV112" s="298"/>
      <c r="KRW112" s="298"/>
      <c r="KRX112" s="298"/>
      <c r="KRY112" s="298"/>
      <c r="KRZ112" s="298"/>
      <c r="KSA112" s="298"/>
      <c r="KSB112" s="298"/>
      <c r="KSC112" s="298"/>
      <c r="KSD112" s="298"/>
      <c r="KSE112" s="298"/>
      <c r="KSF112" s="298"/>
      <c r="KSG112" s="298"/>
      <c r="KSH112" s="298"/>
      <c r="KSI112" s="298"/>
      <c r="KSJ112" s="298"/>
      <c r="KSK112" s="298"/>
      <c r="KSL112" s="298"/>
      <c r="KSM112" s="298"/>
      <c r="KSN112" s="298"/>
      <c r="KSO112" s="298"/>
      <c r="KSP112" s="298"/>
      <c r="KSQ112" s="298"/>
      <c r="KSR112" s="298"/>
      <c r="KSS112" s="298"/>
      <c r="KST112" s="298"/>
      <c r="KSU112" s="298"/>
      <c r="KSV112" s="298"/>
      <c r="KSW112" s="298"/>
      <c r="KSX112" s="298"/>
      <c r="KSY112" s="298"/>
      <c r="KSZ112" s="298"/>
      <c r="KTA112" s="298"/>
      <c r="KTB112" s="298"/>
      <c r="KTC112" s="298"/>
      <c r="KTD112" s="298"/>
      <c r="KTE112" s="298"/>
      <c r="KTF112" s="298"/>
      <c r="KTG112" s="298"/>
      <c r="KTH112" s="298"/>
      <c r="KTI112" s="298"/>
      <c r="KTJ112" s="298"/>
      <c r="KTK112" s="298"/>
      <c r="KTL112" s="298"/>
      <c r="KTM112" s="298"/>
      <c r="KTN112" s="298"/>
      <c r="KTO112" s="298"/>
      <c r="KTP112" s="298"/>
      <c r="KTQ112" s="298"/>
      <c r="KTR112" s="298"/>
      <c r="KTS112" s="298"/>
      <c r="KTT112" s="298"/>
      <c r="KTU112" s="298"/>
      <c r="KTV112" s="298"/>
      <c r="KTW112" s="298"/>
      <c r="KTX112" s="298"/>
      <c r="KTY112" s="298"/>
      <c r="KTZ112" s="298"/>
      <c r="KUA112" s="298"/>
      <c r="KUB112" s="298"/>
      <c r="KUC112" s="298"/>
      <c r="KUD112" s="298"/>
      <c r="KUE112" s="298"/>
      <c r="KUF112" s="298"/>
      <c r="KUG112" s="298"/>
      <c r="KUH112" s="298"/>
      <c r="KUI112" s="298"/>
      <c r="KUJ112" s="298"/>
      <c r="KUK112" s="298"/>
      <c r="KUL112" s="298"/>
      <c r="KUM112" s="298"/>
      <c r="KUN112" s="298"/>
      <c r="KUO112" s="298"/>
      <c r="KUP112" s="298"/>
      <c r="KUQ112" s="298"/>
      <c r="KUR112" s="298"/>
      <c r="KUS112" s="298"/>
      <c r="KUT112" s="298"/>
      <c r="KUU112" s="298"/>
      <c r="KUV112" s="298"/>
      <c r="KUW112" s="298"/>
      <c r="KUX112" s="298"/>
      <c r="KUY112" s="298"/>
      <c r="KUZ112" s="298"/>
      <c r="KVA112" s="298"/>
      <c r="KVB112" s="298"/>
      <c r="KVC112" s="298"/>
      <c r="KVD112" s="298"/>
      <c r="KVE112" s="298"/>
      <c r="KVF112" s="298"/>
      <c r="KVG112" s="298"/>
      <c r="KVH112" s="298"/>
      <c r="KVI112" s="298"/>
      <c r="KVJ112" s="298"/>
      <c r="KVK112" s="298"/>
      <c r="KVL112" s="298"/>
      <c r="KVM112" s="298"/>
      <c r="KVN112" s="298"/>
      <c r="KVO112" s="298"/>
      <c r="KVP112" s="298"/>
      <c r="KVQ112" s="298"/>
      <c r="KVR112" s="298"/>
      <c r="KVS112" s="298"/>
      <c r="KVT112" s="298"/>
      <c r="KVU112" s="298"/>
      <c r="KVV112" s="298"/>
      <c r="KVW112" s="298"/>
      <c r="KVX112" s="298"/>
      <c r="KVY112" s="298"/>
      <c r="KVZ112" s="298"/>
      <c r="KWA112" s="298"/>
      <c r="KWB112" s="298"/>
      <c r="KWC112" s="298"/>
      <c r="KWD112" s="298"/>
      <c r="KWE112" s="298"/>
      <c r="KWF112" s="298"/>
      <c r="KWG112" s="298"/>
      <c r="KWH112" s="298"/>
      <c r="KWI112" s="298"/>
      <c r="KWJ112" s="298"/>
      <c r="KWK112" s="298"/>
      <c r="KWL112" s="298"/>
      <c r="KWM112" s="298"/>
      <c r="KWN112" s="298"/>
      <c r="KWO112" s="298"/>
      <c r="KWP112" s="298"/>
      <c r="KWQ112" s="298"/>
      <c r="KWR112" s="298"/>
      <c r="KWS112" s="298"/>
      <c r="KWT112" s="298"/>
      <c r="KWU112" s="298"/>
      <c r="KWV112" s="298"/>
      <c r="KWW112" s="298"/>
      <c r="KWX112" s="298"/>
      <c r="KWY112" s="298"/>
      <c r="KWZ112" s="298"/>
      <c r="KXA112" s="298"/>
      <c r="KXB112" s="298"/>
      <c r="KXC112" s="298"/>
      <c r="KXD112" s="298"/>
      <c r="KXE112" s="298"/>
      <c r="KXF112" s="298"/>
      <c r="KXG112" s="298"/>
      <c r="KXH112" s="298"/>
      <c r="KXI112" s="298"/>
      <c r="KXJ112" s="298"/>
      <c r="KXK112" s="298"/>
      <c r="KXL112" s="298"/>
      <c r="KXM112" s="298"/>
      <c r="KXN112" s="298"/>
      <c r="KXO112" s="298"/>
      <c r="KXP112" s="298"/>
      <c r="KXQ112" s="298"/>
      <c r="KXR112" s="298"/>
      <c r="KXS112" s="298"/>
      <c r="KXT112" s="298"/>
      <c r="KXU112" s="298"/>
      <c r="KXV112" s="298"/>
      <c r="KXW112" s="298"/>
      <c r="KXX112" s="298"/>
      <c r="KXY112" s="298"/>
      <c r="KXZ112" s="298"/>
      <c r="KYA112" s="298"/>
      <c r="KYB112" s="298"/>
      <c r="KYC112" s="298"/>
      <c r="KYD112" s="298"/>
      <c r="KYE112" s="298"/>
      <c r="KYF112" s="298"/>
      <c r="KYG112" s="298"/>
      <c r="KYH112" s="298"/>
      <c r="KYI112" s="298"/>
      <c r="KYJ112" s="298"/>
      <c r="KYK112" s="298"/>
      <c r="KYL112" s="298"/>
      <c r="KYM112" s="298"/>
      <c r="KYN112" s="298"/>
      <c r="KYO112" s="298"/>
      <c r="KYP112" s="298"/>
      <c r="KYQ112" s="298"/>
      <c r="KYR112" s="298"/>
      <c r="KYS112" s="298"/>
      <c r="KYT112" s="298"/>
      <c r="KYU112" s="298"/>
      <c r="KYV112" s="298"/>
      <c r="KYW112" s="298"/>
      <c r="KYX112" s="298"/>
      <c r="KYY112" s="298"/>
      <c r="KYZ112" s="298"/>
      <c r="KZA112" s="298"/>
      <c r="KZB112" s="298"/>
      <c r="KZC112" s="298"/>
      <c r="KZD112" s="298"/>
      <c r="KZE112" s="298"/>
      <c r="KZF112" s="298"/>
      <c r="KZG112" s="298"/>
      <c r="KZH112" s="298"/>
      <c r="KZI112" s="298"/>
      <c r="KZJ112" s="298"/>
      <c r="KZK112" s="298"/>
      <c r="KZL112" s="298"/>
      <c r="KZM112" s="298"/>
      <c r="KZN112" s="298"/>
      <c r="KZO112" s="298"/>
      <c r="KZP112" s="298"/>
      <c r="KZQ112" s="298"/>
      <c r="KZR112" s="298"/>
      <c r="KZS112" s="298"/>
      <c r="KZT112" s="298"/>
      <c r="KZU112" s="298"/>
      <c r="KZV112" s="298"/>
      <c r="KZW112" s="298"/>
      <c r="KZX112" s="298"/>
      <c r="KZY112" s="298"/>
      <c r="KZZ112" s="298"/>
      <c r="LAA112" s="298"/>
      <c r="LAB112" s="298"/>
      <c r="LAC112" s="298"/>
      <c r="LAD112" s="298"/>
      <c r="LAE112" s="298"/>
      <c r="LAF112" s="298"/>
      <c r="LAG112" s="298"/>
      <c r="LAH112" s="298"/>
      <c r="LAI112" s="298"/>
      <c r="LAJ112" s="298"/>
      <c r="LAK112" s="298"/>
      <c r="LAL112" s="298"/>
      <c r="LAM112" s="298"/>
      <c r="LAN112" s="298"/>
      <c r="LAO112" s="298"/>
      <c r="LAP112" s="298"/>
      <c r="LAQ112" s="298"/>
      <c r="LAR112" s="298"/>
      <c r="LAS112" s="298"/>
      <c r="LAT112" s="298"/>
      <c r="LAU112" s="298"/>
      <c r="LAV112" s="298"/>
      <c r="LAW112" s="298"/>
      <c r="LAX112" s="298"/>
      <c r="LAY112" s="298"/>
      <c r="LAZ112" s="298"/>
      <c r="LBA112" s="298"/>
      <c r="LBB112" s="298"/>
      <c r="LBC112" s="298"/>
      <c r="LBD112" s="298"/>
      <c r="LBE112" s="298"/>
      <c r="LBF112" s="298"/>
      <c r="LBG112" s="298"/>
      <c r="LBH112" s="298"/>
      <c r="LBI112" s="298"/>
      <c r="LBJ112" s="298"/>
      <c r="LBK112" s="298"/>
      <c r="LBL112" s="298"/>
      <c r="LBM112" s="298"/>
      <c r="LBN112" s="298"/>
      <c r="LBO112" s="298"/>
      <c r="LBP112" s="298"/>
      <c r="LBQ112" s="298"/>
      <c r="LBR112" s="298"/>
      <c r="LBS112" s="298"/>
      <c r="LBT112" s="298"/>
      <c r="LBU112" s="298"/>
      <c r="LBV112" s="298"/>
      <c r="LBW112" s="298"/>
      <c r="LBX112" s="298"/>
      <c r="LBY112" s="298"/>
      <c r="LBZ112" s="298"/>
      <c r="LCA112" s="298"/>
      <c r="LCB112" s="298"/>
      <c r="LCC112" s="298"/>
      <c r="LCD112" s="298"/>
      <c r="LCE112" s="298"/>
      <c r="LCF112" s="298"/>
      <c r="LCG112" s="298"/>
      <c r="LCH112" s="298"/>
      <c r="LCI112" s="298"/>
      <c r="LCJ112" s="298"/>
      <c r="LCK112" s="298"/>
      <c r="LCL112" s="298"/>
      <c r="LCM112" s="298"/>
      <c r="LCN112" s="298"/>
      <c r="LCO112" s="298"/>
      <c r="LCP112" s="298"/>
      <c r="LCQ112" s="298"/>
      <c r="LCR112" s="298"/>
      <c r="LCS112" s="298"/>
      <c r="LCT112" s="298"/>
      <c r="LCU112" s="298"/>
      <c r="LCV112" s="298"/>
      <c r="LCW112" s="298"/>
      <c r="LCX112" s="298"/>
      <c r="LCY112" s="298"/>
      <c r="LCZ112" s="298"/>
      <c r="LDA112" s="298"/>
      <c r="LDB112" s="298"/>
      <c r="LDC112" s="298"/>
      <c r="LDD112" s="298"/>
      <c r="LDE112" s="298"/>
      <c r="LDF112" s="298"/>
      <c r="LDG112" s="298"/>
      <c r="LDH112" s="298"/>
      <c r="LDI112" s="298"/>
      <c r="LDJ112" s="298"/>
      <c r="LDK112" s="298"/>
      <c r="LDL112" s="298"/>
      <c r="LDM112" s="298"/>
      <c r="LDN112" s="298"/>
      <c r="LDO112" s="298"/>
      <c r="LDP112" s="298"/>
      <c r="LDQ112" s="298"/>
      <c r="LDR112" s="298"/>
      <c r="LDS112" s="298"/>
      <c r="LDT112" s="298"/>
      <c r="LDU112" s="298"/>
      <c r="LDV112" s="298"/>
      <c r="LDW112" s="298"/>
      <c r="LDX112" s="298"/>
      <c r="LDY112" s="298"/>
      <c r="LDZ112" s="298"/>
      <c r="LEA112" s="298"/>
      <c r="LEB112" s="298"/>
      <c r="LEC112" s="298"/>
      <c r="LED112" s="298"/>
      <c r="LEE112" s="298"/>
      <c r="LEF112" s="298"/>
      <c r="LEG112" s="298"/>
      <c r="LEH112" s="298"/>
      <c r="LEI112" s="298"/>
      <c r="LEJ112" s="298"/>
      <c r="LEK112" s="298"/>
      <c r="LEL112" s="298"/>
      <c r="LEM112" s="298"/>
      <c r="LEN112" s="298"/>
      <c r="LEO112" s="298"/>
      <c r="LEP112" s="298"/>
      <c r="LEQ112" s="298"/>
      <c r="LER112" s="298"/>
      <c r="LES112" s="298"/>
      <c r="LET112" s="298"/>
      <c r="LEU112" s="298"/>
      <c r="LEV112" s="298"/>
      <c r="LEW112" s="298"/>
      <c r="LEX112" s="298"/>
      <c r="LEY112" s="298"/>
      <c r="LEZ112" s="298"/>
      <c r="LFA112" s="298"/>
      <c r="LFB112" s="298"/>
      <c r="LFC112" s="298"/>
      <c r="LFD112" s="298"/>
      <c r="LFE112" s="298"/>
      <c r="LFF112" s="298"/>
      <c r="LFG112" s="298"/>
      <c r="LFH112" s="298"/>
      <c r="LFI112" s="298"/>
      <c r="LFJ112" s="298"/>
      <c r="LFK112" s="298"/>
      <c r="LFL112" s="298"/>
      <c r="LFM112" s="298"/>
      <c r="LFN112" s="298"/>
      <c r="LFO112" s="298"/>
      <c r="LFP112" s="298"/>
      <c r="LFQ112" s="298"/>
      <c r="LFR112" s="298"/>
      <c r="LFS112" s="298"/>
      <c r="LFT112" s="298"/>
      <c r="LFU112" s="298"/>
      <c r="LFV112" s="298"/>
      <c r="LFW112" s="298"/>
      <c r="LFX112" s="298"/>
      <c r="LFY112" s="298"/>
      <c r="LFZ112" s="298"/>
      <c r="LGA112" s="298"/>
      <c r="LGB112" s="298"/>
      <c r="LGC112" s="298"/>
      <c r="LGD112" s="298"/>
      <c r="LGE112" s="298"/>
      <c r="LGF112" s="298"/>
      <c r="LGG112" s="298"/>
      <c r="LGH112" s="298"/>
      <c r="LGI112" s="298"/>
      <c r="LGJ112" s="298"/>
      <c r="LGK112" s="298"/>
      <c r="LGL112" s="298"/>
      <c r="LGM112" s="298"/>
      <c r="LGN112" s="298"/>
      <c r="LGO112" s="298"/>
      <c r="LGP112" s="298"/>
      <c r="LGQ112" s="298"/>
      <c r="LGR112" s="298"/>
      <c r="LGS112" s="298"/>
      <c r="LGT112" s="298"/>
      <c r="LGU112" s="298"/>
      <c r="LGV112" s="298"/>
      <c r="LGW112" s="298"/>
      <c r="LGX112" s="298"/>
      <c r="LGY112" s="298"/>
      <c r="LGZ112" s="298"/>
      <c r="LHA112" s="298"/>
      <c r="LHB112" s="298"/>
      <c r="LHC112" s="298"/>
      <c r="LHD112" s="298"/>
      <c r="LHE112" s="298"/>
      <c r="LHF112" s="298"/>
      <c r="LHG112" s="298"/>
      <c r="LHH112" s="298"/>
      <c r="LHI112" s="298"/>
      <c r="LHJ112" s="298"/>
      <c r="LHK112" s="298"/>
      <c r="LHL112" s="298"/>
      <c r="LHM112" s="298"/>
      <c r="LHN112" s="298"/>
      <c r="LHO112" s="298"/>
      <c r="LHP112" s="298"/>
      <c r="LHQ112" s="298"/>
      <c r="LHR112" s="298"/>
      <c r="LHS112" s="298"/>
      <c r="LHT112" s="298"/>
      <c r="LHU112" s="298"/>
      <c r="LHV112" s="298"/>
      <c r="LHW112" s="298"/>
      <c r="LHX112" s="298"/>
      <c r="LHY112" s="298"/>
      <c r="LHZ112" s="298"/>
      <c r="LIA112" s="298"/>
      <c r="LIB112" s="298"/>
      <c r="LIC112" s="298"/>
      <c r="LID112" s="298"/>
      <c r="LIE112" s="298"/>
      <c r="LIF112" s="298"/>
      <c r="LIG112" s="298"/>
      <c r="LIH112" s="298"/>
      <c r="LII112" s="298"/>
      <c r="LIJ112" s="298"/>
      <c r="LIK112" s="298"/>
      <c r="LIL112" s="298"/>
      <c r="LIM112" s="298"/>
      <c r="LIN112" s="298"/>
      <c r="LIO112" s="298"/>
      <c r="LIP112" s="298"/>
      <c r="LIQ112" s="298"/>
      <c r="LIR112" s="298"/>
      <c r="LIS112" s="298"/>
      <c r="LIT112" s="298"/>
      <c r="LIU112" s="298"/>
      <c r="LIV112" s="298"/>
      <c r="LIW112" s="298"/>
      <c r="LIX112" s="298"/>
      <c r="LIY112" s="298"/>
      <c r="LIZ112" s="298"/>
      <c r="LJA112" s="298"/>
      <c r="LJB112" s="298"/>
      <c r="LJC112" s="298"/>
      <c r="LJD112" s="298"/>
      <c r="LJE112" s="298"/>
      <c r="LJF112" s="298"/>
      <c r="LJG112" s="298"/>
      <c r="LJH112" s="298"/>
      <c r="LJI112" s="298"/>
      <c r="LJJ112" s="298"/>
      <c r="LJK112" s="298"/>
      <c r="LJL112" s="298"/>
      <c r="LJM112" s="298"/>
      <c r="LJN112" s="298"/>
      <c r="LJO112" s="298"/>
      <c r="LJP112" s="298"/>
      <c r="LJQ112" s="298"/>
      <c r="LJR112" s="298"/>
      <c r="LJS112" s="298"/>
      <c r="LJT112" s="298"/>
      <c r="LJU112" s="298"/>
      <c r="LJV112" s="298"/>
      <c r="LJW112" s="298"/>
      <c r="LJX112" s="298"/>
      <c r="LJY112" s="298"/>
      <c r="LJZ112" s="298"/>
      <c r="LKA112" s="298"/>
      <c r="LKB112" s="298"/>
      <c r="LKC112" s="298"/>
      <c r="LKD112" s="298"/>
      <c r="LKE112" s="298"/>
      <c r="LKF112" s="298"/>
      <c r="LKG112" s="298"/>
      <c r="LKH112" s="298"/>
      <c r="LKI112" s="298"/>
      <c r="LKJ112" s="298"/>
      <c r="LKK112" s="298"/>
      <c r="LKL112" s="298"/>
      <c r="LKM112" s="298"/>
      <c r="LKN112" s="298"/>
      <c r="LKO112" s="298"/>
      <c r="LKP112" s="298"/>
      <c r="LKQ112" s="298"/>
      <c r="LKR112" s="298"/>
      <c r="LKS112" s="298"/>
      <c r="LKT112" s="298"/>
      <c r="LKU112" s="298"/>
      <c r="LKV112" s="298"/>
      <c r="LKW112" s="298"/>
      <c r="LKX112" s="298"/>
      <c r="LKY112" s="298"/>
      <c r="LKZ112" s="298"/>
      <c r="LLA112" s="298"/>
      <c r="LLB112" s="298"/>
      <c r="LLC112" s="298"/>
      <c r="LLD112" s="298"/>
      <c r="LLE112" s="298"/>
      <c r="LLF112" s="298"/>
      <c r="LLG112" s="298"/>
      <c r="LLH112" s="298"/>
      <c r="LLI112" s="298"/>
      <c r="LLJ112" s="298"/>
      <c r="LLK112" s="298"/>
      <c r="LLL112" s="298"/>
      <c r="LLM112" s="298"/>
      <c r="LLN112" s="298"/>
      <c r="LLO112" s="298"/>
      <c r="LLP112" s="298"/>
      <c r="LLQ112" s="298"/>
      <c r="LLR112" s="298"/>
      <c r="LLS112" s="298"/>
      <c r="LLT112" s="298"/>
      <c r="LLU112" s="298"/>
      <c r="LLV112" s="298"/>
      <c r="LLW112" s="298"/>
      <c r="LLX112" s="298"/>
      <c r="LLY112" s="298"/>
      <c r="LLZ112" s="298"/>
      <c r="LMA112" s="298"/>
      <c r="LMB112" s="298"/>
      <c r="LMC112" s="298"/>
      <c r="LMD112" s="298"/>
      <c r="LME112" s="298"/>
      <c r="LMF112" s="298"/>
      <c r="LMG112" s="298"/>
      <c r="LMH112" s="298"/>
      <c r="LMI112" s="298"/>
      <c r="LMJ112" s="298"/>
      <c r="LMK112" s="298"/>
      <c r="LML112" s="298"/>
      <c r="LMM112" s="298"/>
      <c r="LMN112" s="298"/>
      <c r="LMO112" s="298"/>
      <c r="LMP112" s="298"/>
      <c r="LMQ112" s="298"/>
      <c r="LMR112" s="298"/>
      <c r="LMS112" s="298"/>
      <c r="LMT112" s="298"/>
      <c r="LMU112" s="298"/>
      <c r="LMV112" s="298"/>
      <c r="LMW112" s="298"/>
      <c r="LMX112" s="298"/>
      <c r="LMY112" s="298"/>
      <c r="LMZ112" s="298"/>
      <c r="LNA112" s="298"/>
      <c r="LNB112" s="298"/>
      <c r="LNC112" s="298"/>
      <c r="LND112" s="298"/>
      <c r="LNE112" s="298"/>
      <c r="LNF112" s="298"/>
      <c r="LNG112" s="298"/>
      <c r="LNH112" s="298"/>
      <c r="LNI112" s="298"/>
      <c r="LNJ112" s="298"/>
      <c r="LNK112" s="298"/>
      <c r="LNL112" s="298"/>
      <c r="LNM112" s="298"/>
      <c r="LNN112" s="298"/>
      <c r="LNO112" s="298"/>
      <c r="LNP112" s="298"/>
      <c r="LNQ112" s="298"/>
      <c r="LNR112" s="298"/>
      <c r="LNS112" s="298"/>
      <c r="LNT112" s="298"/>
      <c r="LNU112" s="298"/>
      <c r="LNV112" s="298"/>
      <c r="LNW112" s="298"/>
      <c r="LNX112" s="298"/>
      <c r="LNY112" s="298"/>
      <c r="LNZ112" s="298"/>
      <c r="LOA112" s="298"/>
      <c r="LOB112" s="298"/>
      <c r="LOC112" s="298"/>
      <c r="LOD112" s="298"/>
      <c r="LOE112" s="298"/>
      <c r="LOF112" s="298"/>
      <c r="LOG112" s="298"/>
      <c r="LOH112" s="298"/>
      <c r="LOI112" s="298"/>
      <c r="LOJ112" s="298"/>
      <c r="LOK112" s="298"/>
      <c r="LOL112" s="298"/>
      <c r="LOM112" s="298"/>
      <c r="LON112" s="298"/>
      <c r="LOO112" s="298"/>
      <c r="LOP112" s="298"/>
      <c r="LOQ112" s="298"/>
      <c r="LOR112" s="298"/>
      <c r="LOS112" s="298"/>
      <c r="LOT112" s="298"/>
      <c r="LOU112" s="298"/>
      <c r="LOV112" s="298"/>
      <c r="LOW112" s="298"/>
      <c r="LOX112" s="298"/>
      <c r="LOY112" s="298"/>
      <c r="LOZ112" s="298"/>
      <c r="LPA112" s="298"/>
      <c r="LPB112" s="298"/>
      <c r="LPC112" s="298"/>
      <c r="LPD112" s="298"/>
      <c r="LPE112" s="298"/>
      <c r="LPF112" s="298"/>
      <c r="LPG112" s="298"/>
      <c r="LPH112" s="298"/>
      <c r="LPI112" s="298"/>
      <c r="LPJ112" s="298"/>
      <c r="LPK112" s="298"/>
      <c r="LPL112" s="298"/>
      <c r="LPM112" s="298"/>
      <c r="LPN112" s="298"/>
      <c r="LPO112" s="298"/>
      <c r="LPP112" s="298"/>
      <c r="LPQ112" s="298"/>
      <c r="LPR112" s="298"/>
      <c r="LPS112" s="298"/>
      <c r="LPT112" s="298"/>
      <c r="LPU112" s="298"/>
      <c r="LPV112" s="298"/>
      <c r="LPW112" s="298"/>
      <c r="LPX112" s="298"/>
      <c r="LPY112" s="298"/>
      <c r="LPZ112" s="298"/>
      <c r="LQA112" s="298"/>
      <c r="LQB112" s="298"/>
      <c r="LQC112" s="298"/>
      <c r="LQD112" s="298"/>
      <c r="LQE112" s="298"/>
      <c r="LQF112" s="298"/>
      <c r="LQG112" s="298"/>
      <c r="LQH112" s="298"/>
      <c r="LQI112" s="298"/>
      <c r="LQJ112" s="298"/>
      <c r="LQK112" s="298"/>
      <c r="LQL112" s="298"/>
      <c r="LQM112" s="298"/>
      <c r="LQN112" s="298"/>
      <c r="LQO112" s="298"/>
      <c r="LQP112" s="298"/>
      <c r="LQQ112" s="298"/>
      <c r="LQR112" s="298"/>
      <c r="LQS112" s="298"/>
      <c r="LQT112" s="298"/>
      <c r="LQU112" s="298"/>
      <c r="LQV112" s="298"/>
      <c r="LQW112" s="298"/>
      <c r="LQX112" s="298"/>
      <c r="LQY112" s="298"/>
      <c r="LQZ112" s="298"/>
      <c r="LRA112" s="298"/>
      <c r="LRB112" s="298"/>
      <c r="LRC112" s="298"/>
      <c r="LRD112" s="298"/>
      <c r="LRE112" s="298"/>
      <c r="LRF112" s="298"/>
      <c r="LRG112" s="298"/>
      <c r="LRH112" s="298"/>
      <c r="LRI112" s="298"/>
      <c r="LRJ112" s="298"/>
      <c r="LRK112" s="298"/>
      <c r="LRL112" s="298"/>
      <c r="LRM112" s="298"/>
      <c r="LRN112" s="298"/>
      <c r="LRO112" s="298"/>
      <c r="LRP112" s="298"/>
      <c r="LRQ112" s="298"/>
      <c r="LRR112" s="298"/>
      <c r="LRS112" s="298"/>
      <c r="LRT112" s="298"/>
      <c r="LRU112" s="298"/>
      <c r="LRV112" s="298"/>
      <c r="LRW112" s="298"/>
      <c r="LRX112" s="298"/>
      <c r="LRY112" s="298"/>
      <c r="LRZ112" s="298"/>
      <c r="LSA112" s="298"/>
      <c r="LSB112" s="298"/>
      <c r="LSC112" s="298"/>
      <c r="LSD112" s="298"/>
      <c r="LSE112" s="298"/>
      <c r="LSF112" s="298"/>
      <c r="LSG112" s="298"/>
      <c r="LSH112" s="298"/>
      <c r="LSI112" s="298"/>
      <c r="LSJ112" s="298"/>
      <c r="LSK112" s="298"/>
      <c r="LSL112" s="298"/>
      <c r="LSM112" s="298"/>
      <c r="LSN112" s="298"/>
      <c r="LSO112" s="298"/>
      <c r="LSP112" s="298"/>
      <c r="LSQ112" s="298"/>
      <c r="LSR112" s="298"/>
      <c r="LSS112" s="298"/>
      <c r="LST112" s="298"/>
      <c r="LSU112" s="298"/>
      <c r="LSV112" s="298"/>
      <c r="LSW112" s="298"/>
      <c r="LSX112" s="298"/>
      <c r="LSY112" s="298"/>
      <c r="LSZ112" s="298"/>
      <c r="LTA112" s="298"/>
      <c r="LTB112" s="298"/>
      <c r="LTC112" s="298"/>
      <c r="LTD112" s="298"/>
      <c r="LTE112" s="298"/>
      <c r="LTF112" s="298"/>
      <c r="LTG112" s="298"/>
      <c r="LTH112" s="298"/>
      <c r="LTI112" s="298"/>
      <c r="LTJ112" s="298"/>
      <c r="LTK112" s="298"/>
      <c r="LTL112" s="298"/>
      <c r="LTM112" s="298"/>
      <c r="LTN112" s="298"/>
      <c r="LTO112" s="298"/>
      <c r="LTP112" s="298"/>
      <c r="LTQ112" s="298"/>
      <c r="LTR112" s="298"/>
      <c r="LTS112" s="298"/>
      <c r="LTT112" s="298"/>
      <c r="LTU112" s="298"/>
      <c r="LTV112" s="298"/>
      <c r="LTW112" s="298"/>
      <c r="LTX112" s="298"/>
      <c r="LTY112" s="298"/>
      <c r="LTZ112" s="298"/>
      <c r="LUA112" s="298"/>
      <c r="LUB112" s="298"/>
      <c r="LUC112" s="298"/>
      <c r="LUD112" s="298"/>
      <c r="LUE112" s="298"/>
      <c r="LUF112" s="298"/>
      <c r="LUG112" s="298"/>
      <c r="LUH112" s="298"/>
      <c r="LUI112" s="298"/>
      <c r="LUJ112" s="298"/>
      <c r="LUK112" s="298"/>
      <c r="LUL112" s="298"/>
      <c r="LUM112" s="298"/>
      <c r="LUN112" s="298"/>
      <c r="LUO112" s="298"/>
      <c r="LUP112" s="298"/>
      <c r="LUQ112" s="298"/>
      <c r="LUR112" s="298"/>
      <c r="LUS112" s="298"/>
      <c r="LUT112" s="298"/>
      <c r="LUU112" s="298"/>
      <c r="LUV112" s="298"/>
      <c r="LUW112" s="298"/>
      <c r="LUX112" s="298"/>
      <c r="LUY112" s="298"/>
      <c r="LUZ112" s="298"/>
      <c r="LVA112" s="298"/>
      <c r="LVB112" s="298"/>
      <c r="LVC112" s="298"/>
      <c r="LVD112" s="298"/>
      <c r="LVE112" s="298"/>
      <c r="LVF112" s="298"/>
      <c r="LVG112" s="298"/>
      <c r="LVH112" s="298"/>
      <c r="LVI112" s="298"/>
      <c r="LVJ112" s="298"/>
      <c r="LVK112" s="298"/>
      <c r="LVL112" s="298"/>
      <c r="LVM112" s="298"/>
      <c r="LVN112" s="298"/>
      <c r="LVO112" s="298"/>
      <c r="LVP112" s="298"/>
      <c r="LVQ112" s="298"/>
      <c r="LVR112" s="298"/>
      <c r="LVS112" s="298"/>
      <c r="LVT112" s="298"/>
      <c r="LVU112" s="298"/>
      <c r="LVV112" s="298"/>
      <c r="LVW112" s="298"/>
      <c r="LVX112" s="298"/>
      <c r="LVY112" s="298"/>
      <c r="LVZ112" s="298"/>
      <c r="LWA112" s="298"/>
      <c r="LWB112" s="298"/>
      <c r="LWC112" s="298"/>
      <c r="LWD112" s="298"/>
      <c r="LWE112" s="298"/>
      <c r="LWF112" s="298"/>
      <c r="LWG112" s="298"/>
      <c r="LWH112" s="298"/>
      <c r="LWI112" s="298"/>
      <c r="LWJ112" s="298"/>
      <c r="LWK112" s="298"/>
      <c r="LWL112" s="298"/>
      <c r="LWM112" s="298"/>
      <c r="LWN112" s="298"/>
      <c r="LWO112" s="298"/>
      <c r="LWP112" s="298"/>
      <c r="LWQ112" s="298"/>
      <c r="LWR112" s="298"/>
      <c r="LWS112" s="298"/>
      <c r="LWT112" s="298"/>
      <c r="LWU112" s="298"/>
      <c r="LWV112" s="298"/>
      <c r="LWW112" s="298"/>
      <c r="LWX112" s="298"/>
      <c r="LWY112" s="298"/>
      <c r="LWZ112" s="298"/>
      <c r="LXA112" s="298"/>
      <c r="LXB112" s="298"/>
      <c r="LXC112" s="298"/>
      <c r="LXD112" s="298"/>
      <c r="LXE112" s="298"/>
      <c r="LXF112" s="298"/>
      <c r="LXG112" s="298"/>
      <c r="LXH112" s="298"/>
      <c r="LXI112" s="298"/>
      <c r="LXJ112" s="298"/>
      <c r="LXK112" s="298"/>
      <c r="LXL112" s="298"/>
      <c r="LXM112" s="298"/>
      <c r="LXN112" s="298"/>
      <c r="LXO112" s="298"/>
      <c r="LXP112" s="298"/>
      <c r="LXQ112" s="298"/>
      <c r="LXR112" s="298"/>
      <c r="LXS112" s="298"/>
      <c r="LXT112" s="298"/>
      <c r="LXU112" s="298"/>
      <c r="LXV112" s="298"/>
      <c r="LXW112" s="298"/>
      <c r="LXX112" s="298"/>
      <c r="LXY112" s="298"/>
      <c r="LXZ112" s="298"/>
      <c r="LYA112" s="298"/>
      <c r="LYB112" s="298"/>
      <c r="LYC112" s="298"/>
      <c r="LYD112" s="298"/>
      <c r="LYE112" s="298"/>
      <c r="LYF112" s="298"/>
      <c r="LYG112" s="298"/>
      <c r="LYH112" s="298"/>
      <c r="LYI112" s="298"/>
      <c r="LYJ112" s="298"/>
      <c r="LYK112" s="298"/>
      <c r="LYL112" s="298"/>
      <c r="LYM112" s="298"/>
      <c r="LYN112" s="298"/>
      <c r="LYO112" s="298"/>
      <c r="LYP112" s="298"/>
      <c r="LYQ112" s="298"/>
      <c r="LYR112" s="298"/>
      <c r="LYS112" s="298"/>
      <c r="LYT112" s="298"/>
      <c r="LYU112" s="298"/>
      <c r="LYV112" s="298"/>
      <c r="LYW112" s="298"/>
      <c r="LYX112" s="298"/>
      <c r="LYY112" s="298"/>
      <c r="LYZ112" s="298"/>
      <c r="LZA112" s="298"/>
      <c r="LZB112" s="298"/>
      <c r="LZC112" s="298"/>
      <c r="LZD112" s="298"/>
      <c r="LZE112" s="298"/>
      <c r="LZF112" s="298"/>
      <c r="LZG112" s="298"/>
      <c r="LZH112" s="298"/>
      <c r="LZI112" s="298"/>
      <c r="LZJ112" s="298"/>
      <c r="LZK112" s="298"/>
      <c r="LZL112" s="298"/>
      <c r="LZM112" s="298"/>
      <c r="LZN112" s="298"/>
      <c r="LZO112" s="298"/>
      <c r="LZP112" s="298"/>
      <c r="LZQ112" s="298"/>
      <c r="LZR112" s="298"/>
      <c r="LZS112" s="298"/>
      <c r="LZT112" s="298"/>
      <c r="LZU112" s="298"/>
      <c r="LZV112" s="298"/>
      <c r="LZW112" s="298"/>
      <c r="LZX112" s="298"/>
      <c r="LZY112" s="298"/>
      <c r="LZZ112" s="298"/>
      <c r="MAA112" s="298"/>
      <c r="MAB112" s="298"/>
      <c r="MAC112" s="298"/>
      <c r="MAD112" s="298"/>
      <c r="MAE112" s="298"/>
      <c r="MAF112" s="298"/>
      <c r="MAG112" s="298"/>
      <c r="MAH112" s="298"/>
      <c r="MAI112" s="298"/>
      <c r="MAJ112" s="298"/>
      <c r="MAK112" s="298"/>
      <c r="MAL112" s="298"/>
      <c r="MAM112" s="298"/>
      <c r="MAN112" s="298"/>
      <c r="MAO112" s="298"/>
      <c r="MAP112" s="298"/>
      <c r="MAQ112" s="298"/>
      <c r="MAR112" s="298"/>
      <c r="MAS112" s="298"/>
      <c r="MAT112" s="298"/>
      <c r="MAU112" s="298"/>
      <c r="MAV112" s="298"/>
      <c r="MAW112" s="298"/>
      <c r="MAX112" s="298"/>
      <c r="MAY112" s="298"/>
      <c r="MAZ112" s="298"/>
      <c r="MBA112" s="298"/>
      <c r="MBB112" s="298"/>
      <c r="MBC112" s="298"/>
      <c r="MBD112" s="298"/>
      <c r="MBE112" s="298"/>
      <c r="MBF112" s="298"/>
      <c r="MBG112" s="298"/>
      <c r="MBH112" s="298"/>
      <c r="MBI112" s="298"/>
      <c r="MBJ112" s="298"/>
      <c r="MBK112" s="298"/>
      <c r="MBL112" s="298"/>
      <c r="MBM112" s="298"/>
      <c r="MBN112" s="298"/>
      <c r="MBO112" s="298"/>
      <c r="MBP112" s="298"/>
      <c r="MBQ112" s="298"/>
      <c r="MBR112" s="298"/>
      <c r="MBS112" s="298"/>
      <c r="MBT112" s="298"/>
      <c r="MBU112" s="298"/>
      <c r="MBV112" s="298"/>
      <c r="MBW112" s="298"/>
      <c r="MBX112" s="298"/>
      <c r="MBY112" s="298"/>
      <c r="MBZ112" s="298"/>
      <c r="MCA112" s="298"/>
      <c r="MCB112" s="298"/>
      <c r="MCC112" s="298"/>
      <c r="MCD112" s="298"/>
      <c r="MCE112" s="298"/>
      <c r="MCF112" s="298"/>
      <c r="MCG112" s="298"/>
      <c r="MCH112" s="298"/>
      <c r="MCI112" s="298"/>
      <c r="MCJ112" s="298"/>
      <c r="MCK112" s="298"/>
      <c r="MCL112" s="298"/>
      <c r="MCM112" s="298"/>
      <c r="MCN112" s="298"/>
      <c r="MCO112" s="298"/>
      <c r="MCP112" s="298"/>
      <c r="MCQ112" s="298"/>
      <c r="MCR112" s="298"/>
      <c r="MCS112" s="298"/>
      <c r="MCT112" s="298"/>
      <c r="MCU112" s="298"/>
      <c r="MCV112" s="298"/>
      <c r="MCW112" s="298"/>
      <c r="MCX112" s="298"/>
      <c r="MCY112" s="298"/>
      <c r="MCZ112" s="298"/>
      <c r="MDA112" s="298"/>
      <c r="MDB112" s="298"/>
      <c r="MDC112" s="298"/>
      <c r="MDD112" s="298"/>
      <c r="MDE112" s="298"/>
      <c r="MDF112" s="298"/>
      <c r="MDG112" s="298"/>
      <c r="MDH112" s="298"/>
      <c r="MDI112" s="298"/>
      <c r="MDJ112" s="298"/>
      <c r="MDK112" s="298"/>
      <c r="MDL112" s="298"/>
      <c r="MDM112" s="298"/>
      <c r="MDN112" s="298"/>
      <c r="MDO112" s="298"/>
      <c r="MDP112" s="298"/>
      <c r="MDQ112" s="298"/>
      <c r="MDR112" s="298"/>
      <c r="MDS112" s="298"/>
      <c r="MDT112" s="298"/>
      <c r="MDU112" s="298"/>
      <c r="MDV112" s="298"/>
      <c r="MDW112" s="298"/>
      <c r="MDX112" s="298"/>
      <c r="MDY112" s="298"/>
      <c r="MDZ112" s="298"/>
      <c r="MEA112" s="298"/>
      <c r="MEB112" s="298"/>
      <c r="MEC112" s="298"/>
      <c r="MED112" s="298"/>
      <c r="MEE112" s="298"/>
      <c r="MEF112" s="298"/>
      <c r="MEG112" s="298"/>
      <c r="MEH112" s="298"/>
      <c r="MEI112" s="298"/>
      <c r="MEJ112" s="298"/>
      <c r="MEK112" s="298"/>
      <c r="MEL112" s="298"/>
      <c r="MEM112" s="298"/>
      <c r="MEN112" s="298"/>
      <c r="MEO112" s="298"/>
      <c r="MEP112" s="298"/>
      <c r="MEQ112" s="298"/>
      <c r="MER112" s="298"/>
      <c r="MES112" s="298"/>
      <c r="MET112" s="298"/>
      <c r="MEU112" s="298"/>
      <c r="MEV112" s="298"/>
      <c r="MEW112" s="298"/>
      <c r="MEX112" s="298"/>
      <c r="MEY112" s="298"/>
      <c r="MEZ112" s="298"/>
      <c r="MFA112" s="298"/>
      <c r="MFB112" s="298"/>
      <c r="MFC112" s="298"/>
      <c r="MFD112" s="298"/>
      <c r="MFE112" s="298"/>
      <c r="MFF112" s="298"/>
      <c r="MFG112" s="298"/>
      <c r="MFH112" s="298"/>
      <c r="MFI112" s="298"/>
      <c r="MFJ112" s="298"/>
      <c r="MFK112" s="298"/>
      <c r="MFL112" s="298"/>
      <c r="MFM112" s="298"/>
      <c r="MFN112" s="298"/>
      <c r="MFO112" s="298"/>
      <c r="MFP112" s="298"/>
      <c r="MFQ112" s="298"/>
      <c r="MFR112" s="298"/>
      <c r="MFS112" s="298"/>
      <c r="MFT112" s="298"/>
      <c r="MFU112" s="298"/>
      <c r="MFV112" s="298"/>
      <c r="MFW112" s="298"/>
      <c r="MFX112" s="298"/>
      <c r="MFY112" s="298"/>
      <c r="MFZ112" s="298"/>
      <c r="MGA112" s="298"/>
      <c r="MGB112" s="298"/>
      <c r="MGC112" s="298"/>
      <c r="MGD112" s="298"/>
      <c r="MGE112" s="298"/>
      <c r="MGF112" s="298"/>
      <c r="MGG112" s="298"/>
      <c r="MGH112" s="298"/>
      <c r="MGI112" s="298"/>
      <c r="MGJ112" s="298"/>
      <c r="MGK112" s="298"/>
      <c r="MGL112" s="298"/>
      <c r="MGM112" s="298"/>
      <c r="MGN112" s="298"/>
      <c r="MGO112" s="298"/>
      <c r="MGP112" s="298"/>
      <c r="MGQ112" s="298"/>
      <c r="MGR112" s="298"/>
      <c r="MGS112" s="298"/>
      <c r="MGT112" s="298"/>
      <c r="MGU112" s="298"/>
      <c r="MGV112" s="298"/>
      <c r="MGW112" s="298"/>
      <c r="MGX112" s="298"/>
      <c r="MGY112" s="298"/>
      <c r="MGZ112" s="298"/>
      <c r="MHA112" s="298"/>
      <c r="MHB112" s="298"/>
      <c r="MHC112" s="298"/>
      <c r="MHD112" s="298"/>
      <c r="MHE112" s="298"/>
      <c r="MHF112" s="298"/>
      <c r="MHG112" s="298"/>
      <c r="MHH112" s="298"/>
      <c r="MHI112" s="298"/>
      <c r="MHJ112" s="298"/>
      <c r="MHK112" s="298"/>
      <c r="MHL112" s="298"/>
      <c r="MHM112" s="298"/>
      <c r="MHN112" s="298"/>
      <c r="MHO112" s="298"/>
      <c r="MHP112" s="298"/>
      <c r="MHQ112" s="298"/>
      <c r="MHR112" s="298"/>
      <c r="MHS112" s="298"/>
      <c r="MHT112" s="298"/>
      <c r="MHU112" s="298"/>
      <c r="MHV112" s="298"/>
      <c r="MHW112" s="298"/>
      <c r="MHX112" s="298"/>
      <c r="MHY112" s="298"/>
      <c r="MHZ112" s="298"/>
      <c r="MIA112" s="298"/>
      <c r="MIB112" s="298"/>
      <c r="MIC112" s="298"/>
      <c r="MID112" s="298"/>
      <c r="MIE112" s="298"/>
      <c r="MIF112" s="298"/>
      <c r="MIG112" s="298"/>
      <c r="MIH112" s="298"/>
      <c r="MII112" s="298"/>
      <c r="MIJ112" s="298"/>
      <c r="MIK112" s="298"/>
      <c r="MIL112" s="298"/>
      <c r="MIM112" s="298"/>
      <c r="MIN112" s="298"/>
      <c r="MIO112" s="298"/>
      <c r="MIP112" s="298"/>
      <c r="MIQ112" s="298"/>
      <c r="MIR112" s="298"/>
      <c r="MIS112" s="298"/>
      <c r="MIT112" s="298"/>
      <c r="MIU112" s="298"/>
      <c r="MIV112" s="298"/>
      <c r="MIW112" s="298"/>
      <c r="MIX112" s="298"/>
      <c r="MIY112" s="298"/>
      <c r="MIZ112" s="298"/>
      <c r="MJA112" s="298"/>
      <c r="MJB112" s="298"/>
      <c r="MJC112" s="298"/>
      <c r="MJD112" s="298"/>
      <c r="MJE112" s="298"/>
      <c r="MJF112" s="298"/>
      <c r="MJG112" s="298"/>
      <c r="MJH112" s="298"/>
      <c r="MJI112" s="298"/>
      <c r="MJJ112" s="298"/>
      <c r="MJK112" s="298"/>
      <c r="MJL112" s="298"/>
      <c r="MJM112" s="298"/>
      <c r="MJN112" s="298"/>
      <c r="MJO112" s="298"/>
      <c r="MJP112" s="298"/>
      <c r="MJQ112" s="298"/>
      <c r="MJR112" s="298"/>
      <c r="MJS112" s="298"/>
      <c r="MJT112" s="298"/>
      <c r="MJU112" s="298"/>
      <c r="MJV112" s="298"/>
      <c r="MJW112" s="298"/>
      <c r="MJX112" s="298"/>
      <c r="MJY112" s="298"/>
      <c r="MJZ112" s="298"/>
      <c r="MKA112" s="298"/>
      <c r="MKB112" s="298"/>
      <c r="MKC112" s="298"/>
      <c r="MKD112" s="298"/>
      <c r="MKE112" s="298"/>
      <c r="MKF112" s="298"/>
      <c r="MKG112" s="298"/>
      <c r="MKH112" s="298"/>
      <c r="MKI112" s="298"/>
      <c r="MKJ112" s="298"/>
      <c r="MKK112" s="298"/>
      <c r="MKL112" s="298"/>
      <c r="MKM112" s="298"/>
      <c r="MKN112" s="298"/>
      <c r="MKO112" s="298"/>
      <c r="MKP112" s="298"/>
      <c r="MKQ112" s="298"/>
      <c r="MKR112" s="298"/>
      <c r="MKS112" s="298"/>
      <c r="MKT112" s="298"/>
      <c r="MKU112" s="298"/>
      <c r="MKV112" s="298"/>
      <c r="MKW112" s="298"/>
      <c r="MKX112" s="298"/>
      <c r="MKY112" s="298"/>
      <c r="MKZ112" s="298"/>
      <c r="MLA112" s="298"/>
      <c r="MLB112" s="298"/>
      <c r="MLC112" s="298"/>
      <c r="MLD112" s="298"/>
      <c r="MLE112" s="298"/>
      <c r="MLF112" s="298"/>
      <c r="MLG112" s="298"/>
      <c r="MLH112" s="298"/>
      <c r="MLI112" s="298"/>
      <c r="MLJ112" s="298"/>
      <c r="MLK112" s="298"/>
      <c r="MLL112" s="298"/>
      <c r="MLM112" s="298"/>
      <c r="MLN112" s="298"/>
      <c r="MLO112" s="298"/>
      <c r="MLP112" s="298"/>
      <c r="MLQ112" s="298"/>
      <c r="MLR112" s="298"/>
      <c r="MLS112" s="298"/>
      <c r="MLT112" s="298"/>
      <c r="MLU112" s="298"/>
      <c r="MLV112" s="298"/>
      <c r="MLW112" s="298"/>
      <c r="MLX112" s="298"/>
      <c r="MLY112" s="298"/>
      <c r="MLZ112" s="298"/>
      <c r="MMA112" s="298"/>
      <c r="MMB112" s="298"/>
      <c r="MMC112" s="298"/>
      <c r="MMD112" s="298"/>
      <c r="MME112" s="298"/>
      <c r="MMF112" s="298"/>
      <c r="MMG112" s="298"/>
      <c r="MMH112" s="298"/>
      <c r="MMI112" s="298"/>
      <c r="MMJ112" s="298"/>
      <c r="MMK112" s="298"/>
      <c r="MML112" s="298"/>
      <c r="MMM112" s="298"/>
      <c r="MMN112" s="298"/>
      <c r="MMO112" s="298"/>
      <c r="MMP112" s="298"/>
      <c r="MMQ112" s="298"/>
      <c r="MMR112" s="298"/>
      <c r="MMS112" s="298"/>
      <c r="MMT112" s="298"/>
      <c r="MMU112" s="298"/>
      <c r="MMV112" s="298"/>
      <c r="MMW112" s="298"/>
      <c r="MMX112" s="298"/>
      <c r="MMY112" s="298"/>
      <c r="MMZ112" s="298"/>
      <c r="MNA112" s="298"/>
      <c r="MNB112" s="298"/>
      <c r="MNC112" s="298"/>
      <c r="MND112" s="298"/>
      <c r="MNE112" s="298"/>
      <c r="MNF112" s="298"/>
      <c r="MNG112" s="298"/>
      <c r="MNH112" s="298"/>
      <c r="MNI112" s="298"/>
      <c r="MNJ112" s="298"/>
      <c r="MNK112" s="298"/>
      <c r="MNL112" s="298"/>
      <c r="MNM112" s="298"/>
      <c r="MNN112" s="298"/>
      <c r="MNO112" s="298"/>
      <c r="MNP112" s="298"/>
      <c r="MNQ112" s="298"/>
      <c r="MNR112" s="298"/>
      <c r="MNS112" s="298"/>
      <c r="MNT112" s="298"/>
      <c r="MNU112" s="298"/>
      <c r="MNV112" s="298"/>
      <c r="MNW112" s="298"/>
      <c r="MNX112" s="298"/>
      <c r="MNY112" s="298"/>
      <c r="MNZ112" s="298"/>
      <c r="MOA112" s="298"/>
      <c r="MOB112" s="298"/>
      <c r="MOC112" s="298"/>
      <c r="MOD112" s="298"/>
      <c r="MOE112" s="298"/>
      <c r="MOF112" s="298"/>
      <c r="MOG112" s="298"/>
      <c r="MOH112" s="298"/>
      <c r="MOI112" s="298"/>
      <c r="MOJ112" s="298"/>
      <c r="MOK112" s="298"/>
      <c r="MOL112" s="298"/>
      <c r="MOM112" s="298"/>
      <c r="MON112" s="298"/>
      <c r="MOO112" s="298"/>
      <c r="MOP112" s="298"/>
      <c r="MOQ112" s="298"/>
      <c r="MOR112" s="298"/>
      <c r="MOS112" s="298"/>
      <c r="MOT112" s="298"/>
      <c r="MOU112" s="298"/>
      <c r="MOV112" s="298"/>
      <c r="MOW112" s="298"/>
      <c r="MOX112" s="298"/>
      <c r="MOY112" s="298"/>
      <c r="MOZ112" s="298"/>
      <c r="MPA112" s="298"/>
      <c r="MPB112" s="298"/>
      <c r="MPC112" s="298"/>
      <c r="MPD112" s="298"/>
      <c r="MPE112" s="298"/>
      <c r="MPF112" s="298"/>
      <c r="MPG112" s="298"/>
      <c r="MPH112" s="298"/>
      <c r="MPI112" s="298"/>
      <c r="MPJ112" s="298"/>
      <c r="MPK112" s="298"/>
      <c r="MPL112" s="298"/>
      <c r="MPM112" s="298"/>
      <c r="MPN112" s="298"/>
      <c r="MPO112" s="298"/>
      <c r="MPP112" s="298"/>
      <c r="MPQ112" s="298"/>
      <c r="MPR112" s="298"/>
      <c r="MPS112" s="298"/>
      <c r="MPT112" s="298"/>
      <c r="MPU112" s="298"/>
      <c r="MPV112" s="298"/>
      <c r="MPW112" s="298"/>
      <c r="MPX112" s="298"/>
      <c r="MPY112" s="298"/>
      <c r="MPZ112" s="298"/>
      <c r="MQA112" s="298"/>
      <c r="MQB112" s="298"/>
      <c r="MQC112" s="298"/>
      <c r="MQD112" s="298"/>
      <c r="MQE112" s="298"/>
      <c r="MQF112" s="298"/>
      <c r="MQG112" s="298"/>
      <c r="MQH112" s="298"/>
      <c r="MQI112" s="298"/>
      <c r="MQJ112" s="298"/>
      <c r="MQK112" s="298"/>
      <c r="MQL112" s="298"/>
      <c r="MQM112" s="298"/>
      <c r="MQN112" s="298"/>
      <c r="MQO112" s="298"/>
      <c r="MQP112" s="298"/>
      <c r="MQQ112" s="298"/>
      <c r="MQR112" s="298"/>
      <c r="MQS112" s="298"/>
      <c r="MQT112" s="298"/>
      <c r="MQU112" s="298"/>
      <c r="MQV112" s="298"/>
      <c r="MQW112" s="298"/>
      <c r="MQX112" s="298"/>
      <c r="MQY112" s="298"/>
      <c r="MQZ112" s="298"/>
      <c r="MRA112" s="298"/>
      <c r="MRB112" s="298"/>
      <c r="MRC112" s="298"/>
      <c r="MRD112" s="298"/>
      <c r="MRE112" s="298"/>
      <c r="MRF112" s="298"/>
      <c r="MRG112" s="298"/>
      <c r="MRH112" s="298"/>
      <c r="MRI112" s="298"/>
      <c r="MRJ112" s="298"/>
      <c r="MRK112" s="298"/>
      <c r="MRL112" s="298"/>
      <c r="MRM112" s="298"/>
      <c r="MRN112" s="298"/>
      <c r="MRO112" s="298"/>
      <c r="MRP112" s="298"/>
      <c r="MRQ112" s="298"/>
      <c r="MRR112" s="298"/>
      <c r="MRS112" s="298"/>
      <c r="MRT112" s="298"/>
      <c r="MRU112" s="298"/>
      <c r="MRV112" s="298"/>
      <c r="MRW112" s="298"/>
      <c r="MRX112" s="298"/>
      <c r="MRY112" s="298"/>
      <c r="MRZ112" s="298"/>
      <c r="MSA112" s="298"/>
      <c r="MSB112" s="298"/>
      <c r="MSC112" s="298"/>
      <c r="MSD112" s="298"/>
      <c r="MSE112" s="298"/>
      <c r="MSF112" s="298"/>
      <c r="MSG112" s="298"/>
      <c r="MSH112" s="298"/>
      <c r="MSI112" s="298"/>
      <c r="MSJ112" s="298"/>
      <c r="MSK112" s="298"/>
      <c r="MSL112" s="298"/>
      <c r="MSM112" s="298"/>
      <c r="MSN112" s="298"/>
      <c r="MSO112" s="298"/>
      <c r="MSP112" s="298"/>
      <c r="MSQ112" s="298"/>
      <c r="MSR112" s="298"/>
      <c r="MSS112" s="298"/>
      <c r="MST112" s="298"/>
      <c r="MSU112" s="298"/>
      <c r="MSV112" s="298"/>
      <c r="MSW112" s="298"/>
      <c r="MSX112" s="298"/>
      <c r="MSY112" s="298"/>
      <c r="MSZ112" s="298"/>
      <c r="MTA112" s="298"/>
      <c r="MTB112" s="298"/>
      <c r="MTC112" s="298"/>
      <c r="MTD112" s="298"/>
      <c r="MTE112" s="298"/>
      <c r="MTF112" s="298"/>
      <c r="MTG112" s="298"/>
      <c r="MTH112" s="298"/>
      <c r="MTI112" s="298"/>
      <c r="MTJ112" s="298"/>
      <c r="MTK112" s="298"/>
      <c r="MTL112" s="298"/>
      <c r="MTM112" s="298"/>
      <c r="MTN112" s="298"/>
      <c r="MTO112" s="298"/>
      <c r="MTP112" s="298"/>
      <c r="MTQ112" s="298"/>
      <c r="MTR112" s="298"/>
      <c r="MTS112" s="298"/>
      <c r="MTT112" s="298"/>
      <c r="MTU112" s="298"/>
      <c r="MTV112" s="298"/>
      <c r="MTW112" s="298"/>
      <c r="MTX112" s="298"/>
      <c r="MTY112" s="298"/>
      <c r="MTZ112" s="298"/>
      <c r="MUA112" s="298"/>
      <c r="MUB112" s="298"/>
      <c r="MUC112" s="298"/>
      <c r="MUD112" s="298"/>
      <c r="MUE112" s="298"/>
      <c r="MUF112" s="298"/>
      <c r="MUG112" s="298"/>
      <c r="MUH112" s="298"/>
      <c r="MUI112" s="298"/>
      <c r="MUJ112" s="298"/>
      <c r="MUK112" s="298"/>
      <c r="MUL112" s="298"/>
      <c r="MUM112" s="298"/>
      <c r="MUN112" s="298"/>
      <c r="MUO112" s="298"/>
      <c r="MUP112" s="298"/>
      <c r="MUQ112" s="298"/>
      <c r="MUR112" s="298"/>
      <c r="MUS112" s="298"/>
      <c r="MUT112" s="298"/>
      <c r="MUU112" s="298"/>
      <c r="MUV112" s="298"/>
      <c r="MUW112" s="298"/>
      <c r="MUX112" s="298"/>
      <c r="MUY112" s="298"/>
      <c r="MUZ112" s="298"/>
      <c r="MVA112" s="298"/>
      <c r="MVB112" s="298"/>
      <c r="MVC112" s="298"/>
      <c r="MVD112" s="298"/>
      <c r="MVE112" s="298"/>
      <c r="MVF112" s="298"/>
      <c r="MVG112" s="298"/>
      <c r="MVH112" s="298"/>
      <c r="MVI112" s="298"/>
      <c r="MVJ112" s="298"/>
      <c r="MVK112" s="298"/>
      <c r="MVL112" s="298"/>
      <c r="MVM112" s="298"/>
      <c r="MVN112" s="298"/>
      <c r="MVO112" s="298"/>
      <c r="MVP112" s="298"/>
      <c r="MVQ112" s="298"/>
      <c r="MVR112" s="298"/>
      <c r="MVS112" s="298"/>
      <c r="MVT112" s="298"/>
      <c r="MVU112" s="298"/>
      <c r="MVV112" s="298"/>
      <c r="MVW112" s="298"/>
      <c r="MVX112" s="298"/>
      <c r="MVY112" s="298"/>
      <c r="MVZ112" s="298"/>
      <c r="MWA112" s="298"/>
      <c r="MWB112" s="298"/>
      <c r="MWC112" s="298"/>
      <c r="MWD112" s="298"/>
      <c r="MWE112" s="298"/>
      <c r="MWF112" s="298"/>
      <c r="MWG112" s="298"/>
      <c r="MWH112" s="298"/>
      <c r="MWI112" s="298"/>
      <c r="MWJ112" s="298"/>
      <c r="MWK112" s="298"/>
      <c r="MWL112" s="298"/>
      <c r="MWM112" s="298"/>
      <c r="MWN112" s="298"/>
      <c r="MWO112" s="298"/>
      <c r="MWP112" s="298"/>
      <c r="MWQ112" s="298"/>
      <c r="MWR112" s="298"/>
      <c r="MWS112" s="298"/>
      <c r="MWT112" s="298"/>
      <c r="MWU112" s="298"/>
      <c r="MWV112" s="298"/>
      <c r="MWW112" s="298"/>
      <c r="MWX112" s="298"/>
      <c r="MWY112" s="298"/>
      <c r="MWZ112" s="298"/>
      <c r="MXA112" s="298"/>
      <c r="MXB112" s="298"/>
      <c r="MXC112" s="298"/>
      <c r="MXD112" s="298"/>
      <c r="MXE112" s="298"/>
      <c r="MXF112" s="298"/>
      <c r="MXG112" s="298"/>
      <c r="MXH112" s="298"/>
      <c r="MXI112" s="298"/>
      <c r="MXJ112" s="298"/>
      <c r="MXK112" s="298"/>
      <c r="MXL112" s="298"/>
      <c r="MXM112" s="298"/>
      <c r="MXN112" s="298"/>
      <c r="MXO112" s="298"/>
      <c r="MXP112" s="298"/>
      <c r="MXQ112" s="298"/>
      <c r="MXR112" s="298"/>
      <c r="MXS112" s="298"/>
      <c r="MXT112" s="298"/>
      <c r="MXU112" s="298"/>
      <c r="MXV112" s="298"/>
      <c r="MXW112" s="298"/>
      <c r="MXX112" s="298"/>
      <c r="MXY112" s="298"/>
      <c r="MXZ112" s="298"/>
      <c r="MYA112" s="298"/>
      <c r="MYB112" s="298"/>
      <c r="MYC112" s="298"/>
      <c r="MYD112" s="298"/>
      <c r="MYE112" s="298"/>
      <c r="MYF112" s="298"/>
      <c r="MYG112" s="298"/>
      <c r="MYH112" s="298"/>
      <c r="MYI112" s="298"/>
      <c r="MYJ112" s="298"/>
      <c r="MYK112" s="298"/>
      <c r="MYL112" s="298"/>
      <c r="MYM112" s="298"/>
      <c r="MYN112" s="298"/>
      <c r="MYO112" s="298"/>
      <c r="MYP112" s="298"/>
      <c r="MYQ112" s="298"/>
      <c r="MYR112" s="298"/>
      <c r="MYS112" s="298"/>
      <c r="MYT112" s="298"/>
      <c r="MYU112" s="298"/>
      <c r="MYV112" s="298"/>
      <c r="MYW112" s="298"/>
      <c r="MYX112" s="298"/>
      <c r="MYY112" s="298"/>
      <c r="MYZ112" s="298"/>
      <c r="MZA112" s="298"/>
      <c r="MZB112" s="298"/>
      <c r="MZC112" s="298"/>
      <c r="MZD112" s="298"/>
      <c r="MZE112" s="298"/>
      <c r="MZF112" s="298"/>
      <c r="MZG112" s="298"/>
      <c r="MZH112" s="298"/>
      <c r="MZI112" s="298"/>
      <c r="MZJ112" s="298"/>
      <c r="MZK112" s="298"/>
      <c r="MZL112" s="298"/>
      <c r="MZM112" s="298"/>
      <c r="MZN112" s="298"/>
      <c r="MZO112" s="298"/>
      <c r="MZP112" s="298"/>
      <c r="MZQ112" s="298"/>
      <c r="MZR112" s="298"/>
      <c r="MZS112" s="298"/>
      <c r="MZT112" s="298"/>
      <c r="MZU112" s="298"/>
      <c r="MZV112" s="298"/>
      <c r="MZW112" s="298"/>
      <c r="MZX112" s="298"/>
      <c r="MZY112" s="298"/>
      <c r="MZZ112" s="298"/>
      <c r="NAA112" s="298"/>
      <c r="NAB112" s="298"/>
      <c r="NAC112" s="298"/>
      <c r="NAD112" s="298"/>
      <c r="NAE112" s="298"/>
      <c r="NAF112" s="298"/>
      <c r="NAG112" s="298"/>
      <c r="NAH112" s="298"/>
      <c r="NAI112" s="298"/>
      <c r="NAJ112" s="298"/>
      <c r="NAK112" s="298"/>
      <c r="NAL112" s="298"/>
      <c r="NAM112" s="298"/>
      <c r="NAN112" s="298"/>
      <c r="NAO112" s="298"/>
      <c r="NAP112" s="298"/>
      <c r="NAQ112" s="298"/>
      <c r="NAR112" s="298"/>
      <c r="NAS112" s="298"/>
      <c r="NAT112" s="298"/>
      <c r="NAU112" s="298"/>
      <c r="NAV112" s="298"/>
      <c r="NAW112" s="298"/>
      <c r="NAX112" s="298"/>
      <c r="NAY112" s="298"/>
      <c r="NAZ112" s="298"/>
      <c r="NBA112" s="298"/>
      <c r="NBB112" s="298"/>
      <c r="NBC112" s="298"/>
      <c r="NBD112" s="298"/>
      <c r="NBE112" s="298"/>
      <c r="NBF112" s="298"/>
      <c r="NBG112" s="298"/>
      <c r="NBH112" s="298"/>
      <c r="NBI112" s="298"/>
      <c r="NBJ112" s="298"/>
      <c r="NBK112" s="298"/>
      <c r="NBL112" s="298"/>
      <c r="NBM112" s="298"/>
      <c r="NBN112" s="298"/>
      <c r="NBO112" s="298"/>
      <c r="NBP112" s="298"/>
      <c r="NBQ112" s="298"/>
      <c r="NBR112" s="298"/>
      <c r="NBS112" s="298"/>
      <c r="NBT112" s="298"/>
      <c r="NBU112" s="298"/>
      <c r="NBV112" s="298"/>
      <c r="NBW112" s="298"/>
      <c r="NBX112" s="298"/>
      <c r="NBY112" s="298"/>
      <c r="NBZ112" s="298"/>
      <c r="NCA112" s="298"/>
      <c r="NCB112" s="298"/>
      <c r="NCC112" s="298"/>
      <c r="NCD112" s="298"/>
      <c r="NCE112" s="298"/>
      <c r="NCF112" s="298"/>
      <c r="NCG112" s="298"/>
      <c r="NCH112" s="298"/>
      <c r="NCI112" s="298"/>
      <c r="NCJ112" s="298"/>
      <c r="NCK112" s="298"/>
      <c r="NCL112" s="298"/>
      <c r="NCM112" s="298"/>
      <c r="NCN112" s="298"/>
      <c r="NCO112" s="298"/>
      <c r="NCP112" s="298"/>
      <c r="NCQ112" s="298"/>
      <c r="NCR112" s="298"/>
      <c r="NCS112" s="298"/>
      <c r="NCT112" s="298"/>
      <c r="NCU112" s="298"/>
      <c r="NCV112" s="298"/>
      <c r="NCW112" s="298"/>
      <c r="NCX112" s="298"/>
      <c r="NCY112" s="298"/>
      <c r="NCZ112" s="298"/>
      <c r="NDA112" s="298"/>
      <c r="NDB112" s="298"/>
      <c r="NDC112" s="298"/>
      <c r="NDD112" s="298"/>
      <c r="NDE112" s="298"/>
      <c r="NDF112" s="298"/>
      <c r="NDG112" s="298"/>
      <c r="NDH112" s="298"/>
      <c r="NDI112" s="298"/>
      <c r="NDJ112" s="298"/>
      <c r="NDK112" s="298"/>
      <c r="NDL112" s="298"/>
      <c r="NDM112" s="298"/>
      <c r="NDN112" s="298"/>
      <c r="NDO112" s="298"/>
      <c r="NDP112" s="298"/>
      <c r="NDQ112" s="298"/>
      <c r="NDR112" s="298"/>
      <c r="NDS112" s="298"/>
      <c r="NDT112" s="298"/>
      <c r="NDU112" s="298"/>
      <c r="NDV112" s="298"/>
      <c r="NDW112" s="298"/>
      <c r="NDX112" s="298"/>
      <c r="NDY112" s="298"/>
      <c r="NDZ112" s="298"/>
      <c r="NEA112" s="298"/>
      <c r="NEB112" s="298"/>
      <c r="NEC112" s="298"/>
      <c r="NED112" s="298"/>
      <c r="NEE112" s="298"/>
      <c r="NEF112" s="298"/>
      <c r="NEG112" s="298"/>
      <c r="NEH112" s="298"/>
      <c r="NEI112" s="298"/>
      <c r="NEJ112" s="298"/>
      <c r="NEK112" s="298"/>
      <c r="NEL112" s="298"/>
      <c r="NEM112" s="298"/>
      <c r="NEN112" s="298"/>
      <c r="NEO112" s="298"/>
      <c r="NEP112" s="298"/>
      <c r="NEQ112" s="298"/>
      <c r="NER112" s="298"/>
      <c r="NES112" s="298"/>
      <c r="NET112" s="298"/>
      <c r="NEU112" s="298"/>
      <c r="NEV112" s="298"/>
      <c r="NEW112" s="298"/>
      <c r="NEX112" s="298"/>
      <c r="NEY112" s="298"/>
      <c r="NEZ112" s="298"/>
      <c r="NFA112" s="298"/>
      <c r="NFB112" s="298"/>
      <c r="NFC112" s="298"/>
      <c r="NFD112" s="298"/>
      <c r="NFE112" s="298"/>
      <c r="NFF112" s="298"/>
      <c r="NFG112" s="298"/>
      <c r="NFH112" s="298"/>
      <c r="NFI112" s="298"/>
      <c r="NFJ112" s="298"/>
      <c r="NFK112" s="298"/>
      <c r="NFL112" s="298"/>
      <c r="NFM112" s="298"/>
      <c r="NFN112" s="298"/>
      <c r="NFO112" s="298"/>
      <c r="NFP112" s="298"/>
      <c r="NFQ112" s="298"/>
      <c r="NFR112" s="298"/>
      <c r="NFS112" s="298"/>
      <c r="NFT112" s="298"/>
      <c r="NFU112" s="298"/>
      <c r="NFV112" s="298"/>
      <c r="NFW112" s="298"/>
      <c r="NFX112" s="298"/>
      <c r="NFY112" s="298"/>
      <c r="NFZ112" s="298"/>
      <c r="NGA112" s="298"/>
      <c r="NGB112" s="298"/>
      <c r="NGC112" s="298"/>
      <c r="NGD112" s="298"/>
      <c r="NGE112" s="298"/>
      <c r="NGF112" s="298"/>
      <c r="NGG112" s="298"/>
      <c r="NGH112" s="298"/>
      <c r="NGI112" s="298"/>
      <c r="NGJ112" s="298"/>
      <c r="NGK112" s="298"/>
      <c r="NGL112" s="298"/>
      <c r="NGM112" s="298"/>
      <c r="NGN112" s="298"/>
      <c r="NGO112" s="298"/>
      <c r="NGP112" s="298"/>
      <c r="NGQ112" s="298"/>
      <c r="NGR112" s="298"/>
      <c r="NGS112" s="298"/>
      <c r="NGT112" s="298"/>
      <c r="NGU112" s="298"/>
      <c r="NGV112" s="298"/>
      <c r="NGW112" s="298"/>
      <c r="NGX112" s="298"/>
      <c r="NGY112" s="298"/>
      <c r="NGZ112" s="298"/>
      <c r="NHA112" s="298"/>
      <c r="NHB112" s="298"/>
      <c r="NHC112" s="298"/>
      <c r="NHD112" s="298"/>
      <c r="NHE112" s="298"/>
      <c r="NHF112" s="298"/>
      <c r="NHG112" s="298"/>
      <c r="NHH112" s="298"/>
      <c r="NHI112" s="298"/>
      <c r="NHJ112" s="298"/>
      <c r="NHK112" s="298"/>
      <c r="NHL112" s="298"/>
      <c r="NHM112" s="298"/>
      <c r="NHN112" s="298"/>
      <c r="NHO112" s="298"/>
      <c r="NHP112" s="298"/>
      <c r="NHQ112" s="298"/>
      <c r="NHR112" s="298"/>
      <c r="NHS112" s="298"/>
      <c r="NHT112" s="298"/>
      <c r="NHU112" s="298"/>
      <c r="NHV112" s="298"/>
      <c r="NHW112" s="298"/>
      <c r="NHX112" s="298"/>
      <c r="NHY112" s="298"/>
      <c r="NHZ112" s="298"/>
      <c r="NIA112" s="298"/>
      <c r="NIB112" s="298"/>
      <c r="NIC112" s="298"/>
      <c r="NID112" s="298"/>
      <c r="NIE112" s="298"/>
      <c r="NIF112" s="298"/>
      <c r="NIG112" s="298"/>
      <c r="NIH112" s="298"/>
      <c r="NII112" s="298"/>
      <c r="NIJ112" s="298"/>
      <c r="NIK112" s="298"/>
      <c r="NIL112" s="298"/>
      <c r="NIM112" s="298"/>
      <c r="NIN112" s="298"/>
      <c r="NIO112" s="298"/>
      <c r="NIP112" s="298"/>
      <c r="NIQ112" s="298"/>
      <c r="NIR112" s="298"/>
      <c r="NIS112" s="298"/>
      <c r="NIT112" s="298"/>
      <c r="NIU112" s="298"/>
      <c r="NIV112" s="298"/>
      <c r="NIW112" s="298"/>
      <c r="NIX112" s="298"/>
      <c r="NIY112" s="298"/>
      <c r="NIZ112" s="298"/>
      <c r="NJA112" s="298"/>
      <c r="NJB112" s="298"/>
      <c r="NJC112" s="298"/>
      <c r="NJD112" s="298"/>
      <c r="NJE112" s="298"/>
      <c r="NJF112" s="298"/>
      <c r="NJG112" s="298"/>
      <c r="NJH112" s="298"/>
      <c r="NJI112" s="298"/>
      <c r="NJJ112" s="298"/>
      <c r="NJK112" s="298"/>
      <c r="NJL112" s="298"/>
      <c r="NJM112" s="298"/>
      <c r="NJN112" s="298"/>
      <c r="NJO112" s="298"/>
      <c r="NJP112" s="298"/>
      <c r="NJQ112" s="298"/>
      <c r="NJR112" s="298"/>
      <c r="NJS112" s="298"/>
      <c r="NJT112" s="298"/>
      <c r="NJU112" s="298"/>
      <c r="NJV112" s="298"/>
      <c r="NJW112" s="298"/>
      <c r="NJX112" s="298"/>
      <c r="NJY112" s="298"/>
      <c r="NJZ112" s="298"/>
      <c r="NKA112" s="298"/>
      <c r="NKB112" s="298"/>
      <c r="NKC112" s="298"/>
      <c r="NKD112" s="298"/>
      <c r="NKE112" s="298"/>
      <c r="NKF112" s="298"/>
      <c r="NKG112" s="298"/>
      <c r="NKH112" s="298"/>
      <c r="NKI112" s="298"/>
      <c r="NKJ112" s="298"/>
      <c r="NKK112" s="298"/>
      <c r="NKL112" s="298"/>
      <c r="NKM112" s="298"/>
      <c r="NKN112" s="298"/>
      <c r="NKO112" s="298"/>
      <c r="NKP112" s="298"/>
      <c r="NKQ112" s="298"/>
      <c r="NKR112" s="298"/>
      <c r="NKS112" s="298"/>
      <c r="NKT112" s="298"/>
      <c r="NKU112" s="298"/>
      <c r="NKV112" s="298"/>
      <c r="NKW112" s="298"/>
      <c r="NKX112" s="298"/>
      <c r="NKY112" s="298"/>
      <c r="NKZ112" s="298"/>
      <c r="NLA112" s="298"/>
      <c r="NLB112" s="298"/>
      <c r="NLC112" s="298"/>
      <c r="NLD112" s="298"/>
      <c r="NLE112" s="298"/>
      <c r="NLF112" s="298"/>
      <c r="NLG112" s="298"/>
      <c r="NLH112" s="298"/>
      <c r="NLI112" s="298"/>
      <c r="NLJ112" s="298"/>
      <c r="NLK112" s="298"/>
      <c r="NLL112" s="298"/>
      <c r="NLM112" s="298"/>
      <c r="NLN112" s="298"/>
      <c r="NLO112" s="298"/>
      <c r="NLP112" s="298"/>
      <c r="NLQ112" s="298"/>
      <c r="NLR112" s="298"/>
      <c r="NLS112" s="298"/>
      <c r="NLT112" s="298"/>
      <c r="NLU112" s="298"/>
      <c r="NLV112" s="298"/>
      <c r="NLW112" s="298"/>
      <c r="NLX112" s="298"/>
      <c r="NLY112" s="298"/>
      <c r="NLZ112" s="298"/>
      <c r="NMA112" s="298"/>
      <c r="NMB112" s="298"/>
      <c r="NMC112" s="298"/>
      <c r="NMD112" s="298"/>
      <c r="NME112" s="298"/>
      <c r="NMF112" s="298"/>
      <c r="NMG112" s="298"/>
      <c r="NMH112" s="298"/>
      <c r="NMI112" s="298"/>
      <c r="NMJ112" s="298"/>
      <c r="NMK112" s="298"/>
      <c r="NML112" s="298"/>
      <c r="NMM112" s="298"/>
      <c r="NMN112" s="298"/>
      <c r="NMO112" s="298"/>
      <c r="NMP112" s="298"/>
      <c r="NMQ112" s="298"/>
      <c r="NMR112" s="298"/>
      <c r="NMS112" s="298"/>
      <c r="NMT112" s="298"/>
      <c r="NMU112" s="298"/>
      <c r="NMV112" s="298"/>
      <c r="NMW112" s="298"/>
      <c r="NMX112" s="298"/>
      <c r="NMY112" s="298"/>
      <c r="NMZ112" s="298"/>
      <c r="NNA112" s="298"/>
      <c r="NNB112" s="298"/>
      <c r="NNC112" s="298"/>
      <c r="NND112" s="298"/>
      <c r="NNE112" s="298"/>
      <c r="NNF112" s="298"/>
      <c r="NNG112" s="298"/>
      <c r="NNH112" s="298"/>
      <c r="NNI112" s="298"/>
      <c r="NNJ112" s="298"/>
      <c r="NNK112" s="298"/>
      <c r="NNL112" s="298"/>
      <c r="NNM112" s="298"/>
      <c r="NNN112" s="298"/>
      <c r="NNO112" s="298"/>
      <c r="NNP112" s="298"/>
      <c r="NNQ112" s="298"/>
      <c r="NNR112" s="298"/>
      <c r="NNS112" s="298"/>
      <c r="NNT112" s="298"/>
      <c r="NNU112" s="298"/>
      <c r="NNV112" s="298"/>
      <c r="NNW112" s="298"/>
      <c r="NNX112" s="298"/>
      <c r="NNY112" s="298"/>
      <c r="NNZ112" s="298"/>
      <c r="NOA112" s="298"/>
      <c r="NOB112" s="298"/>
      <c r="NOC112" s="298"/>
      <c r="NOD112" s="298"/>
      <c r="NOE112" s="298"/>
      <c r="NOF112" s="298"/>
      <c r="NOG112" s="298"/>
      <c r="NOH112" s="298"/>
      <c r="NOI112" s="298"/>
      <c r="NOJ112" s="298"/>
      <c r="NOK112" s="298"/>
      <c r="NOL112" s="298"/>
      <c r="NOM112" s="298"/>
      <c r="NON112" s="298"/>
      <c r="NOO112" s="298"/>
      <c r="NOP112" s="298"/>
      <c r="NOQ112" s="298"/>
      <c r="NOR112" s="298"/>
      <c r="NOS112" s="298"/>
      <c r="NOT112" s="298"/>
      <c r="NOU112" s="298"/>
      <c r="NOV112" s="298"/>
      <c r="NOW112" s="298"/>
      <c r="NOX112" s="298"/>
      <c r="NOY112" s="298"/>
      <c r="NOZ112" s="298"/>
      <c r="NPA112" s="298"/>
      <c r="NPB112" s="298"/>
      <c r="NPC112" s="298"/>
      <c r="NPD112" s="298"/>
      <c r="NPE112" s="298"/>
      <c r="NPF112" s="298"/>
      <c r="NPG112" s="298"/>
      <c r="NPH112" s="298"/>
      <c r="NPI112" s="298"/>
      <c r="NPJ112" s="298"/>
      <c r="NPK112" s="298"/>
      <c r="NPL112" s="298"/>
      <c r="NPM112" s="298"/>
      <c r="NPN112" s="298"/>
      <c r="NPO112" s="298"/>
      <c r="NPP112" s="298"/>
      <c r="NPQ112" s="298"/>
      <c r="NPR112" s="298"/>
      <c r="NPS112" s="298"/>
      <c r="NPT112" s="298"/>
      <c r="NPU112" s="298"/>
      <c r="NPV112" s="298"/>
      <c r="NPW112" s="298"/>
      <c r="NPX112" s="298"/>
      <c r="NPY112" s="298"/>
      <c r="NPZ112" s="298"/>
      <c r="NQA112" s="298"/>
      <c r="NQB112" s="298"/>
      <c r="NQC112" s="298"/>
      <c r="NQD112" s="298"/>
      <c r="NQE112" s="298"/>
      <c r="NQF112" s="298"/>
      <c r="NQG112" s="298"/>
      <c r="NQH112" s="298"/>
      <c r="NQI112" s="298"/>
      <c r="NQJ112" s="298"/>
      <c r="NQK112" s="298"/>
      <c r="NQL112" s="298"/>
      <c r="NQM112" s="298"/>
      <c r="NQN112" s="298"/>
      <c r="NQO112" s="298"/>
      <c r="NQP112" s="298"/>
      <c r="NQQ112" s="298"/>
      <c r="NQR112" s="298"/>
      <c r="NQS112" s="298"/>
      <c r="NQT112" s="298"/>
      <c r="NQU112" s="298"/>
      <c r="NQV112" s="298"/>
      <c r="NQW112" s="298"/>
      <c r="NQX112" s="298"/>
      <c r="NQY112" s="298"/>
      <c r="NQZ112" s="298"/>
      <c r="NRA112" s="298"/>
      <c r="NRB112" s="298"/>
      <c r="NRC112" s="298"/>
      <c r="NRD112" s="298"/>
      <c r="NRE112" s="298"/>
      <c r="NRF112" s="298"/>
      <c r="NRG112" s="298"/>
      <c r="NRH112" s="298"/>
      <c r="NRI112" s="298"/>
      <c r="NRJ112" s="298"/>
      <c r="NRK112" s="298"/>
      <c r="NRL112" s="298"/>
      <c r="NRM112" s="298"/>
      <c r="NRN112" s="298"/>
      <c r="NRO112" s="298"/>
      <c r="NRP112" s="298"/>
      <c r="NRQ112" s="298"/>
      <c r="NRR112" s="298"/>
      <c r="NRS112" s="298"/>
      <c r="NRT112" s="298"/>
      <c r="NRU112" s="298"/>
      <c r="NRV112" s="298"/>
      <c r="NRW112" s="298"/>
      <c r="NRX112" s="298"/>
      <c r="NRY112" s="298"/>
      <c r="NRZ112" s="298"/>
      <c r="NSA112" s="298"/>
      <c r="NSB112" s="298"/>
      <c r="NSC112" s="298"/>
      <c r="NSD112" s="298"/>
      <c r="NSE112" s="298"/>
      <c r="NSF112" s="298"/>
      <c r="NSG112" s="298"/>
      <c r="NSH112" s="298"/>
      <c r="NSI112" s="298"/>
      <c r="NSJ112" s="298"/>
      <c r="NSK112" s="298"/>
      <c r="NSL112" s="298"/>
      <c r="NSM112" s="298"/>
      <c r="NSN112" s="298"/>
      <c r="NSO112" s="298"/>
      <c r="NSP112" s="298"/>
      <c r="NSQ112" s="298"/>
      <c r="NSR112" s="298"/>
      <c r="NSS112" s="298"/>
      <c r="NST112" s="298"/>
      <c r="NSU112" s="298"/>
      <c r="NSV112" s="298"/>
      <c r="NSW112" s="298"/>
      <c r="NSX112" s="298"/>
      <c r="NSY112" s="298"/>
      <c r="NSZ112" s="298"/>
      <c r="NTA112" s="298"/>
      <c r="NTB112" s="298"/>
      <c r="NTC112" s="298"/>
      <c r="NTD112" s="298"/>
      <c r="NTE112" s="298"/>
      <c r="NTF112" s="298"/>
      <c r="NTG112" s="298"/>
      <c r="NTH112" s="298"/>
      <c r="NTI112" s="298"/>
      <c r="NTJ112" s="298"/>
      <c r="NTK112" s="298"/>
      <c r="NTL112" s="298"/>
      <c r="NTM112" s="298"/>
      <c r="NTN112" s="298"/>
      <c r="NTO112" s="298"/>
      <c r="NTP112" s="298"/>
      <c r="NTQ112" s="298"/>
      <c r="NTR112" s="298"/>
      <c r="NTS112" s="298"/>
      <c r="NTT112" s="298"/>
      <c r="NTU112" s="298"/>
      <c r="NTV112" s="298"/>
      <c r="NTW112" s="298"/>
      <c r="NTX112" s="298"/>
      <c r="NTY112" s="298"/>
      <c r="NTZ112" s="298"/>
      <c r="NUA112" s="298"/>
      <c r="NUB112" s="298"/>
      <c r="NUC112" s="298"/>
      <c r="NUD112" s="298"/>
      <c r="NUE112" s="298"/>
      <c r="NUF112" s="298"/>
      <c r="NUG112" s="298"/>
      <c r="NUH112" s="298"/>
      <c r="NUI112" s="298"/>
      <c r="NUJ112" s="298"/>
      <c r="NUK112" s="298"/>
      <c r="NUL112" s="298"/>
      <c r="NUM112" s="298"/>
      <c r="NUN112" s="298"/>
      <c r="NUO112" s="298"/>
      <c r="NUP112" s="298"/>
      <c r="NUQ112" s="298"/>
      <c r="NUR112" s="298"/>
      <c r="NUS112" s="298"/>
      <c r="NUT112" s="298"/>
      <c r="NUU112" s="298"/>
      <c r="NUV112" s="298"/>
      <c r="NUW112" s="298"/>
      <c r="NUX112" s="298"/>
      <c r="NUY112" s="298"/>
      <c r="NUZ112" s="298"/>
      <c r="NVA112" s="298"/>
      <c r="NVB112" s="298"/>
      <c r="NVC112" s="298"/>
      <c r="NVD112" s="298"/>
      <c r="NVE112" s="298"/>
      <c r="NVF112" s="298"/>
      <c r="NVG112" s="298"/>
      <c r="NVH112" s="298"/>
      <c r="NVI112" s="298"/>
      <c r="NVJ112" s="298"/>
      <c r="NVK112" s="298"/>
      <c r="NVL112" s="298"/>
      <c r="NVM112" s="298"/>
      <c r="NVN112" s="298"/>
      <c r="NVO112" s="298"/>
      <c r="NVP112" s="298"/>
      <c r="NVQ112" s="298"/>
      <c r="NVR112" s="298"/>
      <c r="NVS112" s="298"/>
      <c r="NVT112" s="298"/>
      <c r="NVU112" s="298"/>
      <c r="NVV112" s="298"/>
      <c r="NVW112" s="298"/>
      <c r="NVX112" s="298"/>
      <c r="NVY112" s="298"/>
      <c r="NVZ112" s="298"/>
      <c r="NWA112" s="298"/>
      <c r="NWB112" s="298"/>
      <c r="NWC112" s="298"/>
      <c r="NWD112" s="298"/>
      <c r="NWE112" s="298"/>
      <c r="NWF112" s="298"/>
      <c r="NWG112" s="298"/>
      <c r="NWH112" s="298"/>
      <c r="NWI112" s="298"/>
      <c r="NWJ112" s="298"/>
      <c r="NWK112" s="298"/>
      <c r="NWL112" s="298"/>
      <c r="NWM112" s="298"/>
      <c r="NWN112" s="298"/>
      <c r="NWO112" s="298"/>
      <c r="NWP112" s="298"/>
      <c r="NWQ112" s="298"/>
      <c r="NWR112" s="298"/>
      <c r="NWS112" s="298"/>
      <c r="NWT112" s="298"/>
      <c r="NWU112" s="298"/>
      <c r="NWV112" s="298"/>
      <c r="NWW112" s="298"/>
      <c r="NWX112" s="298"/>
      <c r="NWY112" s="298"/>
      <c r="NWZ112" s="298"/>
      <c r="NXA112" s="298"/>
      <c r="NXB112" s="298"/>
      <c r="NXC112" s="298"/>
      <c r="NXD112" s="298"/>
      <c r="NXE112" s="298"/>
      <c r="NXF112" s="298"/>
      <c r="NXG112" s="298"/>
      <c r="NXH112" s="298"/>
      <c r="NXI112" s="298"/>
      <c r="NXJ112" s="298"/>
      <c r="NXK112" s="298"/>
      <c r="NXL112" s="298"/>
      <c r="NXM112" s="298"/>
      <c r="NXN112" s="298"/>
      <c r="NXO112" s="298"/>
      <c r="NXP112" s="298"/>
      <c r="NXQ112" s="298"/>
      <c r="NXR112" s="298"/>
      <c r="NXS112" s="298"/>
      <c r="NXT112" s="298"/>
      <c r="NXU112" s="298"/>
      <c r="NXV112" s="298"/>
      <c r="NXW112" s="298"/>
      <c r="NXX112" s="298"/>
      <c r="NXY112" s="298"/>
      <c r="NXZ112" s="298"/>
      <c r="NYA112" s="298"/>
      <c r="NYB112" s="298"/>
      <c r="NYC112" s="298"/>
      <c r="NYD112" s="298"/>
      <c r="NYE112" s="298"/>
      <c r="NYF112" s="298"/>
      <c r="NYG112" s="298"/>
      <c r="NYH112" s="298"/>
      <c r="NYI112" s="298"/>
      <c r="NYJ112" s="298"/>
      <c r="NYK112" s="298"/>
      <c r="NYL112" s="298"/>
      <c r="NYM112" s="298"/>
      <c r="NYN112" s="298"/>
      <c r="NYO112" s="298"/>
      <c r="NYP112" s="298"/>
      <c r="NYQ112" s="298"/>
      <c r="NYR112" s="298"/>
      <c r="NYS112" s="298"/>
      <c r="NYT112" s="298"/>
      <c r="NYU112" s="298"/>
      <c r="NYV112" s="298"/>
      <c r="NYW112" s="298"/>
      <c r="NYX112" s="298"/>
      <c r="NYY112" s="298"/>
      <c r="NYZ112" s="298"/>
      <c r="NZA112" s="298"/>
      <c r="NZB112" s="298"/>
      <c r="NZC112" s="298"/>
      <c r="NZD112" s="298"/>
      <c r="NZE112" s="298"/>
      <c r="NZF112" s="298"/>
      <c r="NZG112" s="298"/>
      <c r="NZH112" s="298"/>
      <c r="NZI112" s="298"/>
      <c r="NZJ112" s="298"/>
      <c r="NZK112" s="298"/>
      <c r="NZL112" s="298"/>
      <c r="NZM112" s="298"/>
      <c r="NZN112" s="298"/>
      <c r="NZO112" s="298"/>
      <c r="NZP112" s="298"/>
      <c r="NZQ112" s="298"/>
      <c r="NZR112" s="298"/>
      <c r="NZS112" s="298"/>
      <c r="NZT112" s="298"/>
      <c r="NZU112" s="298"/>
      <c r="NZV112" s="298"/>
      <c r="NZW112" s="298"/>
      <c r="NZX112" s="298"/>
      <c r="NZY112" s="298"/>
      <c r="NZZ112" s="298"/>
      <c r="OAA112" s="298"/>
      <c r="OAB112" s="298"/>
      <c r="OAC112" s="298"/>
      <c r="OAD112" s="298"/>
      <c r="OAE112" s="298"/>
      <c r="OAF112" s="298"/>
      <c r="OAG112" s="298"/>
      <c r="OAH112" s="298"/>
      <c r="OAI112" s="298"/>
      <c r="OAJ112" s="298"/>
      <c r="OAK112" s="298"/>
      <c r="OAL112" s="298"/>
      <c r="OAM112" s="298"/>
      <c r="OAN112" s="298"/>
      <c r="OAO112" s="298"/>
      <c r="OAP112" s="298"/>
      <c r="OAQ112" s="298"/>
      <c r="OAR112" s="298"/>
      <c r="OAS112" s="298"/>
      <c r="OAT112" s="298"/>
      <c r="OAU112" s="298"/>
      <c r="OAV112" s="298"/>
      <c r="OAW112" s="298"/>
      <c r="OAX112" s="298"/>
      <c r="OAY112" s="298"/>
      <c r="OAZ112" s="298"/>
      <c r="OBA112" s="298"/>
      <c r="OBB112" s="298"/>
      <c r="OBC112" s="298"/>
      <c r="OBD112" s="298"/>
      <c r="OBE112" s="298"/>
      <c r="OBF112" s="298"/>
      <c r="OBG112" s="298"/>
      <c r="OBH112" s="298"/>
      <c r="OBI112" s="298"/>
      <c r="OBJ112" s="298"/>
      <c r="OBK112" s="298"/>
      <c r="OBL112" s="298"/>
      <c r="OBM112" s="298"/>
      <c r="OBN112" s="298"/>
      <c r="OBO112" s="298"/>
      <c r="OBP112" s="298"/>
      <c r="OBQ112" s="298"/>
      <c r="OBR112" s="298"/>
      <c r="OBS112" s="298"/>
      <c r="OBT112" s="298"/>
      <c r="OBU112" s="298"/>
      <c r="OBV112" s="298"/>
      <c r="OBW112" s="298"/>
      <c r="OBX112" s="298"/>
      <c r="OBY112" s="298"/>
      <c r="OBZ112" s="298"/>
      <c r="OCA112" s="298"/>
      <c r="OCB112" s="298"/>
      <c r="OCC112" s="298"/>
      <c r="OCD112" s="298"/>
      <c r="OCE112" s="298"/>
      <c r="OCF112" s="298"/>
      <c r="OCG112" s="298"/>
      <c r="OCH112" s="298"/>
      <c r="OCI112" s="298"/>
      <c r="OCJ112" s="298"/>
      <c r="OCK112" s="298"/>
      <c r="OCL112" s="298"/>
      <c r="OCM112" s="298"/>
      <c r="OCN112" s="298"/>
      <c r="OCO112" s="298"/>
      <c r="OCP112" s="298"/>
      <c r="OCQ112" s="298"/>
      <c r="OCR112" s="298"/>
      <c r="OCS112" s="298"/>
      <c r="OCT112" s="298"/>
      <c r="OCU112" s="298"/>
      <c r="OCV112" s="298"/>
      <c r="OCW112" s="298"/>
      <c r="OCX112" s="298"/>
      <c r="OCY112" s="298"/>
      <c r="OCZ112" s="298"/>
      <c r="ODA112" s="298"/>
      <c r="ODB112" s="298"/>
      <c r="ODC112" s="298"/>
      <c r="ODD112" s="298"/>
      <c r="ODE112" s="298"/>
      <c r="ODF112" s="298"/>
      <c r="ODG112" s="298"/>
      <c r="ODH112" s="298"/>
      <c r="ODI112" s="298"/>
      <c r="ODJ112" s="298"/>
      <c r="ODK112" s="298"/>
      <c r="ODL112" s="298"/>
      <c r="ODM112" s="298"/>
      <c r="ODN112" s="298"/>
      <c r="ODO112" s="298"/>
      <c r="ODP112" s="298"/>
      <c r="ODQ112" s="298"/>
      <c r="ODR112" s="298"/>
      <c r="ODS112" s="298"/>
      <c r="ODT112" s="298"/>
      <c r="ODU112" s="298"/>
      <c r="ODV112" s="298"/>
      <c r="ODW112" s="298"/>
      <c r="ODX112" s="298"/>
      <c r="ODY112" s="298"/>
      <c r="ODZ112" s="298"/>
      <c r="OEA112" s="298"/>
      <c r="OEB112" s="298"/>
      <c r="OEC112" s="298"/>
      <c r="OED112" s="298"/>
      <c r="OEE112" s="298"/>
      <c r="OEF112" s="298"/>
      <c r="OEG112" s="298"/>
      <c r="OEH112" s="298"/>
      <c r="OEI112" s="298"/>
      <c r="OEJ112" s="298"/>
      <c r="OEK112" s="298"/>
      <c r="OEL112" s="298"/>
      <c r="OEM112" s="298"/>
      <c r="OEN112" s="298"/>
      <c r="OEO112" s="298"/>
      <c r="OEP112" s="298"/>
      <c r="OEQ112" s="298"/>
      <c r="OER112" s="298"/>
      <c r="OES112" s="298"/>
      <c r="OET112" s="298"/>
      <c r="OEU112" s="298"/>
      <c r="OEV112" s="298"/>
      <c r="OEW112" s="298"/>
      <c r="OEX112" s="298"/>
      <c r="OEY112" s="298"/>
      <c r="OEZ112" s="298"/>
      <c r="OFA112" s="298"/>
      <c r="OFB112" s="298"/>
      <c r="OFC112" s="298"/>
      <c r="OFD112" s="298"/>
      <c r="OFE112" s="298"/>
      <c r="OFF112" s="298"/>
      <c r="OFG112" s="298"/>
      <c r="OFH112" s="298"/>
      <c r="OFI112" s="298"/>
      <c r="OFJ112" s="298"/>
      <c r="OFK112" s="298"/>
      <c r="OFL112" s="298"/>
      <c r="OFM112" s="298"/>
      <c r="OFN112" s="298"/>
      <c r="OFO112" s="298"/>
      <c r="OFP112" s="298"/>
      <c r="OFQ112" s="298"/>
      <c r="OFR112" s="298"/>
      <c r="OFS112" s="298"/>
      <c r="OFT112" s="298"/>
      <c r="OFU112" s="298"/>
      <c r="OFV112" s="298"/>
      <c r="OFW112" s="298"/>
      <c r="OFX112" s="298"/>
      <c r="OFY112" s="298"/>
      <c r="OFZ112" s="298"/>
      <c r="OGA112" s="298"/>
      <c r="OGB112" s="298"/>
      <c r="OGC112" s="298"/>
      <c r="OGD112" s="298"/>
      <c r="OGE112" s="298"/>
      <c r="OGF112" s="298"/>
      <c r="OGG112" s="298"/>
      <c r="OGH112" s="298"/>
      <c r="OGI112" s="298"/>
      <c r="OGJ112" s="298"/>
      <c r="OGK112" s="298"/>
      <c r="OGL112" s="298"/>
      <c r="OGM112" s="298"/>
      <c r="OGN112" s="298"/>
      <c r="OGO112" s="298"/>
      <c r="OGP112" s="298"/>
      <c r="OGQ112" s="298"/>
      <c r="OGR112" s="298"/>
      <c r="OGS112" s="298"/>
      <c r="OGT112" s="298"/>
      <c r="OGU112" s="298"/>
      <c r="OGV112" s="298"/>
      <c r="OGW112" s="298"/>
      <c r="OGX112" s="298"/>
      <c r="OGY112" s="298"/>
      <c r="OGZ112" s="298"/>
      <c r="OHA112" s="298"/>
      <c r="OHB112" s="298"/>
      <c r="OHC112" s="298"/>
      <c r="OHD112" s="298"/>
      <c r="OHE112" s="298"/>
      <c r="OHF112" s="298"/>
      <c r="OHG112" s="298"/>
      <c r="OHH112" s="298"/>
      <c r="OHI112" s="298"/>
      <c r="OHJ112" s="298"/>
      <c r="OHK112" s="298"/>
      <c r="OHL112" s="298"/>
      <c r="OHM112" s="298"/>
      <c r="OHN112" s="298"/>
      <c r="OHO112" s="298"/>
      <c r="OHP112" s="298"/>
      <c r="OHQ112" s="298"/>
      <c r="OHR112" s="298"/>
      <c r="OHS112" s="298"/>
      <c r="OHT112" s="298"/>
      <c r="OHU112" s="298"/>
      <c r="OHV112" s="298"/>
      <c r="OHW112" s="298"/>
      <c r="OHX112" s="298"/>
      <c r="OHY112" s="298"/>
      <c r="OHZ112" s="298"/>
      <c r="OIA112" s="298"/>
      <c r="OIB112" s="298"/>
      <c r="OIC112" s="298"/>
      <c r="OID112" s="298"/>
      <c r="OIE112" s="298"/>
      <c r="OIF112" s="298"/>
      <c r="OIG112" s="298"/>
      <c r="OIH112" s="298"/>
      <c r="OII112" s="298"/>
      <c r="OIJ112" s="298"/>
      <c r="OIK112" s="298"/>
      <c r="OIL112" s="298"/>
      <c r="OIM112" s="298"/>
      <c r="OIN112" s="298"/>
      <c r="OIO112" s="298"/>
      <c r="OIP112" s="298"/>
      <c r="OIQ112" s="298"/>
      <c r="OIR112" s="298"/>
      <c r="OIS112" s="298"/>
      <c r="OIT112" s="298"/>
      <c r="OIU112" s="298"/>
      <c r="OIV112" s="298"/>
      <c r="OIW112" s="298"/>
      <c r="OIX112" s="298"/>
      <c r="OIY112" s="298"/>
      <c r="OIZ112" s="298"/>
      <c r="OJA112" s="298"/>
      <c r="OJB112" s="298"/>
      <c r="OJC112" s="298"/>
      <c r="OJD112" s="298"/>
      <c r="OJE112" s="298"/>
      <c r="OJF112" s="298"/>
      <c r="OJG112" s="298"/>
      <c r="OJH112" s="298"/>
      <c r="OJI112" s="298"/>
      <c r="OJJ112" s="298"/>
      <c r="OJK112" s="298"/>
      <c r="OJL112" s="298"/>
      <c r="OJM112" s="298"/>
      <c r="OJN112" s="298"/>
      <c r="OJO112" s="298"/>
      <c r="OJP112" s="298"/>
      <c r="OJQ112" s="298"/>
      <c r="OJR112" s="298"/>
      <c r="OJS112" s="298"/>
      <c r="OJT112" s="298"/>
      <c r="OJU112" s="298"/>
      <c r="OJV112" s="298"/>
      <c r="OJW112" s="298"/>
      <c r="OJX112" s="298"/>
      <c r="OJY112" s="298"/>
      <c r="OJZ112" s="298"/>
      <c r="OKA112" s="298"/>
      <c r="OKB112" s="298"/>
      <c r="OKC112" s="298"/>
      <c r="OKD112" s="298"/>
      <c r="OKE112" s="298"/>
      <c r="OKF112" s="298"/>
      <c r="OKG112" s="298"/>
      <c r="OKH112" s="298"/>
      <c r="OKI112" s="298"/>
      <c r="OKJ112" s="298"/>
      <c r="OKK112" s="298"/>
      <c r="OKL112" s="298"/>
      <c r="OKM112" s="298"/>
      <c r="OKN112" s="298"/>
      <c r="OKO112" s="298"/>
      <c r="OKP112" s="298"/>
      <c r="OKQ112" s="298"/>
      <c r="OKR112" s="298"/>
      <c r="OKS112" s="298"/>
      <c r="OKT112" s="298"/>
      <c r="OKU112" s="298"/>
      <c r="OKV112" s="298"/>
      <c r="OKW112" s="298"/>
      <c r="OKX112" s="298"/>
      <c r="OKY112" s="298"/>
      <c r="OKZ112" s="298"/>
      <c r="OLA112" s="298"/>
      <c r="OLB112" s="298"/>
      <c r="OLC112" s="298"/>
      <c r="OLD112" s="298"/>
      <c r="OLE112" s="298"/>
      <c r="OLF112" s="298"/>
      <c r="OLG112" s="298"/>
      <c r="OLH112" s="298"/>
      <c r="OLI112" s="298"/>
      <c r="OLJ112" s="298"/>
      <c r="OLK112" s="298"/>
      <c r="OLL112" s="298"/>
      <c r="OLM112" s="298"/>
      <c r="OLN112" s="298"/>
      <c r="OLO112" s="298"/>
      <c r="OLP112" s="298"/>
      <c r="OLQ112" s="298"/>
      <c r="OLR112" s="298"/>
      <c r="OLS112" s="298"/>
      <c r="OLT112" s="298"/>
      <c r="OLU112" s="298"/>
      <c r="OLV112" s="298"/>
      <c r="OLW112" s="298"/>
      <c r="OLX112" s="298"/>
      <c r="OLY112" s="298"/>
      <c r="OLZ112" s="298"/>
      <c r="OMA112" s="298"/>
      <c r="OMB112" s="298"/>
      <c r="OMC112" s="298"/>
      <c r="OMD112" s="298"/>
      <c r="OME112" s="298"/>
      <c r="OMF112" s="298"/>
      <c r="OMG112" s="298"/>
      <c r="OMH112" s="298"/>
      <c r="OMI112" s="298"/>
      <c r="OMJ112" s="298"/>
      <c r="OMK112" s="298"/>
      <c r="OML112" s="298"/>
      <c r="OMM112" s="298"/>
      <c r="OMN112" s="298"/>
      <c r="OMO112" s="298"/>
      <c r="OMP112" s="298"/>
      <c r="OMQ112" s="298"/>
      <c r="OMR112" s="298"/>
      <c r="OMS112" s="298"/>
      <c r="OMT112" s="298"/>
      <c r="OMU112" s="298"/>
      <c r="OMV112" s="298"/>
      <c r="OMW112" s="298"/>
      <c r="OMX112" s="298"/>
      <c r="OMY112" s="298"/>
      <c r="OMZ112" s="298"/>
      <c r="ONA112" s="298"/>
      <c r="ONB112" s="298"/>
      <c r="ONC112" s="298"/>
      <c r="OND112" s="298"/>
      <c r="ONE112" s="298"/>
      <c r="ONF112" s="298"/>
      <c r="ONG112" s="298"/>
      <c r="ONH112" s="298"/>
      <c r="ONI112" s="298"/>
      <c r="ONJ112" s="298"/>
      <c r="ONK112" s="298"/>
      <c r="ONL112" s="298"/>
      <c r="ONM112" s="298"/>
      <c r="ONN112" s="298"/>
      <c r="ONO112" s="298"/>
      <c r="ONP112" s="298"/>
      <c r="ONQ112" s="298"/>
      <c r="ONR112" s="298"/>
      <c r="ONS112" s="298"/>
      <c r="ONT112" s="298"/>
      <c r="ONU112" s="298"/>
      <c r="ONV112" s="298"/>
      <c r="ONW112" s="298"/>
      <c r="ONX112" s="298"/>
      <c r="ONY112" s="298"/>
      <c r="ONZ112" s="298"/>
      <c r="OOA112" s="298"/>
      <c r="OOB112" s="298"/>
      <c r="OOC112" s="298"/>
      <c r="OOD112" s="298"/>
      <c r="OOE112" s="298"/>
      <c r="OOF112" s="298"/>
      <c r="OOG112" s="298"/>
      <c r="OOH112" s="298"/>
      <c r="OOI112" s="298"/>
      <c r="OOJ112" s="298"/>
      <c r="OOK112" s="298"/>
      <c r="OOL112" s="298"/>
      <c r="OOM112" s="298"/>
      <c r="OON112" s="298"/>
      <c r="OOO112" s="298"/>
      <c r="OOP112" s="298"/>
      <c r="OOQ112" s="298"/>
      <c r="OOR112" s="298"/>
      <c r="OOS112" s="298"/>
      <c r="OOT112" s="298"/>
      <c r="OOU112" s="298"/>
      <c r="OOV112" s="298"/>
      <c r="OOW112" s="298"/>
      <c r="OOX112" s="298"/>
      <c r="OOY112" s="298"/>
      <c r="OOZ112" s="298"/>
      <c r="OPA112" s="298"/>
      <c r="OPB112" s="298"/>
      <c r="OPC112" s="298"/>
      <c r="OPD112" s="298"/>
      <c r="OPE112" s="298"/>
      <c r="OPF112" s="298"/>
      <c r="OPG112" s="298"/>
      <c r="OPH112" s="298"/>
      <c r="OPI112" s="298"/>
      <c r="OPJ112" s="298"/>
      <c r="OPK112" s="298"/>
      <c r="OPL112" s="298"/>
      <c r="OPM112" s="298"/>
      <c r="OPN112" s="298"/>
      <c r="OPO112" s="298"/>
      <c r="OPP112" s="298"/>
      <c r="OPQ112" s="298"/>
      <c r="OPR112" s="298"/>
      <c r="OPS112" s="298"/>
      <c r="OPT112" s="298"/>
      <c r="OPU112" s="298"/>
      <c r="OPV112" s="298"/>
      <c r="OPW112" s="298"/>
      <c r="OPX112" s="298"/>
      <c r="OPY112" s="298"/>
      <c r="OPZ112" s="298"/>
      <c r="OQA112" s="298"/>
      <c r="OQB112" s="298"/>
      <c r="OQC112" s="298"/>
      <c r="OQD112" s="298"/>
      <c r="OQE112" s="298"/>
      <c r="OQF112" s="298"/>
      <c r="OQG112" s="298"/>
      <c r="OQH112" s="298"/>
      <c r="OQI112" s="298"/>
      <c r="OQJ112" s="298"/>
      <c r="OQK112" s="298"/>
      <c r="OQL112" s="298"/>
      <c r="OQM112" s="298"/>
      <c r="OQN112" s="298"/>
      <c r="OQO112" s="298"/>
      <c r="OQP112" s="298"/>
      <c r="OQQ112" s="298"/>
      <c r="OQR112" s="298"/>
      <c r="OQS112" s="298"/>
      <c r="OQT112" s="298"/>
      <c r="OQU112" s="298"/>
      <c r="OQV112" s="298"/>
      <c r="OQW112" s="298"/>
      <c r="OQX112" s="298"/>
      <c r="OQY112" s="298"/>
      <c r="OQZ112" s="298"/>
      <c r="ORA112" s="298"/>
      <c r="ORB112" s="298"/>
      <c r="ORC112" s="298"/>
      <c r="ORD112" s="298"/>
      <c r="ORE112" s="298"/>
      <c r="ORF112" s="298"/>
      <c r="ORG112" s="298"/>
      <c r="ORH112" s="298"/>
      <c r="ORI112" s="298"/>
      <c r="ORJ112" s="298"/>
      <c r="ORK112" s="298"/>
      <c r="ORL112" s="298"/>
      <c r="ORM112" s="298"/>
      <c r="ORN112" s="298"/>
      <c r="ORO112" s="298"/>
      <c r="ORP112" s="298"/>
      <c r="ORQ112" s="298"/>
      <c r="ORR112" s="298"/>
      <c r="ORS112" s="298"/>
      <c r="ORT112" s="298"/>
      <c r="ORU112" s="298"/>
      <c r="ORV112" s="298"/>
      <c r="ORW112" s="298"/>
      <c r="ORX112" s="298"/>
      <c r="ORY112" s="298"/>
      <c r="ORZ112" s="298"/>
      <c r="OSA112" s="298"/>
      <c r="OSB112" s="298"/>
      <c r="OSC112" s="298"/>
      <c r="OSD112" s="298"/>
      <c r="OSE112" s="298"/>
      <c r="OSF112" s="298"/>
      <c r="OSG112" s="298"/>
      <c r="OSH112" s="298"/>
      <c r="OSI112" s="298"/>
      <c r="OSJ112" s="298"/>
      <c r="OSK112" s="298"/>
      <c r="OSL112" s="298"/>
      <c r="OSM112" s="298"/>
      <c r="OSN112" s="298"/>
      <c r="OSO112" s="298"/>
      <c r="OSP112" s="298"/>
      <c r="OSQ112" s="298"/>
      <c r="OSR112" s="298"/>
      <c r="OSS112" s="298"/>
      <c r="OST112" s="298"/>
      <c r="OSU112" s="298"/>
      <c r="OSV112" s="298"/>
      <c r="OSW112" s="298"/>
      <c r="OSX112" s="298"/>
      <c r="OSY112" s="298"/>
      <c r="OSZ112" s="298"/>
      <c r="OTA112" s="298"/>
      <c r="OTB112" s="298"/>
      <c r="OTC112" s="298"/>
      <c r="OTD112" s="298"/>
      <c r="OTE112" s="298"/>
      <c r="OTF112" s="298"/>
      <c r="OTG112" s="298"/>
      <c r="OTH112" s="298"/>
      <c r="OTI112" s="298"/>
      <c r="OTJ112" s="298"/>
      <c r="OTK112" s="298"/>
      <c r="OTL112" s="298"/>
      <c r="OTM112" s="298"/>
      <c r="OTN112" s="298"/>
      <c r="OTO112" s="298"/>
      <c r="OTP112" s="298"/>
      <c r="OTQ112" s="298"/>
      <c r="OTR112" s="298"/>
      <c r="OTS112" s="298"/>
      <c r="OTT112" s="298"/>
      <c r="OTU112" s="298"/>
      <c r="OTV112" s="298"/>
      <c r="OTW112" s="298"/>
      <c r="OTX112" s="298"/>
      <c r="OTY112" s="298"/>
      <c r="OTZ112" s="298"/>
      <c r="OUA112" s="298"/>
      <c r="OUB112" s="298"/>
      <c r="OUC112" s="298"/>
      <c r="OUD112" s="298"/>
      <c r="OUE112" s="298"/>
      <c r="OUF112" s="298"/>
      <c r="OUG112" s="298"/>
      <c r="OUH112" s="298"/>
      <c r="OUI112" s="298"/>
      <c r="OUJ112" s="298"/>
      <c r="OUK112" s="298"/>
      <c r="OUL112" s="298"/>
      <c r="OUM112" s="298"/>
      <c r="OUN112" s="298"/>
      <c r="OUO112" s="298"/>
      <c r="OUP112" s="298"/>
      <c r="OUQ112" s="298"/>
      <c r="OUR112" s="298"/>
      <c r="OUS112" s="298"/>
      <c r="OUT112" s="298"/>
      <c r="OUU112" s="298"/>
      <c r="OUV112" s="298"/>
      <c r="OUW112" s="298"/>
      <c r="OUX112" s="298"/>
      <c r="OUY112" s="298"/>
      <c r="OUZ112" s="298"/>
      <c r="OVA112" s="298"/>
      <c r="OVB112" s="298"/>
      <c r="OVC112" s="298"/>
      <c r="OVD112" s="298"/>
      <c r="OVE112" s="298"/>
      <c r="OVF112" s="298"/>
      <c r="OVG112" s="298"/>
      <c r="OVH112" s="298"/>
      <c r="OVI112" s="298"/>
      <c r="OVJ112" s="298"/>
      <c r="OVK112" s="298"/>
      <c r="OVL112" s="298"/>
      <c r="OVM112" s="298"/>
      <c r="OVN112" s="298"/>
      <c r="OVO112" s="298"/>
      <c r="OVP112" s="298"/>
      <c r="OVQ112" s="298"/>
      <c r="OVR112" s="298"/>
      <c r="OVS112" s="298"/>
      <c r="OVT112" s="298"/>
      <c r="OVU112" s="298"/>
      <c r="OVV112" s="298"/>
      <c r="OVW112" s="298"/>
      <c r="OVX112" s="298"/>
      <c r="OVY112" s="298"/>
      <c r="OVZ112" s="298"/>
      <c r="OWA112" s="298"/>
      <c r="OWB112" s="298"/>
      <c r="OWC112" s="298"/>
      <c r="OWD112" s="298"/>
      <c r="OWE112" s="298"/>
      <c r="OWF112" s="298"/>
      <c r="OWG112" s="298"/>
      <c r="OWH112" s="298"/>
      <c r="OWI112" s="298"/>
      <c r="OWJ112" s="298"/>
      <c r="OWK112" s="298"/>
      <c r="OWL112" s="298"/>
      <c r="OWM112" s="298"/>
      <c r="OWN112" s="298"/>
      <c r="OWO112" s="298"/>
      <c r="OWP112" s="298"/>
      <c r="OWQ112" s="298"/>
      <c r="OWR112" s="298"/>
      <c r="OWS112" s="298"/>
      <c r="OWT112" s="298"/>
      <c r="OWU112" s="298"/>
      <c r="OWV112" s="298"/>
      <c r="OWW112" s="298"/>
      <c r="OWX112" s="298"/>
      <c r="OWY112" s="298"/>
      <c r="OWZ112" s="298"/>
      <c r="OXA112" s="298"/>
      <c r="OXB112" s="298"/>
      <c r="OXC112" s="298"/>
      <c r="OXD112" s="298"/>
      <c r="OXE112" s="298"/>
      <c r="OXF112" s="298"/>
      <c r="OXG112" s="298"/>
      <c r="OXH112" s="298"/>
      <c r="OXI112" s="298"/>
      <c r="OXJ112" s="298"/>
      <c r="OXK112" s="298"/>
      <c r="OXL112" s="298"/>
      <c r="OXM112" s="298"/>
      <c r="OXN112" s="298"/>
      <c r="OXO112" s="298"/>
      <c r="OXP112" s="298"/>
      <c r="OXQ112" s="298"/>
      <c r="OXR112" s="298"/>
      <c r="OXS112" s="298"/>
      <c r="OXT112" s="298"/>
      <c r="OXU112" s="298"/>
      <c r="OXV112" s="298"/>
      <c r="OXW112" s="298"/>
      <c r="OXX112" s="298"/>
      <c r="OXY112" s="298"/>
      <c r="OXZ112" s="298"/>
      <c r="OYA112" s="298"/>
      <c r="OYB112" s="298"/>
      <c r="OYC112" s="298"/>
      <c r="OYD112" s="298"/>
      <c r="OYE112" s="298"/>
      <c r="OYF112" s="298"/>
      <c r="OYG112" s="298"/>
      <c r="OYH112" s="298"/>
      <c r="OYI112" s="298"/>
      <c r="OYJ112" s="298"/>
      <c r="OYK112" s="298"/>
      <c r="OYL112" s="298"/>
      <c r="OYM112" s="298"/>
      <c r="OYN112" s="298"/>
      <c r="OYO112" s="298"/>
      <c r="OYP112" s="298"/>
      <c r="OYQ112" s="298"/>
      <c r="OYR112" s="298"/>
      <c r="OYS112" s="298"/>
      <c r="OYT112" s="298"/>
      <c r="OYU112" s="298"/>
      <c r="OYV112" s="298"/>
      <c r="OYW112" s="298"/>
      <c r="OYX112" s="298"/>
      <c r="OYY112" s="298"/>
      <c r="OYZ112" s="298"/>
      <c r="OZA112" s="298"/>
      <c r="OZB112" s="298"/>
      <c r="OZC112" s="298"/>
      <c r="OZD112" s="298"/>
      <c r="OZE112" s="298"/>
      <c r="OZF112" s="298"/>
      <c r="OZG112" s="298"/>
      <c r="OZH112" s="298"/>
      <c r="OZI112" s="298"/>
      <c r="OZJ112" s="298"/>
      <c r="OZK112" s="298"/>
      <c r="OZL112" s="298"/>
      <c r="OZM112" s="298"/>
      <c r="OZN112" s="298"/>
      <c r="OZO112" s="298"/>
      <c r="OZP112" s="298"/>
      <c r="OZQ112" s="298"/>
      <c r="OZR112" s="298"/>
      <c r="OZS112" s="298"/>
      <c r="OZT112" s="298"/>
      <c r="OZU112" s="298"/>
      <c r="OZV112" s="298"/>
      <c r="OZW112" s="298"/>
      <c r="OZX112" s="298"/>
      <c r="OZY112" s="298"/>
      <c r="OZZ112" s="298"/>
      <c r="PAA112" s="298"/>
      <c r="PAB112" s="298"/>
      <c r="PAC112" s="298"/>
      <c r="PAD112" s="298"/>
      <c r="PAE112" s="298"/>
      <c r="PAF112" s="298"/>
      <c r="PAG112" s="298"/>
      <c r="PAH112" s="298"/>
      <c r="PAI112" s="298"/>
      <c r="PAJ112" s="298"/>
      <c r="PAK112" s="298"/>
      <c r="PAL112" s="298"/>
      <c r="PAM112" s="298"/>
      <c r="PAN112" s="298"/>
      <c r="PAO112" s="298"/>
      <c r="PAP112" s="298"/>
      <c r="PAQ112" s="298"/>
      <c r="PAR112" s="298"/>
      <c r="PAS112" s="298"/>
      <c r="PAT112" s="298"/>
      <c r="PAU112" s="298"/>
      <c r="PAV112" s="298"/>
      <c r="PAW112" s="298"/>
      <c r="PAX112" s="298"/>
      <c r="PAY112" s="298"/>
      <c r="PAZ112" s="298"/>
      <c r="PBA112" s="298"/>
      <c r="PBB112" s="298"/>
      <c r="PBC112" s="298"/>
      <c r="PBD112" s="298"/>
      <c r="PBE112" s="298"/>
      <c r="PBF112" s="298"/>
      <c r="PBG112" s="298"/>
      <c r="PBH112" s="298"/>
      <c r="PBI112" s="298"/>
      <c r="PBJ112" s="298"/>
      <c r="PBK112" s="298"/>
      <c r="PBL112" s="298"/>
      <c r="PBM112" s="298"/>
      <c r="PBN112" s="298"/>
      <c r="PBO112" s="298"/>
      <c r="PBP112" s="298"/>
      <c r="PBQ112" s="298"/>
      <c r="PBR112" s="298"/>
      <c r="PBS112" s="298"/>
      <c r="PBT112" s="298"/>
      <c r="PBU112" s="298"/>
      <c r="PBV112" s="298"/>
      <c r="PBW112" s="298"/>
      <c r="PBX112" s="298"/>
      <c r="PBY112" s="298"/>
      <c r="PBZ112" s="298"/>
      <c r="PCA112" s="298"/>
      <c r="PCB112" s="298"/>
      <c r="PCC112" s="298"/>
      <c r="PCD112" s="298"/>
      <c r="PCE112" s="298"/>
      <c r="PCF112" s="298"/>
      <c r="PCG112" s="298"/>
      <c r="PCH112" s="298"/>
      <c r="PCI112" s="298"/>
      <c r="PCJ112" s="298"/>
      <c r="PCK112" s="298"/>
      <c r="PCL112" s="298"/>
      <c r="PCM112" s="298"/>
      <c r="PCN112" s="298"/>
      <c r="PCO112" s="298"/>
      <c r="PCP112" s="298"/>
      <c r="PCQ112" s="298"/>
      <c r="PCR112" s="298"/>
      <c r="PCS112" s="298"/>
      <c r="PCT112" s="298"/>
      <c r="PCU112" s="298"/>
      <c r="PCV112" s="298"/>
      <c r="PCW112" s="298"/>
      <c r="PCX112" s="298"/>
      <c r="PCY112" s="298"/>
      <c r="PCZ112" s="298"/>
      <c r="PDA112" s="298"/>
      <c r="PDB112" s="298"/>
      <c r="PDC112" s="298"/>
      <c r="PDD112" s="298"/>
      <c r="PDE112" s="298"/>
      <c r="PDF112" s="298"/>
      <c r="PDG112" s="298"/>
      <c r="PDH112" s="298"/>
      <c r="PDI112" s="298"/>
      <c r="PDJ112" s="298"/>
      <c r="PDK112" s="298"/>
      <c r="PDL112" s="298"/>
      <c r="PDM112" s="298"/>
      <c r="PDN112" s="298"/>
      <c r="PDO112" s="298"/>
      <c r="PDP112" s="298"/>
      <c r="PDQ112" s="298"/>
      <c r="PDR112" s="298"/>
      <c r="PDS112" s="298"/>
      <c r="PDT112" s="298"/>
      <c r="PDU112" s="298"/>
      <c r="PDV112" s="298"/>
      <c r="PDW112" s="298"/>
      <c r="PDX112" s="298"/>
      <c r="PDY112" s="298"/>
      <c r="PDZ112" s="298"/>
      <c r="PEA112" s="298"/>
      <c r="PEB112" s="298"/>
      <c r="PEC112" s="298"/>
      <c r="PED112" s="298"/>
      <c r="PEE112" s="298"/>
      <c r="PEF112" s="298"/>
      <c r="PEG112" s="298"/>
      <c r="PEH112" s="298"/>
      <c r="PEI112" s="298"/>
      <c r="PEJ112" s="298"/>
      <c r="PEK112" s="298"/>
      <c r="PEL112" s="298"/>
      <c r="PEM112" s="298"/>
      <c r="PEN112" s="298"/>
      <c r="PEO112" s="298"/>
      <c r="PEP112" s="298"/>
      <c r="PEQ112" s="298"/>
      <c r="PER112" s="298"/>
      <c r="PES112" s="298"/>
      <c r="PET112" s="298"/>
      <c r="PEU112" s="298"/>
      <c r="PEV112" s="298"/>
      <c r="PEW112" s="298"/>
      <c r="PEX112" s="298"/>
      <c r="PEY112" s="298"/>
      <c r="PEZ112" s="298"/>
      <c r="PFA112" s="298"/>
      <c r="PFB112" s="298"/>
      <c r="PFC112" s="298"/>
      <c r="PFD112" s="298"/>
      <c r="PFE112" s="298"/>
      <c r="PFF112" s="298"/>
      <c r="PFG112" s="298"/>
      <c r="PFH112" s="298"/>
      <c r="PFI112" s="298"/>
      <c r="PFJ112" s="298"/>
      <c r="PFK112" s="298"/>
      <c r="PFL112" s="298"/>
      <c r="PFM112" s="298"/>
      <c r="PFN112" s="298"/>
      <c r="PFO112" s="298"/>
      <c r="PFP112" s="298"/>
      <c r="PFQ112" s="298"/>
      <c r="PFR112" s="298"/>
      <c r="PFS112" s="298"/>
      <c r="PFT112" s="298"/>
      <c r="PFU112" s="298"/>
      <c r="PFV112" s="298"/>
      <c r="PFW112" s="298"/>
      <c r="PFX112" s="298"/>
      <c r="PFY112" s="298"/>
      <c r="PFZ112" s="298"/>
      <c r="PGA112" s="298"/>
      <c r="PGB112" s="298"/>
      <c r="PGC112" s="298"/>
      <c r="PGD112" s="298"/>
      <c r="PGE112" s="298"/>
      <c r="PGF112" s="298"/>
      <c r="PGG112" s="298"/>
      <c r="PGH112" s="298"/>
      <c r="PGI112" s="298"/>
      <c r="PGJ112" s="298"/>
      <c r="PGK112" s="298"/>
      <c r="PGL112" s="298"/>
      <c r="PGM112" s="298"/>
      <c r="PGN112" s="298"/>
      <c r="PGO112" s="298"/>
      <c r="PGP112" s="298"/>
      <c r="PGQ112" s="298"/>
      <c r="PGR112" s="298"/>
      <c r="PGS112" s="298"/>
      <c r="PGT112" s="298"/>
      <c r="PGU112" s="298"/>
      <c r="PGV112" s="298"/>
      <c r="PGW112" s="298"/>
      <c r="PGX112" s="298"/>
      <c r="PGY112" s="298"/>
      <c r="PGZ112" s="298"/>
      <c r="PHA112" s="298"/>
      <c r="PHB112" s="298"/>
      <c r="PHC112" s="298"/>
      <c r="PHD112" s="298"/>
      <c r="PHE112" s="298"/>
      <c r="PHF112" s="298"/>
      <c r="PHG112" s="298"/>
      <c r="PHH112" s="298"/>
      <c r="PHI112" s="298"/>
      <c r="PHJ112" s="298"/>
      <c r="PHK112" s="298"/>
      <c r="PHL112" s="298"/>
      <c r="PHM112" s="298"/>
      <c r="PHN112" s="298"/>
      <c r="PHO112" s="298"/>
      <c r="PHP112" s="298"/>
      <c r="PHQ112" s="298"/>
      <c r="PHR112" s="298"/>
      <c r="PHS112" s="298"/>
      <c r="PHT112" s="298"/>
      <c r="PHU112" s="298"/>
      <c r="PHV112" s="298"/>
      <c r="PHW112" s="298"/>
      <c r="PHX112" s="298"/>
      <c r="PHY112" s="298"/>
      <c r="PHZ112" s="298"/>
      <c r="PIA112" s="298"/>
      <c r="PIB112" s="298"/>
      <c r="PIC112" s="298"/>
      <c r="PID112" s="298"/>
      <c r="PIE112" s="298"/>
      <c r="PIF112" s="298"/>
      <c r="PIG112" s="298"/>
      <c r="PIH112" s="298"/>
      <c r="PII112" s="298"/>
      <c r="PIJ112" s="298"/>
      <c r="PIK112" s="298"/>
      <c r="PIL112" s="298"/>
      <c r="PIM112" s="298"/>
      <c r="PIN112" s="298"/>
      <c r="PIO112" s="298"/>
      <c r="PIP112" s="298"/>
      <c r="PIQ112" s="298"/>
      <c r="PIR112" s="298"/>
      <c r="PIS112" s="298"/>
      <c r="PIT112" s="298"/>
      <c r="PIU112" s="298"/>
      <c r="PIV112" s="298"/>
      <c r="PIW112" s="298"/>
      <c r="PIX112" s="298"/>
      <c r="PIY112" s="298"/>
      <c r="PIZ112" s="298"/>
      <c r="PJA112" s="298"/>
      <c r="PJB112" s="298"/>
      <c r="PJC112" s="298"/>
      <c r="PJD112" s="298"/>
      <c r="PJE112" s="298"/>
      <c r="PJF112" s="298"/>
      <c r="PJG112" s="298"/>
      <c r="PJH112" s="298"/>
      <c r="PJI112" s="298"/>
      <c r="PJJ112" s="298"/>
      <c r="PJK112" s="298"/>
      <c r="PJL112" s="298"/>
      <c r="PJM112" s="298"/>
      <c r="PJN112" s="298"/>
      <c r="PJO112" s="298"/>
      <c r="PJP112" s="298"/>
      <c r="PJQ112" s="298"/>
      <c r="PJR112" s="298"/>
      <c r="PJS112" s="298"/>
      <c r="PJT112" s="298"/>
      <c r="PJU112" s="298"/>
      <c r="PJV112" s="298"/>
      <c r="PJW112" s="298"/>
      <c r="PJX112" s="298"/>
      <c r="PJY112" s="298"/>
      <c r="PJZ112" s="298"/>
      <c r="PKA112" s="298"/>
      <c r="PKB112" s="298"/>
      <c r="PKC112" s="298"/>
      <c r="PKD112" s="298"/>
      <c r="PKE112" s="298"/>
      <c r="PKF112" s="298"/>
      <c r="PKG112" s="298"/>
      <c r="PKH112" s="298"/>
      <c r="PKI112" s="298"/>
      <c r="PKJ112" s="298"/>
      <c r="PKK112" s="298"/>
      <c r="PKL112" s="298"/>
      <c r="PKM112" s="298"/>
      <c r="PKN112" s="298"/>
      <c r="PKO112" s="298"/>
      <c r="PKP112" s="298"/>
      <c r="PKQ112" s="298"/>
      <c r="PKR112" s="298"/>
      <c r="PKS112" s="298"/>
      <c r="PKT112" s="298"/>
      <c r="PKU112" s="298"/>
      <c r="PKV112" s="298"/>
      <c r="PKW112" s="298"/>
      <c r="PKX112" s="298"/>
      <c r="PKY112" s="298"/>
      <c r="PKZ112" s="298"/>
      <c r="PLA112" s="298"/>
      <c r="PLB112" s="298"/>
      <c r="PLC112" s="298"/>
      <c r="PLD112" s="298"/>
      <c r="PLE112" s="298"/>
      <c r="PLF112" s="298"/>
      <c r="PLG112" s="298"/>
      <c r="PLH112" s="298"/>
      <c r="PLI112" s="298"/>
      <c r="PLJ112" s="298"/>
      <c r="PLK112" s="298"/>
      <c r="PLL112" s="298"/>
      <c r="PLM112" s="298"/>
      <c r="PLN112" s="298"/>
      <c r="PLO112" s="298"/>
      <c r="PLP112" s="298"/>
      <c r="PLQ112" s="298"/>
      <c r="PLR112" s="298"/>
      <c r="PLS112" s="298"/>
      <c r="PLT112" s="298"/>
      <c r="PLU112" s="298"/>
      <c r="PLV112" s="298"/>
      <c r="PLW112" s="298"/>
      <c r="PLX112" s="298"/>
      <c r="PLY112" s="298"/>
      <c r="PLZ112" s="298"/>
      <c r="PMA112" s="298"/>
      <c r="PMB112" s="298"/>
      <c r="PMC112" s="298"/>
      <c r="PMD112" s="298"/>
      <c r="PME112" s="298"/>
      <c r="PMF112" s="298"/>
      <c r="PMG112" s="298"/>
      <c r="PMH112" s="298"/>
      <c r="PMI112" s="298"/>
      <c r="PMJ112" s="298"/>
      <c r="PMK112" s="298"/>
      <c r="PML112" s="298"/>
      <c r="PMM112" s="298"/>
      <c r="PMN112" s="298"/>
      <c r="PMO112" s="298"/>
      <c r="PMP112" s="298"/>
      <c r="PMQ112" s="298"/>
      <c r="PMR112" s="298"/>
      <c r="PMS112" s="298"/>
      <c r="PMT112" s="298"/>
      <c r="PMU112" s="298"/>
      <c r="PMV112" s="298"/>
      <c r="PMW112" s="298"/>
      <c r="PMX112" s="298"/>
      <c r="PMY112" s="298"/>
      <c r="PMZ112" s="298"/>
      <c r="PNA112" s="298"/>
      <c r="PNB112" s="298"/>
      <c r="PNC112" s="298"/>
      <c r="PND112" s="298"/>
      <c r="PNE112" s="298"/>
      <c r="PNF112" s="298"/>
      <c r="PNG112" s="298"/>
      <c r="PNH112" s="298"/>
      <c r="PNI112" s="298"/>
      <c r="PNJ112" s="298"/>
      <c r="PNK112" s="298"/>
      <c r="PNL112" s="298"/>
      <c r="PNM112" s="298"/>
      <c r="PNN112" s="298"/>
      <c r="PNO112" s="298"/>
      <c r="PNP112" s="298"/>
      <c r="PNQ112" s="298"/>
      <c r="PNR112" s="298"/>
      <c r="PNS112" s="298"/>
      <c r="PNT112" s="298"/>
      <c r="PNU112" s="298"/>
      <c r="PNV112" s="298"/>
      <c r="PNW112" s="298"/>
      <c r="PNX112" s="298"/>
      <c r="PNY112" s="298"/>
      <c r="PNZ112" s="298"/>
      <c r="POA112" s="298"/>
      <c r="POB112" s="298"/>
      <c r="POC112" s="298"/>
      <c r="POD112" s="298"/>
      <c r="POE112" s="298"/>
      <c r="POF112" s="298"/>
      <c r="POG112" s="298"/>
      <c r="POH112" s="298"/>
      <c r="POI112" s="298"/>
      <c r="POJ112" s="298"/>
      <c r="POK112" s="298"/>
      <c r="POL112" s="298"/>
      <c r="POM112" s="298"/>
      <c r="PON112" s="298"/>
      <c r="POO112" s="298"/>
      <c r="POP112" s="298"/>
      <c r="POQ112" s="298"/>
      <c r="POR112" s="298"/>
      <c r="POS112" s="298"/>
      <c r="POT112" s="298"/>
      <c r="POU112" s="298"/>
      <c r="POV112" s="298"/>
      <c r="POW112" s="298"/>
      <c r="POX112" s="298"/>
      <c r="POY112" s="298"/>
      <c r="POZ112" s="298"/>
      <c r="PPA112" s="298"/>
      <c r="PPB112" s="298"/>
      <c r="PPC112" s="298"/>
      <c r="PPD112" s="298"/>
      <c r="PPE112" s="298"/>
      <c r="PPF112" s="298"/>
      <c r="PPG112" s="298"/>
      <c r="PPH112" s="298"/>
      <c r="PPI112" s="298"/>
      <c r="PPJ112" s="298"/>
      <c r="PPK112" s="298"/>
      <c r="PPL112" s="298"/>
      <c r="PPM112" s="298"/>
      <c r="PPN112" s="298"/>
      <c r="PPO112" s="298"/>
      <c r="PPP112" s="298"/>
      <c r="PPQ112" s="298"/>
      <c r="PPR112" s="298"/>
      <c r="PPS112" s="298"/>
      <c r="PPT112" s="298"/>
      <c r="PPU112" s="298"/>
      <c r="PPV112" s="298"/>
      <c r="PPW112" s="298"/>
      <c r="PPX112" s="298"/>
      <c r="PPY112" s="298"/>
      <c r="PPZ112" s="298"/>
      <c r="PQA112" s="298"/>
      <c r="PQB112" s="298"/>
      <c r="PQC112" s="298"/>
      <c r="PQD112" s="298"/>
      <c r="PQE112" s="298"/>
      <c r="PQF112" s="298"/>
      <c r="PQG112" s="298"/>
      <c r="PQH112" s="298"/>
      <c r="PQI112" s="298"/>
      <c r="PQJ112" s="298"/>
      <c r="PQK112" s="298"/>
      <c r="PQL112" s="298"/>
      <c r="PQM112" s="298"/>
      <c r="PQN112" s="298"/>
      <c r="PQO112" s="298"/>
      <c r="PQP112" s="298"/>
      <c r="PQQ112" s="298"/>
      <c r="PQR112" s="298"/>
      <c r="PQS112" s="298"/>
      <c r="PQT112" s="298"/>
      <c r="PQU112" s="298"/>
      <c r="PQV112" s="298"/>
      <c r="PQW112" s="298"/>
      <c r="PQX112" s="298"/>
      <c r="PQY112" s="298"/>
      <c r="PQZ112" s="298"/>
      <c r="PRA112" s="298"/>
      <c r="PRB112" s="298"/>
      <c r="PRC112" s="298"/>
      <c r="PRD112" s="298"/>
      <c r="PRE112" s="298"/>
      <c r="PRF112" s="298"/>
      <c r="PRG112" s="298"/>
      <c r="PRH112" s="298"/>
      <c r="PRI112" s="298"/>
      <c r="PRJ112" s="298"/>
      <c r="PRK112" s="298"/>
      <c r="PRL112" s="298"/>
      <c r="PRM112" s="298"/>
      <c r="PRN112" s="298"/>
      <c r="PRO112" s="298"/>
      <c r="PRP112" s="298"/>
      <c r="PRQ112" s="298"/>
      <c r="PRR112" s="298"/>
      <c r="PRS112" s="298"/>
      <c r="PRT112" s="298"/>
      <c r="PRU112" s="298"/>
      <c r="PRV112" s="298"/>
      <c r="PRW112" s="298"/>
      <c r="PRX112" s="298"/>
      <c r="PRY112" s="298"/>
      <c r="PRZ112" s="298"/>
      <c r="PSA112" s="298"/>
      <c r="PSB112" s="298"/>
      <c r="PSC112" s="298"/>
      <c r="PSD112" s="298"/>
      <c r="PSE112" s="298"/>
      <c r="PSF112" s="298"/>
      <c r="PSG112" s="298"/>
      <c r="PSH112" s="298"/>
      <c r="PSI112" s="298"/>
      <c r="PSJ112" s="298"/>
      <c r="PSK112" s="298"/>
      <c r="PSL112" s="298"/>
      <c r="PSM112" s="298"/>
      <c r="PSN112" s="298"/>
      <c r="PSO112" s="298"/>
      <c r="PSP112" s="298"/>
      <c r="PSQ112" s="298"/>
      <c r="PSR112" s="298"/>
      <c r="PSS112" s="298"/>
      <c r="PST112" s="298"/>
      <c r="PSU112" s="298"/>
      <c r="PSV112" s="298"/>
      <c r="PSW112" s="298"/>
      <c r="PSX112" s="298"/>
      <c r="PSY112" s="298"/>
      <c r="PSZ112" s="298"/>
      <c r="PTA112" s="298"/>
      <c r="PTB112" s="298"/>
      <c r="PTC112" s="298"/>
      <c r="PTD112" s="298"/>
      <c r="PTE112" s="298"/>
      <c r="PTF112" s="298"/>
      <c r="PTG112" s="298"/>
      <c r="PTH112" s="298"/>
      <c r="PTI112" s="298"/>
      <c r="PTJ112" s="298"/>
      <c r="PTK112" s="298"/>
      <c r="PTL112" s="298"/>
      <c r="PTM112" s="298"/>
      <c r="PTN112" s="298"/>
      <c r="PTO112" s="298"/>
      <c r="PTP112" s="298"/>
      <c r="PTQ112" s="298"/>
      <c r="PTR112" s="298"/>
      <c r="PTS112" s="298"/>
      <c r="PTT112" s="298"/>
      <c r="PTU112" s="298"/>
      <c r="PTV112" s="298"/>
      <c r="PTW112" s="298"/>
      <c r="PTX112" s="298"/>
      <c r="PTY112" s="298"/>
      <c r="PTZ112" s="298"/>
      <c r="PUA112" s="298"/>
      <c r="PUB112" s="298"/>
      <c r="PUC112" s="298"/>
      <c r="PUD112" s="298"/>
      <c r="PUE112" s="298"/>
      <c r="PUF112" s="298"/>
      <c r="PUG112" s="298"/>
      <c r="PUH112" s="298"/>
      <c r="PUI112" s="298"/>
      <c r="PUJ112" s="298"/>
      <c r="PUK112" s="298"/>
      <c r="PUL112" s="298"/>
      <c r="PUM112" s="298"/>
      <c r="PUN112" s="298"/>
      <c r="PUO112" s="298"/>
      <c r="PUP112" s="298"/>
      <c r="PUQ112" s="298"/>
      <c r="PUR112" s="298"/>
      <c r="PUS112" s="298"/>
      <c r="PUT112" s="298"/>
      <c r="PUU112" s="298"/>
      <c r="PUV112" s="298"/>
      <c r="PUW112" s="298"/>
      <c r="PUX112" s="298"/>
      <c r="PUY112" s="298"/>
      <c r="PUZ112" s="298"/>
      <c r="PVA112" s="298"/>
      <c r="PVB112" s="298"/>
      <c r="PVC112" s="298"/>
      <c r="PVD112" s="298"/>
      <c r="PVE112" s="298"/>
      <c r="PVF112" s="298"/>
      <c r="PVG112" s="298"/>
      <c r="PVH112" s="298"/>
      <c r="PVI112" s="298"/>
      <c r="PVJ112" s="298"/>
      <c r="PVK112" s="298"/>
      <c r="PVL112" s="298"/>
      <c r="PVM112" s="298"/>
      <c r="PVN112" s="298"/>
      <c r="PVO112" s="298"/>
      <c r="PVP112" s="298"/>
      <c r="PVQ112" s="298"/>
      <c r="PVR112" s="298"/>
      <c r="PVS112" s="298"/>
      <c r="PVT112" s="298"/>
      <c r="PVU112" s="298"/>
      <c r="PVV112" s="298"/>
      <c r="PVW112" s="298"/>
      <c r="PVX112" s="298"/>
      <c r="PVY112" s="298"/>
      <c r="PVZ112" s="298"/>
      <c r="PWA112" s="298"/>
      <c r="PWB112" s="298"/>
      <c r="PWC112" s="298"/>
      <c r="PWD112" s="298"/>
      <c r="PWE112" s="298"/>
      <c r="PWF112" s="298"/>
      <c r="PWG112" s="298"/>
      <c r="PWH112" s="298"/>
      <c r="PWI112" s="298"/>
      <c r="PWJ112" s="298"/>
      <c r="PWK112" s="298"/>
      <c r="PWL112" s="298"/>
      <c r="PWM112" s="298"/>
      <c r="PWN112" s="298"/>
      <c r="PWO112" s="298"/>
      <c r="PWP112" s="298"/>
      <c r="PWQ112" s="298"/>
      <c r="PWR112" s="298"/>
      <c r="PWS112" s="298"/>
      <c r="PWT112" s="298"/>
      <c r="PWU112" s="298"/>
      <c r="PWV112" s="298"/>
      <c r="PWW112" s="298"/>
      <c r="PWX112" s="298"/>
      <c r="PWY112" s="298"/>
      <c r="PWZ112" s="298"/>
      <c r="PXA112" s="298"/>
      <c r="PXB112" s="298"/>
      <c r="PXC112" s="298"/>
      <c r="PXD112" s="298"/>
      <c r="PXE112" s="298"/>
      <c r="PXF112" s="298"/>
      <c r="PXG112" s="298"/>
      <c r="PXH112" s="298"/>
      <c r="PXI112" s="298"/>
      <c r="PXJ112" s="298"/>
      <c r="PXK112" s="298"/>
      <c r="PXL112" s="298"/>
      <c r="PXM112" s="298"/>
      <c r="PXN112" s="298"/>
      <c r="PXO112" s="298"/>
      <c r="PXP112" s="298"/>
      <c r="PXQ112" s="298"/>
      <c r="PXR112" s="298"/>
      <c r="PXS112" s="298"/>
      <c r="PXT112" s="298"/>
      <c r="PXU112" s="298"/>
      <c r="PXV112" s="298"/>
      <c r="PXW112" s="298"/>
      <c r="PXX112" s="298"/>
      <c r="PXY112" s="298"/>
      <c r="PXZ112" s="298"/>
      <c r="PYA112" s="298"/>
      <c r="PYB112" s="298"/>
      <c r="PYC112" s="298"/>
      <c r="PYD112" s="298"/>
      <c r="PYE112" s="298"/>
      <c r="PYF112" s="298"/>
      <c r="PYG112" s="298"/>
      <c r="PYH112" s="298"/>
      <c r="PYI112" s="298"/>
      <c r="PYJ112" s="298"/>
      <c r="PYK112" s="298"/>
      <c r="PYL112" s="298"/>
      <c r="PYM112" s="298"/>
      <c r="PYN112" s="298"/>
      <c r="PYO112" s="298"/>
      <c r="PYP112" s="298"/>
      <c r="PYQ112" s="298"/>
      <c r="PYR112" s="298"/>
      <c r="PYS112" s="298"/>
      <c r="PYT112" s="298"/>
      <c r="PYU112" s="298"/>
      <c r="PYV112" s="298"/>
      <c r="PYW112" s="298"/>
      <c r="PYX112" s="298"/>
      <c r="PYY112" s="298"/>
      <c r="PYZ112" s="298"/>
      <c r="PZA112" s="298"/>
      <c r="PZB112" s="298"/>
      <c r="PZC112" s="298"/>
      <c r="PZD112" s="298"/>
      <c r="PZE112" s="298"/>
      <c r="PZF112" s="298"/>
      <c r="PZG112" s="298"/>
      <c r="PZH112" s="298"/>
      <c r="PZI112" s="298"/>
      <c r="PZJ112" s="298"/>
      <c r="PZK112" s="298"/>
      <c r="PZL112" s="298"/>
      <c r="PZM112" s="298"/>
      <c r="PZN112" s="298"/>
      <c r="PZO112" s="298"/>
      <c r="PZP112" s="298"/>
      <c r="PZQ112" s="298"/>
      <c r="PZR112" s="298"/>
      <c r="PZS112" s="298"/>
      <c r="PZT112" s="298"/>
      <c r="PZU112" s="298"/>
      <c r="PZV112" s="298"/>
      <c r="PZW112" s="298"/>
      <c r="PZX112" s="298"/>
      <c r="PZY112" s="298"/>
      <c r="PZZ112" s="298"/>
      <c r="QAA112" s="298"/>
      <c r="QAB112" s="298"/>
      <c r="QAC112" s="298"/>
      <c r="QAD112" s="298"/>
      <c r="QAE112" s="298"/>
      <c r="QAF112" s="298"/>
      <c r="QAG112" s="298"/>
      <c r="QAH112" s="298"/>
      <c r="QAI112" s="298"/>
      <c r="QAJ112" s="298"/>
      <c r="QAK112" s="298"/>
      <c r="QAL112" s="298"/>
      <c r="QAM112" s="298"/>
      <c r="QAN112" s="298"/>
      <c r="QAO112" s="298"/>
      <c r="QAP112" s="298"/>
      <c r="QAQ112" s="298"/>
      <c r="QAR112" s="298"/>
      <c r="QAS112" s="298"/>
      <c r="QAT112" s="298"/>
      <c r="QAU112" s="298"/>
      <c r="QAV112" s="298"/>
      <c r="QAW112" s="298"/>
      <c r="QAX112" s="298"/>
      <c r="QAY112" s="298"/>
      <c r="QAZ112" s="298"/>
      <c r="QBA112" s="298"/>
      <c r="QBB112" s="298"/>
      <c r="QBC112" s="298"/>
      <c r="QBD112" s="298"/>
      <c r="QBE112" s="298"/>
      <c r="QBF112" s="298"/>
      <c r="QBG112" s="298"/>
      <c r="QBH112" s="298"/>
      <c r="QBI112" s="298"/>
      <c r="QBJ112" s="298"/>
      <c r="QBK112" s="298"/>
      <c r="QBL112" s="298"/>
      <c r="QBM112" s="298"/>
      <c r="QBN112" s="298"/>
      <c r="QBO112" s="298"/>
      <c r="QBP112" s="298"/>
      <c r="QBQ112" s="298"/>
      <c r="QBR112" s="298"/>
      <c r="QBS112" s="298"/>
      <c r="QBT112" s="298"/>
      <c r="QBU112" s="298"/>
      <c r="QBV112" s="298"/>
      <c r="QBW112" s="298"/>
      <c r="QBX112" s="298"/>
      <c r="QBY112" s="298"/>
      <c r="QBZ112" s="298"/>
      <c r="QCA112" s="298"/>
      <c r="QCB112" s="298"/>
      <c r="QCC112" s="298"/>
      <c r="QCD112" s="298"/>
      <c r="QCE112" s="298"/>
      <c r="QCF112" s="298"/>
      <c r="QCG112" s="298"/>
      <c r="QCH112" s="298"/>
      <c r="QCI112" s="298"/>
      <c r="QCJ112" s="298"/>
      <c r="QCK112" s="298"/>
      <c r="QCL112" s="298"/>
      <c r="QCM112" s="298"/>
      <c r="QCN112" s="298"/>
      <c r="QCO112" s="298"/>
      <c r="QCP112" s="298"/>
      <c r="QCQ112" s="298"/>
      <c r="QCR112" s="298"/>
      <c r="QCS112" s="298"/>
      <c r="QCT112" s="298"/>
      <c r="QCU112" s="298"/>
      <c r="QCV112" s="298"/>
      <c r="QCW112" s="298"/>
      <c r="QCX112" s="298"/>
      <c r="QCY112" s="298"/>
      <c r="QCZ112" s="298"/>
      <c r="QDA112" s="298"/>
      <c r="QDB112" s="298"/>
      <c r="QDC112" s="298"/>
      <c r="QDD112" s="298"/>
      <c r="QDE112" s="298"/>
      <c r="QDF112" s="298"/>
      <c r="QDG112" s="298"/>
      <c r="QDH112" s="298"/>
      <c r="QDI112" s="298"/>
      <c r="QDJ112" s="298"/>
      <c r="QDK112" s="298"/>
      <c r="QDL112" s="298"/>
      <c r="QDM112" s="298"/>
      <c r="QDN112" s="298"/>
      <c r="QDO112" s="298"/>
      <c r="QDP112" s="298"/>
      <c r="QDQ112" s="298"/>
      <c r="QDR112" s="298"/>
      <c r="QDS112" s="298"/>
      <c r="QDT112" s="298"/>
      <c r="QDU112" s="298"/>
      <c r="QDV112" s="298"/>
      <c r="QDW112" s="298"/>
      <c r="QDX112" s="298"/>
      <c r="QDY112" s="298"/>
      <c r="QDZ112" s="298"/>
      <c r="QEA112" s="298"/>
      <c r="QEB112" s="298"/>
      <c r="QEC112" s="298"/>
      <c r="QED112" s="298"/>
      <c r="QEE112" s="298"/>
      <c r="QEF112" s="298"/>
      <c r="QEG112" s="298"/>
      <c r="QEH112" s="298"/>
      <c r="QEI112" s="298"/>
      <c r="QEJ112" s="298"/>
      <c r="QEK112" s="298"/>
      <c r="QEL112" s="298"/>
      <c r="QEM112" s="298"/>
      <c r="QEN112" s="298"/>
      <c r="QEO112" s="298"/>
      <c r="QEP112" s="298"/>
      <c r="QEQ112" s="298"/>
      <c r="QER112" s="298"/>
      <c r="QES112" s="298"/>
      <c r="QET112" s="298"/>
      <c r="QEU112" s="298"/>
      <c r="QEV112" s="298"/>
      <c r="QEW112" s="298"/>
      <c r="QEX112" s="298"/>
      <c r="QEY112" s="298"/>
      <c r="QEZ112" s="298"/>
      <c r="QFA112" s="298"/>
      <c r="QFB112" s="298"/>
      <c r="QFC112" s="298"/>
      <c r="QFD112" s="298"/>
      <c r="QFE112" s="298"/>
      <c r="QFF112" s="298"/>
      <c r="QFG112" s="298"/>
      <c r="QFH112" s="298"/>
      <c r="QFI112" s="298"/>
      <c r="QFJ112" s="298"/>
      <c r="QFK112" s="298"/>
      <c r="QFL112" s="298"/>
      <c r="QFM112" s="298"/>
      <c r="QFN112" s="298"/>
      <c r="QFO112" s="298"/>
      <c r="QFP112" s="298"/>
      <c r="QFQ112" s="298"/>
      <c r="QFR112" s="298"/>
      <c r="QFS112" s="298"/>
      <c r="QFT112" s="298"/>
      <c r="QFU112" s="298"/>
      <c r="QFV112" s="298"/>
      <c r="QFW112" s="298"/>
      <c r="QFX112" s="298"/>
      <c r="QFY112" s="298"/>
      <c r="QFZ112" s="298"/>
      <c r="QGA112" s="298"/>
      <c r="QGB112" s="298"/>
      <c r="QGC112" s="298"/>
      <c r="QGD112" s="298"/>
      <c r="QGE112" s="298"/>
      <c r="QGF112" s="298"/>
      <c r="QGG112" s="298"/>
      <c r="QGH112" s="298"/>
      <c r="QGI112" s="298"/>
      <c r="QGJ112" s="298"/>
      <c r="QGK112" s="298"/>
      <c r="QGL112" s="298"/>
      <c r="QGM112" s="298"/>
      <c r="QGN112" s="298"/>
      <c r="QGO112" s="298"/>
      <c r="QGP112" s="298"/>
      <c r="QGQ112" s="298"/>
      <c r="QGR112" s="298"/>
      <c r="QGS112" s="298"/>
      <c r="QGT112" s="298"/>
      <c r="QGU112" s="298"/>
      <c r="QGV112" s="298"/>
      <c r="QGW112" s="298"/>
      <c r="QGX112" s="298"/>
      <c r="QGY112" s="298"/>
      <c r="QGZ112" s="298"/>
      <c r="QHA112" s="298"/>
      <c r="QHB112" s="298"/>
      <c r="QHC112" s="298"/>
      <c r="QHD112" s="298"/>
      <c r="QHE112" s="298"/>
      <c r="QHF112" s="298"/>
      <c r="QHG112" s="298"/>
      <c r="QHH112" s="298"/>
      <c r="QHI112" s="298"/>
      <c r="QHJ112" s="298"/>
      <c r="QHK112" s="298"/>
      <c r="QHL112" s="298"/>
      <c r="QHM112" s="298"/>
      <c r="QHN112" s="298"/>
      <c r="QHO112" s="298"/>
      <c r="QHP112" s="298"/>
      <c r="QHQ112" s="298"/>
      <c r="QHR112" s="298"/>
      <c r="QHS112" s="298"/>
      <c r="QHT112" s="298"/>
      <c r="QHU112" s="298"/>
      <c r="QHV112" s="298"/>
      <c r="QHW112" s="298"/>
      <c r="QHX112" s="298"/>
      <c r="QHY112" s="298"/>
      <c r="QHZ112" s="298"/>
      <c r="QIA112" s="298"/>
      <c r="QIB112" s="298"/>
      <c r="QIC112" s="298"/>
      <c r="QID112" s="298"/>
      <c r="QIE112" s="298"/>
      <c r="QIF112" s="298"/>
      <c r="QIG112" s="298"/>
      <c r="QIH112" s="298"/>
      <c r="QII112" s="298"/>
      <c r="QIJ112" s="298"/>
      <c r="QIK112" s="298"/>
      <c r="QIL112" s="298"/>
      <c r="QIM112" s="298"/>
      <c r="QIN112" s="298"/>
      <c r="QIO112" s="298"/>
      <c r="QIP112" s="298"/>
      <c r="QIQ112" s="298"/>
      <c r="QIR112" s="298"/>
      <c r="QIS112" s="298"/>
      <c r="QIT112" s="298"/>
      <c r="QIU112" s="298"/>
      <c r="QIV112" s="298"/>
      <c r="QIW112" s="298"/>
      <c r="QIX112" s="298"/>
      <c r="QIY112" s="298"/>
      <c r="QIZ112" s="298"/>
      <c r="QJA112" s="298"/>
      <c r="QJB112" s="298"/>
      <c r="QJC112" s="298"/>
      <c r="QJD112" s="298"/>
      <c r="QJE112" s="298"/>
      <c r="QJF112" s="298"/>
      <c r="QJG112" s="298"/>
      <c r="QJH112" s="298"/>
      <c r="QJI112" s="298"/>
      <c r="QJJ112" s="298"/>
      <c r="QJK112" s="298"/>
      <c r="QJL112" s="298"/>
      <c r="QJM112" s="298"/>
      <c r="QJN112" s="298"/>
      <c r="QJO112" s="298"/>
      <c r="QJP112" s="298"/>
      <c r="QJQ112" s="298"/>
      <c r="QJR112" s="298"/>
      <c r="QJS112" s="298"/>
      <c r="QJT112" s="298"/>
      <c r="QJU112" s="298"/>
      <c r="QJV112" s="298"/>
      <c r="QJW112" s="298"/>
      <c r="QJX112" s="298"/>
      <c r="QJY112" s="298"/>
      <c r="QJZ112" s="298"/>
      <c r="QKA112" s="298"/>
      <c r="QKB112" s="298"/>
      <c r="QKC112" s="298"/>
      <c r="QKD112" s="298"/>
      <c r="QKE112" s="298"/>
      <c r="QKF112" s="298"/>
      <c r="QKG112" s="298"/>
      <c r="QKH112" s="298"/>
      <c r="QKI112" s="298"/>
      <c r="QKJ112" s="298"/>
      <c r="QKK112" s="298"/>
      <c r="QKL112" s="298"/>
      <c r="QKM112" s="298"/>
      <c r="QKN112" s="298"/>
      <c r="QKO112" s="298"/>
      <c r="QKP112" s="298"/>
      <c r="QKQ112" s="298"/>
      <c r="QKR112" s="298"/>
      <c r="QKS112" s="298"/>
      <c r="QKT112" s="298"/>
      <c r="QKU112" s="298"/>
      <c r="QKV112" s="298"/>
      <c r="QKW112" s="298"/>
      <c r="QKX112" s="298"/>
      <c r="QKY112" s="298"/>
      <c r="QKZ112" s="298"/>
      <c r="QLA112" s="298"/>
      <c r="QLB112" s="298"/>
      <c r="QLC112" s="298"/>
      <c r="QLD112" s="298"/>
      <c r="QLE112" s="298"/>
      <c r="QLF112" s="298"/>
      <c r="QLG112" s="298"/>
      <c r="QLH112" s="298"/>
      <c r="QLI112" s="298"/>
      <c r="QLJ112" s="298"/>
      <c r="QLK112" s="298"/>
      <c r="QLL112" s="298"/>
      <c r="QLM112" s="298"/>
      <c r="QLN112" s="298"/>
      <c r="QLO112" s="298"/>
      <c r="QLP112" s="298"/>
      <c r="QLQ112" s="298"/>
      <c r="QLR112" s="298"/>
      <c r="QLS112" s="298"/>
      <c r="QLT112" s="298"/>
      <c r="QLU112" s="298"/>
      <c r="QLV112" s="298"/>
      <c r="QLW112" s="298"/>
      <c r="QLX112" s="298"/>
      <c r="QLY112" s="298"/>
      <c r="QLZ112" s="298"/>
      <c r="QMA112" s="298"/>
      <c r="QMB112" s="298"/>
      <c r="QMC112" s="298"/>
      <c r="QMD112" s="298"/>
      <c r="QME112" s="298"/>
      <c r="QMF112" s="298"/>
      <c r="QMG112" s="298"/>
      <c r="QMH112" s="298"/>
      <c r="QMI112" s="298"/>
      <c r="QMJ112" s="298"/>
      <c r="QMK112" s="298"/>
      <c r="QML112" s="298"/>
      <c r="QMM112" s="298"/>
      <c r="QMN112" s="298"/>
      <c r="QMO112" s="298"/>
      <c r="QMP112" s="298"/>
      <c r="QMQ112" s="298"/>
      <c r="QMR112" s="298"/>
      <c r="QMS112" s="298"/>
      <c r="QMT112" s="298"/>
      <c r="QMU112" s="298"/>
      <c r="QMV112" s="298"/>
      <c r="QMW112" s="298"/>
      <c r="QMX112" s="298"/>
      <c r="QMY112" s="298"/>
      <c r="QMZ112" s="298"/>
      <c r="QNA112" s="298"/>
      <c r="QNB112" s="298"/>
      <c r="QNC112" s="298"/>
      <c r="QND112" s="298"/>
      <c r="QNE112" s="298"/>
      <c r="QNF112" s="298"/>
      <c r="QNG112" s="298"/>
      <c r="QNH112" s="298"/>
      <c r="QNI112" s="298"/>
      <c r="QNJ112" s="298"/>
      <c r="QNK112" s="298"/>
      <c r="QNL112" s="298"/>
      <c r="QNM112" s="298"/>
      <c r="QNN112" s="298"/>
      <c r="QNO112" s="298"/>
      <c r="QNP112" s="298"/>
      <c r="QNQ112" s="298"/>
      <c r="QNR112" s="298"/>
      <c r="QNS112" s="298"/>
      <c r="QNT112" s="298"/>
      <c r="QNU112" s="298"/>
      <c r="QNV112" s="298"/>
      <c r="QNW112" s="298"/>
      <c r="QNX112" s="298"/>
      <c r="QNY112" s="298"/>
      <c r="QNZ112" s="298"/>
      <c r="QOA112" s="298"/>
      <c r="QOB112" s="298"/>
      <c r="QOC112" s="298"/>
      <c r="QOD112" s="298"/>
      <c r="QOE112" s="298"/>
      <c r="QOF112" s="298"/>
      <c r="QOG112" s="298"/>
      <c r="QOH112" s="298"/>
      <c r="QOI112" s="298"/>
      <c r="QOJ112" s="298"/>
      <c r="QOK112" s="298"/>
      <c r="QOL112" s="298"/>
      <c r="QOM112" s="298"/>
      <c r="QON112" s="298"/>
      <c r="QOO112" s="298"/>
      <c r="QOP112" s="298"/>
      <c r="QOQ112" s="298"/>
      <c r="QOR112" s="298"/>
      <c r="QOS112" s="298"/>
      <c r="QOT112" s="298"/>
      <c r="QOU112" s="298"/>
      <c r="QOV112" s="298"/>
      <c r="QOW112" s="298"/>
      <c r="QOX112" s="298"/>
      <c r="QOY112" s="298"/>
      <c r="QOZ112" s="298"/>
      <c r="QPA112" s="298"/>
      <c r="QPB112" s="298"/>
      <c r="QPC112" s="298"/>
      <c r="QPD112" s="298"/>
      <c r="QPE112" s="298"/>
      <c r="QPF112" s="298"/>
      <c r="QPG112" s="298"/>
      <c r="QPH112" s="298"/>
      <c r="QPI112" s="298"/>
      <c r="QPJ112" s="298"/>
      <c r="QPK112" s="298"/>
      <c r="QPL112" s="298"/>
      <c r="QPM112" s="298"/>
      <c r="QPN112" s="298"/>
      <c r="QPO112" s="298"/>
      <c r="QPP112" s="298"/>
      <c r="QPQ112" s="298"/>
      <c r="QPR112" s="298"/>
      <c r="QPS112" s="298"/>
      <c r="QPT112" s="298"/>
      <c r="QPU112" s="298"/>
      <c r="QPV112" s="298"/>
      <c r="QPW112" s="298"/>
      <c r="QPX112" s="298"/>
      <c r="QPY112" s="298"/>
      <c r="QPZ112" s="298"/>
      <c r="QQA112" s="298"/>
      <c r="QQB112" s="298"/>
      <c r="QQC112" s="298"/>
      <c r="QQD112" s="298"/>
      <c r="QQE112" s="298"/>
      <c r="QQF112" s="298"/>
      <c r="QQG112" s="298"/>
      <c r="QQH112" s="298"/>
      <c r="QQI112" s="298"/>
      <c r="QQJ112" s="298"/>
      <c r="QQK112" s="298"/>
      <c r="QQL112" s="298"/>
      <c r="QQM112" s="298"/>
      <c r="QQN112" s="298"/>
      <c r="QQO112" s="298"/>
      <c r="QQP112" s="298"/>
      <c r="QQQ112" s="298"/>
      <c r="QQR112" s="298"/>
      <c r="QQS112" s="298"/>
      <c r="QQT112" s="298"/>
      <c r="QQU112" s="298"/>
      <c r="QQV112" s="298"/>
      <c r="QQW112" s="298"/>
      <c r="QQX112" s="298"/>
      <c r="QQY112" s="298"/>
      <c r="QQZ112" s="298"/>
      <c r="QRA112" s="298"/>
      <c r="QRB112" s="298"/>
      <c r="QRC112" s="298"/>
      <c r="QRD112" s="298"/>
      <c r="QRE112" s="298"/>
      <c r="QRF112" s="298"/>
      <c r="QRG112" s="298"/>
      <c r="QRH112" s="298"/>
      <c r="QRI112" s="298"/>
      <c r="QRJ112" s="298"/>
      <c r="QRK112" s="298"/>
      <c r="QRL112" s="298"/>
      <c r="QRM112" s="298"/>
      <c r="QRN112" s="298"/>
      <c r="QRO112" s="298"/>
      <c r="QRP112" s="298"/>
      <c r="QRQ112" s="298"/>
      <c r="QRR112" s="298"/>
      <c r="QRS112" s="298"/>
      <c r="QRT112" s="298"/>
      <c r="QRU112" s="298"/>
      <c r="QRV112" s="298"/>
      <c r="QRW112" s="298"/>
      <c r="QRX112" s="298"/>
      <c r="QRY112" s="298"/>
      <c r="QRZ112" s="298"/>
      <c r="QSA112" s="298"/>
      <c r="QSB112" s="298"/>
      <c r="QSC112" s="298"/>
      <c r="QSD112" s="298"/>
      <c r="QSE112" s="298"/>
      <c r="QSF112" s="298"/>
      <c r="QSG112" s="298"/>
      <c r="QSH112" s="298"/>
      <c r="QSI112" s="298"/>
      <c r="QSJ112" s="298"/>
      <c r="QSK112" s="298"/>
      <c r="QSL112" s="298"/>
      <c r="QSM112" s="298"/>
      <c r="QSN112" s="298"/>
      <c r="QSO112" s="298"/>
      <c r="QSP112" s="298"/>
      <c r="QSQ112" s="298"/>
      <c r="QSR112" s="298"/>
      <c r="QSS112" s="298"/>
      <c r="QST112" s="298"/>
      <c r="QSU112" s="298"/>
      <c r="QSV112" s="298"/>
      <c r="QSW112" s="298"/>
      <c r="QSX112" s="298"/>
      <c r="QSY112" s="298"/>
      <c r="QSZ112" s="298"/>
      <c r="QTA112" s="298"/>
      <c r="QTB112" s="298"/>
      <c r="QTC112" s="298"/>
      <c r="QTD112" s="298"/>
      <c r="QTE112" s="298"/>
      <c r="QTF112" s="298"/>
      <c r="QTG112" s="298"/>
      <c r="QTH112" s="298"/>
      <c r="QTI112" s="298"/>
      <c r="QTJ112" s="298"/>
      <c r="QTK112" s="298"/>
      <c r="QTL112" s="298"/>
      <c r="QTM112" s="298"/>
      <c r="QTN112" s="298"/>
      <c r="QTO112" s="298"/>
      <c r="QTP112" s="298"/>
      <c r="QTQ112" s="298"/>
      <c r="QTR112" s="298"/>
      <c r="QTS112" s="298"/>
      <c r="QTT112" s="298"/>
      <c r="QTU112" s="298"/>
      <c r="QTV112" s="298"/>
      <c r="QTW112" s="298"/>
      <c r="QTX112" s="298"/>
      <c r="QTY112" s="298"/>
      <c r="QTZ112" s="298"/>
      <c r="QUA112" s="298"/>
      <c r="QUB112" s="298"/>
      <c r="QUC112" s="298"/>
      <c r="QUD112" s="298"/>
      <c r="QUE112" s="298"/>
      <c r="QUF112" s="298"/>
      <c r="QUG112" s="298"/>
      <c r="QUH112" s="298"/>
      <c r="QUI112" s="298"/>
      <c r="QUJ112" s="298"/>
      <c r="QUK112" s="298"/>
      <c r="QUL112" s="298"/>
      <c r="QUM112" s="298"/>
      <c r="QUN112" s="298"/>
      <c r="QUO112" s="298"/>
      <c r="QUP112" s="298"/>
      <c r="QUQ112" s="298"/>
      <c r="QUR112" s="298"/>
      <c r="QUS112" s="298"/>
      <c r="QUT112" s="298"/>
      <c r="QUU112" s="298"/>
      <c r="QUV112" s="298"/>
      <c r="QUW112" s="298"/>
      <c r="QUX112" s="298"/>
      <c r="QUY112" s="298"/>
      <c r="QUZ112" s="298"/>
      <c r="QVA112" s="298"/>
      <c r="QVB112" s="298"/>
      <c r="QVC112" s="298"/>
      <c r="QVD112" s="298"/>
      <c r="QVE112" s="298"/>
      <c r="QVF112" s="298"/>
      <c r="QVG112" s="298"/>
      <c r="QVH112" s="298"/>
      <c r="QVI112" s="298"/>
      <c r="QVJ112" s="298"/>
      <c r="QVK112" s="298"/>
      <c r="QVL112" s="298"/>
      <c r="QVM112" s="298"/>
      <c r="QVN112" s="298"/>
      <c r="QVO112" s="298"/>
      <c r="QVP112" s="298"/>
      <c r="QVQ112" s="298"/>
      <c r="QVR112" s="298"/>
      <c r="QVS112" s="298"/>
      <c r="QVT112" s="298"/>
      <c r="QVU112" s="298"/>
      <c r="QVV112" s="298"/>
      <c r="QVW112" s="298"/>
      <c r="QVX112" s="298"/>
      <c r="QVY112" s="298"/>
      <c r="QVZ112" s="298"/>
      <c r="QWA112" s="298"/>
      <c r="QWB112" s="298"/>
      <c r="QWC112" s="298"/>
      <c r="QWD112" s="298"/>
      <c r="QWE112" s="298"/>
      <c r="QWF112" s="298"/>
      <c r="QWG112" s="298"/>
      <c r="QWH112" s="298"/>
      <c r="QWI112" s="298"/>
      <c r="QWJ112" s="298"/>
      <c r="QWK112" s="298"/>
      <c r="QWL112" s="298"/>
      <c r="QWM112" s="298"/>
      <c r="QWN112" s="298"/>
      <c r="QWO112" s="298"/>
      <c r="QWP112" s="298"/>
      <c r="QWQ112" s="298"/>
      <c r="QWR112" s="298"/>
      <c r="QWS112" s="298"/>
      <c r="QWT112" s="298"/>
      <c r="QWU112" s="298"/>
      <c r="QWV112" s="298"/>
      <c r="QWW112" s="298"/>
      <c r="QWX112" s="298"/>
      <c r="QWY112" s="298"/>
      <c r="QWZ112" s="298"/>
      <c r="QXA112" s="298"/>
      <c r="QXB112" s="298"/>
      <c r="QXC112" s="298"/>
      <c r="QXD112" s="298"/>
      <c r="QXE112" s="298"/>
      <c r="QXF112" s="298"/>
      <c r="QXG112" s="298"/>
      <c r="QXH112" s="298"/>
      <c r="QXI112" s="298"/>
      <c r="QXJ112" s="298"/>
      <c r="QXK112" s="298"/>
      <c r="QXL112" s="298"/>
      <c r="QXM112" s="298"/>
      <c r="QXN112" s="298"/>
      <c r="QXO112" s="298"/>
      <c r="QXP112" s="298"/>
      <c r="QXQ112" s="298"/>
      <c r="QXR112" s="298"/>
      <c r="QXS112" s="298"/>
      <c r="QXT112" s="298"/>
      <c r="QXU112" s="298"/>
      <c r="QXV112" s="298"/>
      <c r="QXW112" s="298"/>
      <c r="QXX112" s="298"/>
      <c r="QXY112" s="298"/>
      <c r="QXZ112" s="298"/>
      <c r="QYA112" s="298"/>
      <c r="QYB112" s="298"/>
      <c r="QYC112" s="298"/>
      <c r="QYD112" s="298"/>
      <c r="QYE112" s="298"/>
      <c r="QYF112" s="298"/>
      <c r="QYG112" s="298"/>
      <c r="QYH112" s="298"/>
      <c r="QYI112" s="298"/>
      <c r="QYJ112" s="298"/>
      <c r="QYK112" s="298"/>
      <c r="QYL112" s="298"/>
      <c r="QYM112" s="298"/>
      <c r="QYN112" s="298"/>
      <c r="QYO112" s="298"/>
      <c r="QYP112" s="298"/>
      <c r="QYQ112" s="298"/>
      <c r="QYR112" s="298"/>
      <c r="QYS112" s="298"/>
      <c r="QYT112" s="298"/>
      <c r="QYU112" s="298"/>
      <c r="QYV112" s="298"/>
      <c r="QYW112" s="298"/>
      <c r="QYX112" s="298"/>
      <c r="QYY112" s="298"/>
      <c r="QYZ112" s="298"/>
      <c r="QZA112" s="298"/>
      <c r="QZB112" s="298"/>
      <c r="QZC112" s="298"/>
      <c r="QZD112" s="298"/>
      <c r="QZE112" s="298"/>
      <c r="QZF112" s="298"/>
      <c r="QZG112" s="298"/>
      <c r="QZH112" s="298"/>
      <c r="QZI112" s="298"/>
      <c r="QZJ112" s="298"/>
      <c r="QZK112" s="298"/>
      <c r="QZL112" s="298"/>
      <c r="QZM112" s="298"/>
      <c r="QZN112" s="298"/>
      <c r="QZO112" s="298"/>
      <c r="QZP112" s="298"/>
      <c r="QZQ112" s="298"/>
      <c r="QZR112" s="298"/>
      <c r="QZS112" s="298"/>
      <c r="QZT112" s="298"/>
      <c r="QZU112" s="298"/>
      <c r="QZV112" s="298"/>
      <c r="QZW112" s="298"/>
      <c r="QZX112" s="298"/>
      <c r="QZY112" s="298"/>
      <c r="QZZ112" s="298"/>
      <c r="RAA112" s="298"/>
      <c r="RAB112" s="298"/>
      <c r="RAC112" s="298"/>
      <c r="RAD112" s="298"/>
      <c r="RAE112" s="298"/>
      <c r="RAF112" s="298"/>
      <c r="RAG112" s="298"/>
      <c r="RAH112" s="298"/>
      <c r="RAI112" s="298"/>
      <c r="RAJ112" s="298"/>
      <c r="RAK112" s="298"/>
      <c r="RAL112" s="298"/>
      <c r="RAM112" s="298"/>
      <c r="RAN112" s="298"/>
      <c r="RAO112" s="298"/>
      <c r="RAP112" s="298"/>
      <c r="RAQ112" s="298"/>
      <c r="RAR112" s="298"/>
      <c r="RAS112" s="298"/>
      <c r="RAT112" s="298"/>
      <c r="RAU112" s="298"/>
      <c r="RAV112" s="298"/>
      <c r="RAW112" s="298"/>
      <c r="RAX112" s="298"/>
      <c r="RAY112" s="298"/>
      <c r="RAZ112" s="298"/>
      <c r="RBA112" s="298"/>
      <c r="RBB112" s="298"/>
      <c r="RBC112" s="298"/>
      <c r="RBD112" s="298"/>
      <c r="RBE112" s="298"/>
      <c r="RBF112" s="298"/>
      <c r="RBG112" s="298"/>
      <c r="RBH112" s="298"/>
      <c r="RBI112" s="298"/>
      <c r="RBJ112" s="298"/>
      <c r="RBK112" s="298"/>
      <c r="RBL112" s="298"/>
      <c r="RBM112" s="298"/>
      <c r="RBN112" s="298"/>
      <c r="RBO112" s="298"/>
      <c r="RBP112" s="298"/>
      <c r="RBQ112" s="298"/>
      <c r="RBR112" s="298"/>
      <c r="RBS112" s="298"/>
      <c r="RBT112" s="298"/>
      <c r="RBU112" s="298"/>
      <c r="RBV112" s="298"/>
      <c r="RBW112" s="298"/>
      <c r="RBX112" s="298"/>
      <c r="RBY112" s="298"/>
      <c r="RBZ112" s="298"/>
      <c r="RCA112" s="298"/>
      <c r="RCB112" s="298"/>
      <c r="RCC112" s="298"/>
      <c r="RCD112" s="298"/>
      <c r="RCE112" s="298"/>
      <c r="RCF112" s="298"/>
      <c r="RCG112" s="298"/>
      <c r="RCH112" s="298"/>
      <c r="RCI112" s="298"/>
      <c r="RCJ112" s="298"/>
      <c r="RCK112" s="298"/>
      <c r="RCL112" s="298"/>
      <c r="RCM112" s="298"/>
      <c r="RCN112" s="298"/>
      <c r="RCO112" s="298"/>
      <c r="RCP112" s="298"/>
      <c r="RCQ112" s="298"/>
      <c r="RCR112" s="298"/>
      <c r="RCS112" s="298"/>
      <c r="RCT112" s="298"/>
      <c r="RCU112" s="298"/>
      <c r="RCV112" s="298"/>
      <c r="RCW112" s="298"/>
      <c r="RCX112" s="298"/>
      <c r="RCY112" s="298"/>
      <c r="RCZ112" s="298"/>
      <c r="RDA112" s="298"/>
      <c r="RDB112" s="298"/>
      <c r="RDC112" s="298"/>
      <c r="RDD112" s="298"/>
      <c r="RDE112" s="298"/>
      <c r="RDF112" s="298"/>
      <c r="RDG112" s="298"/>
      <c r="RDH112" s="298"/>
      <c r="RDI112" s="298"/>
      <c r="RDJ112" s="298"/>
      <c r="RDK112" s="298"/>
      <c r="RDL112" s="298"/>
      <c r="RDM112" s="298"/>
      <c r="RDN112" s="298"/>
      <c r="RDO112" s="298"/>
      <c r="RDP112" s="298"/>
      <c r="RDQ112" s="298"/>
      <c r="RDR112" s="298"/>
      <c r="RDS112" s="298"/>
      <c r="RDT112" s="298"/>
      <c r="RDU112" s="298"/>
      <c r="RDV112" s="298"/>
      <c r="RDW112" s="298"/>
      <c r="RDX112" s="298"/>
      <c r="RDY112" s="298"/>
      <c r="RDZ112" s="298"/>
      <c r="REA112" s="298"/>
      <c r="REB112" s="298"/>
      <c r="REC112" s="298"/>
      <c r="RED112" s="298"/>
      <c r="REE112" s="298"/>
      <c r="REF112" s="298"/>
      <c r="REG112" s="298"/>
      <c r="REH112" s="298"/>
      <c r="REI112" s="298"/>
      <c r="REJ112" s="298"/>
      <c r="REK112" s="298"/>
      <c r="REL112" s="298"/>
      <c r="REM112" s="298"/>
      <c r="REN112" s="298"/>
      <c r="REO112" s="298"/>
      <c r="REP112" s="298"/>
      <c r="REQ112" s="298"/>
      <c r="RER112" s="298"/>
      <c r="RES112" s="298"/>
      <c r="RET112" s="298"/>
      <c r="REU112" s="298"/>
      <c r="REV112" s="298"/>
      <c r="REW112" s="298"/>
      <c r="REX112" s="298"/>
      <c r="REY112" s="298"/>
      <c r="REZ112" s="298"/>
      <c r="RFA112" s="298"/>
      <c r="RFB112" s="298"/>
      <c r="RFC112" s="298"/>
      <c r="RFD112" s="298"/>
      <c r="RFE112" s="298"/>
      <c r="RFF112" s="298"/>
      <c r="RFG112" s="298"/>
      <c r="RFH112" s="298"/>
      <c r="RFI112" s="298"/>
      <c r="RFJ112" s="298"/>
      <c r="RFK112" s="298"/>
      <c r="RFL112" s="298"/>
      <c r="RFM112" s="298"/>
      <c r="RFN112" s="298"/>
      <c r="RFO112" s="298"/>
      <c r="RFP112" s="298"/>
      <c r="RFQ112" s="298"/>
      <c r="RFR112" s="298"/>
      <c r="RFS112" s="298"/>
      <c r="RFT112" s="298"/>
      <c r="RFU112" s="298"/>
      <c r="RFV112" s="298"/>
      <c r="RFW112" s="298"/>
      <c r="RFX112" s="298"/>
      <c r="RFY112" s="298"/>
      <c r="RFZ112" s="298"/>
      <c r="RGA112" s="298"/>
      <c r="RGB112" s="298"/>
      <c r="RGC112" s="298"/>
      <c r="RGD112" s="298"/>
      <c r="RGE112" s="298"/>
      <c r="RGF112" s="298"/>
      <c r="RGG112" s="298"/>
      <c r="RGH112" s="298"/>
      <c r="RGI112" s="298"/>
      <c r="RGJ112" s="298"/>
      <c r="RGK112" s="298"/>
      <c r="RGL112" s="298"/>
      <c r="RGM112" s="298"/>
      <c r="RGN112" s="298"/>
      <c r="RGO112" s="298"/>
      <c r="RGP112" s="298"/>
      <c r="RGQ112" s="298"/>
      <c r="RGR112" s="298"/>
      <c r="RGS112" s="298"/>
      <c r="RGT112" s="298"/>
      <c r="RGU112" s="298"/>
      <c r="RGV112" s="298"/>
      <c r="RGW112" s="298"/>
      <c r="RGX112" s="298"/>
      <c r="RGY112" s="298"/>
      <c r="RGZ112" s="298"/>
      <c r="RHA112" s="298"/>
      <c r="RHB112" s="298"/>
      <c r="RHC112" s="298"/>
      <c r="RHD112" s="298"/>
      <c r="RHE112" s="298"/>
      <c r="RHF112" s="298"/>
      <c r="RHG112" s="298"/>
      <c r="RHH112" s="298"/>
      <c r="RHI112" s="298"/>
      <c r="RHJ112" s="298"/>
      <c r="RHK112" s="298"/>
      <c r="RHL112" s="298"/>
      <c r="RHM112" s="298"/>
      <c r="RHN112" s="298"/>
      <c r="RHO112" s="298"/>
      <c r="RHP112" s="298"/>
      <c r="RHQ112" s="298"/>
      <c r="RHR112" s="298"/>
      <c r="RHS112" s="298"/>
      <c r="RHT112" s="298"/>
      <c r="RHU112" s="298"/>
      <c r="RHV112" s="298"/>
      <c r="RHW112" s="298"/>
      <c r="RHX112" s="298"/>
      <c r="RHY112" s="298"/>
      <c r="RHZ112" s="298"/>
      <c r="RIA112" s="298"/>
      <c r="RIB112" s="298"/>
      <c r="RIC112" s="298"/>
      <c r="RID112" s="298"/>
      <c r="RIE112" s="298"/>
      <c r="RIF112" s="298"/>
      <c r="RIG112" s="298"/>
      <c r="RIH112" s="298"/>
      <c r="RII112" s="298"/>
      <c r="RIJ112" s="298"/>
      <c r="RIK112" s="298"/>
      <c r="RIL112" s="298"/>
      <c r="RIM112" s="298"/>
      <c r="RIN112" s="298"/>
      <c r="RIO112" s="298"/>
      <c r="RIP112" s="298"/>
      <c r="RIQ112" s="298"/>
      <c r="RIR112" s="298"/>
      <c r="RIS112" s="298"/>
      <c r="RIT112" s="298"/>
      <c r="RIU112" s="298"/>
      <c r="RIV112" s="298"/>
      <c r="RIW112" s="298"/>
      <c r="RIX112" s="298"/>
      <c r="RIY112" s="298"/>
      <c r="RIZ112" s="298"/>
      <c r="RJA112" s="298"/>
      <c r="RJB112" s="298"/>
      <c r="RJC112" s="298"/>
      <c r="RJD112" s="298"/>
      <c r="RJE112" s="298"/>
      <c r="RJF112" s="298"/>
      <c r="RJG112" s="298"/>
      <c r="RJH112" s="298"/>
      <c r="RJI112" s="298"/>
      <c r="RJJ112" s="298"/>
      <c r="RJK112" s="298"/>
      <c r="RJL112" s="298"/>
      <c r="RJM112" s="298"/>
      <c r="RJN112" s="298"/>
      <c r="RJO112" s="298"/>
      <c r="RJP112" s="298"/>
      <c r="RJQ112" s="298"/>
      <c r="RJR112" s="298"/>
      <c r="RJS112" s="298"/>
      <c r="RJT112" s="298"/>
      <c r="RJU112" s="298"/>
      <c r="RJV112" s="298"/>
      <c r="RJW112" s="298"/>
      <c r="RJX112" s="298"/>
      <c r="RJY112" s="298"/>
      <c r="RJZ112" s="298"/>
      <c r="RKA112" s="298"/>
      <c r="RKB112" s="298"/>
      <c r="RKC112" s="298"/>
      <c r="RKD112" s="298"/>
      <c r="RKE112" s="298"/>
      <c r="RKF112" s="298"/>
      <c r="RKG112" s="298"/>
      <c r="RKH112" s="298"/>
      <c r="RKI112" s="298"/>
      <c r="RKJ112" s="298"/>
      <c r="RKK112" s="298"/>
      <c r="RKL112" s="298"/>
      <c r="RKM112" s="298"/>
      <c r="RKN112" s="298"/>
      <c r="RKO112" s="298"/>
      <c r="RKP112" s="298"/>
      <c r="RKQ112" s="298"/>
      <c r="RKR112" s="298"/>
      <c r="RKS112" s="298"/>
      <c r="RKT112" s="298"/>
      <c r="RKU112" s="298"/>
      <c r="RKV112" s="298"/>
      <c r="RKW112" s="298"/>
      <c r="RKX112" s="298"/>
      <c r="RKY112" s="298"/>
      <c r="RKZ112" s="298"/>
      <c r="RLA112" s="298"/>
      <c r="RLB112" s="298"/>
      <c r="RLC112" s="298"/>
      <c r="RLD112" s="298"/>
      <c r="RLE112" s="298"/>
      <c r="RLF112" s="298"/>
      <c r="RLG112" s="298"/>
      <c r="RLH112" s="298"/>
      <c r="RLI112" s="298"/>
      <c r="RLJ112" s="298"/>
      <c r="RLK112" s="298"/>
      <c r="RLL112" s="298"/>
      <c r="RLM112" s="298"/>
      <c r="RLN112" s="298"/>
      <c r="RLO112" s="298"/>
      <c r="RLP112" s="298"/>
      <c r="RLQ112" s="298"/>
      <c r="RLR112" s="298"/>
      <c r="RLS112" s="298"/>
      <c r="RLT112" s="298"/>
      <c r="RLU112" s="298"/>
      <c r="RLV112" s="298"/>
      <c r="RLW112" s="298"/>
      <c r="RLX112" s="298"/>
      <c r="RLY112" s="298"/>
      <c r="RLZ112" s="298"/>
      <c r="RMA112" s="298"/>
      <c r="RMB112" s="298"/>
      <c r="RMC112" s="298"/>
      <c r="RMD112" s="298"/>
      <c r="RME112" s="298"/>
      <c r="RMF112" s="298"/>
      <c r="RMG112" s="298"/>
      <c r="RMH112" s="298"/>
      <c r="RMI112" s="298"/>
      <c r="RMJ112" s="298"/>
      <c r="RMK112" s="298"/>
      <c r="RML112" s="298"/>
      <c r="RMM112" s="298"/>
      <c r="RMN112" s="298"/>
      <c r="RMO112" s="298"/>
      <c r="RMP112" s="298"/>
      <c r="RMQ112" s="298"/>
      <c r="RMR112" s="298"/>
      <c r="RMS112" s="298"/>
      <c r="RMT112" s="298"/>
      <c r="RMU112" s="298"/>
      <c r="RMV112" s="298"/>
      <c r="RMW112" s="298"/>
      <c r="RMX112" s="298"/>
      <c r="RMY112" s="298"/>
      <c r="RMZ112" s="298"/>
      <c r="RNA112" s="298"/>
      <c r="RNB112" s="298"/>
      <c r="RNC112" s="298"/>
      <c r="RND112" s="298"/>
      <c r="RNE112" s="298"/>
      <c r="RNF112" s="298"/>
      <c r="RNG112" s="298"/>
      <c r="RNH112" s="298"/>
      <c r="RNI112" s="298"/>
      <c r="RNJ112" s="298"/>
      <c r="RNK112" s="298"/>
      <c r="RNL112" s="298"/>
      <c r="RNM112" s="298"/>
      <c r="RNN112" s="298"/>
      <c r="RNO112" s="298"/>
      <c r="RNP112" s="298"/>
      <c r="RNQ112" s="298"/>
      <c r="RNR112" s="298"/>
      <c r="RNS112" s="298"/>
      <c r="RNT112" s="298"/>
      <c r="RNU112" s="298"/>
      <c r="RNV112" s="298"/>
      <c r="RNW112" s="298"/>
      <c r="RNX112" s="298"/>
      <c r="RNY112" s="298"/>
      <c r="RNZ112" s="298"/>
      <c r="ROA112" s="298"/>
      <c r="ROB112" s="298"/>
      <c r="ROC112" s="298"/>
      <c r="ROD112" s="298"/>
      <c r="ROE112" s="298"/>
      <c r="ROF112" s="298"/>
      <c r="ROG112" s="298"/>
      <c r="ROH112" s="298"/>
      <c r="ROI112" s="298"/>
      <c r="ROJ112" s="298"/>
      <c r="ROK112" s="298"/>
      <c r="ROL112" s="298"/>
      <c r="ROM112" s="298"/>
      <c r="RON112" s="298"/>
      <c r="ROO112" s="298"/>
      <c r="ROP112" s="298"/>
      <c r="ROQ112" s="298"/>
      <c r="ROR112" s="298"/>
      <c r="ROS112" s="298"/>
      <c r="ROT112" s="298"/>
      <c r="ROU112" s="298"/>
      <c r="ROV112" s="298"/>
      <c r="ROW112" s="298"/>
      <c r="ROX112" s="298"/>
      <c r="ROY112" s="298"/>
      <c r="ROZ112" s="298"/>
      <c r="RPA112" s="298"/>
      <c r="RPB112" s="298"/>
      <c r="RPC112" s="298"/>
      <c r="RPD112" s="298"/>
      <c r="RPE112" s="298"/>
      <c r="RPF112" s="298"/>
      <c r="RPG112" s="298"/>
      <c r="RPH112" s="298"/>
      <c r="RPI112" s="298"/>
      <c r="RPJ112" s="298"/>
      <c r="RPK112" s="298"/>
      <c r="RPL112" s="298"/>
      <c r="RPM112" s="298"/>
      <c r="RPN112" s="298"/>
      <c r="RPO112" s="298"/>
      <c r="RPP112" s="298"/>
      <c r="RPQ112" s="298"/>
      <c r="RPR112" s="298"/>
      <c r="RPS112" s="298"/>
      <c r="RPT112" s="298"/>
      <c r="RPU112" s="298"/>
      <c r="RPV112" s="298"/>
      <c r="RPW112" s="298"/>
      <c r="RPX112" s="298"/>
      <c r="RPY112" s="298"/>
      <c r="RPZ112" s="298"/>
      <c r="RQA112" s="298"/>
      <c r="RQB112" s="298"/>
      <c r="RQC112" s="298"/>
      <c r="RQD112" s="298"/>
      <c r="RQE112" s="298"/>
      <c r="RQF112" s="298"/>
      <c r="RQG112" s="298"/>
      <c r="RQH112" s="298"/>
      <c r="RQI112" s="298"/>
      <c r="RQJ112" s="298"/>
      <c r="RQK112" s="298"/>
      <c r="RQL112" s="298"/>
      <c r="RQM112" s="298"/>
      <c r="RQN112" s="298"/>
      <c r="RQO112" s="298"/>
      <c r="RQP112" s="298"/>
      <c r="RQQ112" s="298"/>
      <c r="RQR112" s="298"/>
      <c r="RQS112" s="298"/>
      <c r="RQT112" s="298"/>
      <c r="RQU112" s="298"/>
      <c r="RQV112" s="298"/>
      <c r="RQW112" s="298"/>
      <c r="RQX112" s="298"/>
      <c r="RQY112" s="298"/>
      <c r="RQZ112" s="298"/>
      <c r="RRA112" s="298"/>
      <c r="RRB112" s="298"/>
      <c r="RRC112" s="298"/>
      <c r="RRD112" s="298"/>
      <c r="RRE112" s="298"/>
      <c r="RRF112" s="298"/>
      <c r="RRG112" s="298"/>
      <c r="RRH112" s="298"/>
      <c r="RRI112" s="298"/>
      <c r="RRJ112" s="298"/>
      <c r="RRK112" s="298"/>
      <c r="RRL112" s="298"/>
      <c r="RRM112" s="298"/>
      <c r="RRN112" s="298"/>
      <c r="RRO112" s="298"/>
      <c r="RRP112" s="298"/>
      <c r="RRQ112" s="298"/>
      <c r="RRR112" s="298"/>
      <c r="RRS112" s="298"/>
      <c r="RRT112" s="298"/>
      <c r="RRU112" s="298"/>
      <c r="RRV112" s="298"/>
      <c r="RRW112" s="298"/>
      <c r="RRX112" s="298"/>
      <c r="RRY112" s="298"/>
      <c r="RRZ112" s="298"/>
      <c r="RSA112" s="298"/>
      <c r="RSB112" s="298"/>
      <c r="RSC112" s="298"/>
      <c r="RSD112" s="298"/>
      <c r="RSE112" s="298"/>
      <c r="RSF112" s="298"/>
      <c r="RSG112" s="298"/>
      <c r="RSH112" s="298"/>
      <c r="RSI112" s="298"/>
      <c r="RSJ112" s="298"/>
      <c r="RSK112" s="298"/>
      <c r="RSL112" s="298"/>
      <c r="RSM112" s="298"/>
      <c r="RSN112" s="298"/>
      <c r="RSO112" s="298"/>
      <c r="RSP112" s="298"/>
      <c r="RSQ112" s="298"/>
      <c r="RSR112" s="298"/>
      <c r="RSS112" s="298"/>
      <c r="RST112" s="298"/>
      <c r="RSU112" s="298"/>
      <c r="RSV112" s="298"/>
      <c r="RSW112" s="298"/>
      <c r="RSX112" s="298"/>
      <c r="RSY112" s="298"/>
      <c r="RSZ112" s="298"/>
      <c r="RTA112" s="298"/>
      <c r="RTB112" s="298"/>
      <c r="RTC112" s="298"/>
      <c r="RTD112" s="298"/>
      <c r="RTE112" s="298"/>
      <c r="RTF112" s="298"/>
      <c r="RTG112" s="298"/>
      <c r="RTH112" s="298"/>
      <c r="RTI112" s="298"/>
      <c r="RTJ112" s="298"/>
      <c r="RTK112" s="298"/>
      <c r="RTL112" s="298"/>
      <c r="RTM112" s="298"/>
      <c r="RTN112" s="298"/>
      <c r="RTO112" s="298"/>
      <c r="RTP112" s="298"/>
      <c r="RTQ112" s="298"/>
      <c r="RTR112" s="298"/>
      <c r="RTS112" s="298"/>
      <c r="RTT112" s="298"/>
      <c r="RTU112" s="298"/>
      <c r="RTV112" s="298"/>
      <c r="RTW112" s="298"/>
      <c r="RTX112" s="298"/>
      <c r="RTY112" s="298"/>
      <c r="RTZ112" s="298"/>
      <c r="RUA112" s="298"/>
      <c r="RUB112" s="298"/>
      <c r="RUC112" s="298"/>
      <c r="RUD112" s="298"/>
      <c r="RUE112" s="298"/>
      <c r="RUF112" s="298"/>
      <c r="RUG112" s="298"/>
      <c r="RUH112" s="298"/>
      <c r="RUI112" s="298"/>
      <c r="RUJ112" s="298"/>
      <c r="RUK112" s="298"/>
      <c r="RUL112" s="298"/>
      <c r="RUM112" s="298"/>
      <c r="RUN112" s="298"/>
      <c r="RUO112" s="298"/>
      <c r="RUP112" s="298"/>
      <c r="RUQ112" s="298"/>
      <c r="RUR112" s="298"/>
      <c r="RUS112" s="298"/>
      <c r="RUT112" s="298"/>
      <c r="RUU112" s="298"/>
      <c r="RUV112" s="298"/>
      <c r="RUW112" s="298"/>
      <c r="RUX112" s="298"/>
      <c r="RUY112" s="298"/>
      <c r="RUZ112" s="298"/>
      <c r="RVA112" s="298"/>
      <c r="RVB112" s="298"/>
      <c r="RVC112" s="298"/>
      <c r="RVD112" s="298"/>
      <c r="RVE112" s="298"/>
      <c r="RVF112" s="298"/>
      <c r="RVG112" s="298"/>
      <c r="RVH112" s="298"/>
      <c r="RVI112" s="298"/>
      <c r="RVJ112" s="298"/>
      <c r="RVK112" s="298"/>
      <c r="RVL112" s="298"/>
      <c r="RVM112" s="298"/>
      <c r="RVN112" s="298"/>
      <c r="RVO112" s="298"/>
      <c r="RVP112" s="298"/>
      <c r="RVQ112" s="298"/>
      <c r="RVR112" s="298"/>
      <c r="RVS112" s="298"/>
      <c r="RVT112" s="298"/>
      <c r="RVU112" s="298"/>
      <c r="RVV112" s="298"/>
      <c r="RVW112" s="298"/>
      <c r="RVX112" s="298"/>
      <c r="RVY112" s="298"/>
      <c r="RVZ112" s="298"/>
      <c r="RWA112" s="298"/>
      <c r="RWB112" s="298"/>
      <c r="RWC112" s="298"/>
      <c r="RWD112" s="298"/>
      <c r="RWE112" s="298"/>
      <c r="RWF112" s="298"/>
      <c r="RWG112" s="298"/>
      <c r="RWH112" s="298"/>
      <c r="RWI112" s="298"/>
      <c r="RWJ112" s="298"/>
      <c r="RWK112" s="298"/>
      <c r="RWL112" s="298"/>
      <c r="RWM112" s="298"/>
      <c r="RWN112" s="298"/>
      <c r="RWO112" s="298"/>
      <c r="RWP112" s="298"/>
      <c r="RWQ112" s="298"/>
      <c r="RWR112" s="298"/>
      <c r="RWS112" s="298"/>
      <c r="RWT112" s="298"/>
      <c r="RWU112" s="298"/>
      <c r="RWV112" s="298"/>
      <c r="RWW112" s="298"/>
      <c r="RWX112" s="298"/>
      <c r="RWY112" s="298"/>
      <c r="RWZ112" s="298"/>
      <c r="RXA112" s="298"/>
      <c r="RXB112" s="298"/>
      <c r="RXC112" s="298"/>
      <c r="RXD112" s="298"/>
      <c r="RXE112" s="298"/>
      <c r="RXF112" s="298"/>
      <c r="RXG112" s="298"/>
      <c r="RXH112" s="298"/>
      <c r="RXI112" s="298"/>
      <c r="RXJ112" s="298"/>
      <c r="RXK112" s="298"/>
      <c r="RXL112" s="298"/>
      <c r="RXM112" s="298"/>
      <c r="RXN112" s="298"/>
      <c r="RXO112" s="298"/>
      <c r="RXP112" s="298"/>
      <c r="RXQ112" s="298"/>
      <c r="RXR112" s="298"/>
      <c r="RXS112" s="298"/>
      <c r="RXT112" s="298"/>
      <c r="RXU112" s="298"/>
      <c r="RXV112" s="298"/>
      <c r="RXW112" s="298"/>
      <c r="RXX112" s="298"/>
      <c r="RXY112" s="298"/>
      <c r="RXZ112" s="298"/>
      <c r="RYA112" s="298"/>
      <c r="RYB112" s="298"/>
      <c r="RYC112" s="298"/>
      <c r="RYD112" s="298"/>
      <c r="RYE112" s="298"/>
      <c r="RYF112" s="298"/>
      <c r="RYG112" s="298"/>
      <c r="RYH112" s="298"/>
      <c r="RYI112" s="298"/>
      <c r="RYJ112" s="298"/>
      <c r="RYK112" s="298"/>
      <c r="RYL112" s="298"/>
      <c r="RYM112" s="298"/>
      <c r="RYN112" s="298"/>
      <c r="RYO112" s="298"/>
      <c r="RYP112" s="298"/>
      <c r="RYQ112" s="298"/>
      <c r="RYR112" s="298"/>
      <c r="RYS112" s="298"/>
      <c r="RYT112" s="298"/>
      <c r="RYU112" s="298"/>
      <c r="RYV112" s="298"/>
      <c r="RYW112" s="298"/>
      <c r="RYX112" s="298"/>
      <c r="RYY112" s="298"/>
      <c r="RYZ112" s="298"/>
      <c r="RZA112" s="298"/>
      <c r="RZB112" s="298"/>
      <c r="RZC112" s="298"/>
      <c r="RZD112" s="298"/>
      <c r="RZE112" s="298"/>
      <c r="RZF112" s="298"/>
      <c r="RZG112" s="298"/>
      <c r="RZH112" s="298"/>
      <c r="RZI112" s="298"/>
      <c r="RZJ112" s="298"/>
      <c r="RZK112" s="298"/>
      <c r="RZL112" s="298"/>
      <c r="RZM112" s="298"/>
      <c r="RZN112" s="298"/>
      <c r="RZO112" s="298"/>
      <c r="RZP112" s="298"/>
      <c r="RZQ112" s="298"/>
      <c r="RZR112" s="298"/>
      <c r="RZS112" s="298"/>
      <c r="RZT112" s="298"/>
      <c r="RZU112" s="298"/>
      <c r="RZV112" s="298"/>
      <c r="RZW112" s="298"/>
      <c r="RZX112" s="298"/>
      <c r="RZY112" s="298"/>
      <c r="RZZ112" s="298"/>
      <c r="SAA112" s="298"/>
      <c r="SAB112" s="298"/>
      <c r="SAC112" s="298"/>
      <c r="SAD112" s="298"/>
      <c r="SAE112" s="298"/>
      <c r="SAF112" s="298"/>
      <c r="SAG112" s="298"/>
      <c r="SAH112" s="298"/>
      <c r="SAI112" s="298"/>
      <c r="SAJ112" s="298"/>
      <c r="SAK112" s="298"/>
      <c r="SAL112" s="298"/>
      <c r="SAM112" s="298"/>
      <c r="SAN112" s="298"/>
      <c r="SAO112" s="298"/>
      <c r="SAP112" s="298"/>
      <c r="SAQ112" s="298"/>
      <c r="SAR112" s="298"/>
      <c r="SAS112" s="298"/>
      <c r="SAT112" s="298"/>
      <c r="SAU112" s="298"/>
      <c r="SAV112" s="298"/>
      <c r="SAW112" s="298"/>
      <c r="SAX112" s="298"/>
      <c r="SAY112" s="298"/>
      <c r="SAZ112" s="298"/>
      <c r="SBA112" s="298"/>
      <c r="SBB112" s="298"/>
      <c r="SBC112" s="298"/>
      <c r="SBD112" s="298"/>
      <c r="SBE112" s="298"/>
      <c r="SBF112" s="298"/>
      <c r="SBG112" s="298"/>
      <c r="SBH112" s="298"/>
      <c r="SBI112" s="298"/>
      <c r="SBJ112" s="298"/>
      <c r="SBK112" s="298"/>
      <c r="SBL112" s="298"/>
      <c r="SBM112" s="298"/>
      <c r="SBN112" s="298"/>
      <c r="SBO112" s="298"/>
      <c r="SBP112" s="298"/>
      <c r="SBQ112" s="298"/>
      <c r="SBR112" s="298"/>
      <c r="SBS112" s="298"/>
      <c r="SBT112" s="298"/>
      <c r="SBU112" s="298"/>
      <c r="SBV112" s="298"/>
      <c r="SBW112" s="298"/>
      <c r="SBX112" s="298"/>
      <c r="SBY112" s="298"/>
      <c r="SBZ112" s="298"/>
      <c r="SCA112" s="298"/>
      <c r="SCB112" s="298"/>
      <c r="SCC112" s="298"/>
      <c r="SCD112" s="298"/>
      <c r="SCE112" s="298"/>
      <c r="SCF112" s="298"/>
      <c r="SCG112" s="298"/>
      <c r="SCH112" s="298"/>
      <c r="SCI112" s="298"/>
      <c r="SCJ112" s="298"/>
      <c r="SCK112" s="298"/>
      <c r="SCL112" s="298"/>
      <c r="SCM112" s="298"/>
      <c r="SCN112" s="298"/>
      <c r="SCO112" s="298"/>
      <c r="SCP112" s="298"/>
      <c r="SCQ112" s="298"/>
      <c r="SCR112" s="298"/>
      <c r="SCS112" s="298"/>
      <c r="SCT112" s="298"/>
      <c r="SCU112" s="298"/>
      <c r="SCV112" s="298"/>
      <c r="SCW112" s="298"/>
      <c r="SCX112" s="298"/>
      <c r="SCY112" s="298"/>
      <c r="SCZ112" s="298"/>
      <c r="SDA112" s="298"/>
      <c r="SDB112" s="298"/>
      <c r="SDC112" s="298"/>
      <c r="SDD112" s="298"/>
      <c r="SDE112" s="298"/>
      <c r="SDF112" s="298"/>
      <c r="SDG112" s="298"/>
      <c r="SDH112" s="298"/>
      <c r="SDI112" s="298"/>
      <c r="SDJ112" s="298"/>
      <c r="SDK112" s="298"/>
      <c r="SDL112" s="298"/>
      <c r="SDM112" s="298"/>
      <c r="SDN112" s="298"/>
      <c r="SDO112" s="298"/>
      <c r="SDP112" s="298"/>
      <c r="SDQ112" s="298"/>
      <c r="SDR112" s="298"/>
      <c r="SDS112" s="298"/>
      <c r="SDT112" s="298"/>
      <c r="SDU112" s="298"/>
      <c r="SDV112" s="298"/>
      <c r="SDW112" s="298"/>
      <c r="SDX112" s="298"/>
      <c r="SDY112" s="298"/>
      <c r="SDZ112" s="298"/>
      <c r="SEA112" s="298"/>
      <c r="SEB112" s="298"/>
      <c r="SEC112" s="298"/>
      <c r="SED112" s="298"/>
      <c r="SEE112" s="298"/>
      <c r="SEF112" s="298"/>
      <c r="SEG112" s="298"/>
      <c r="SEH112" s="298"/>
      <c r="SEI112" s="298"/>
      <c r="SEJ112" s="298"/>
      <c r="SEK112" s="298"/>
      <c r="SEL112" s="298"/>
      <c r="SEM112" s="298"/>
      <c r="SEN112" s="298"/>
      <c r="SEO112" s="298"/>
      <c r="SEP112" s="298"/>
      <c r="SEQ112" s="298"/>
      <c r="SER112" s="298"/>
      <c r="SES112" s="298"/>
      <c r="SET112" s="298"/>
      <c r="SEU112" s="298"/>
      <c r="SEV112" s="298"/>
      <c r="SEW112" s="298"/>
      <c r="SEX112" s="298"/>
      <c r="SEY112" s="298"/>
      <c r="SEZ112" s="298"/>
      <c r="SFA112" s="298"/>
      <c r="SFB112" s="298"/>
      <c r="SFC112" s="298"/>
      <c r="SFD112" s="298"/>
      <c r="SFE112" s="298"/>
      <c r="SFF112" s="298"/>
      <c r="SFG112" s="298"/>
      <c r="SFH112" s="298"/>
      <c r="SFI112" s="298"/>
      <c r="SFJ112" s="298"/>
      <c r="SFK112" s="298"/>
      <c r="SFL112" s="298"/>
      <c r="SFM112" s="298"/>
      <c r="SFN112" s="298"/>
      <c r="SFO112" s="298"/>
      <c r="SFP112" s="298"/>
      <c r="SFQ112" s="298"/>
      <c r="SFR112" s="298"/>
      <c r="SFS112" s="298"/>
      <c r="SFT112" s="298"/>
      <c r="SFU112" s="298"/>
      <c r="SFV112" s="298"/>
      <c r="SFW112" s="298"/>
      <c r="SFX112" s="298"/>
      <c r="SFY112" s="298"/>
      <c r="SFZ112" s="298"/>
      <c r="SGA112" s="298"/>
      <c r="SGB112" s="298"/>
      <c r="SGC112" s="298"/>
      <c r="SGD112" s="298"/>
      <c r="SGE112" s="298"/>
      <c r="SGF112" s="298"/>
      <c r="SGG112" s="298"/>
      <c r="SGH112" s="298"/>
      <c r="SGI112" s="298"/>
      <c r="SGJ112" s="298"/>
      <c r="SGK112" s="298"/>
      <c r="SGL112" s="298"/>
      <c r="SGM112" s="298"/>
      <c r="SGN112" s="298"/>
      <c r="SGO112" s="298"/>
      <c r="SGP112" s="298"/>
      <c r="SGQ112" s="298"/>
      <c r="SGR112" s="298"/>
      <c r="SGS112" s="298"/>
      <c r="SGT112" s="298"/>
      <c r="SGU112" s="298"/>
      <c r="SGV112" s="298"/>
      <c r="SGW112" s="298"/>
      <c r="SGX112" s="298"/>
      <c r="SGY112" s="298"/>
      <c r="SGZ112" s="298"/>
      <c r="SHA112" s="298"/>
      <c r="SHB112" s="298"/>
      <c r="SHC112" s="298"/>
      <c r="SHD112" s="298"/>
      <c r="SHE112" s="298"/>
      <c r="SHF112" s="298"/>
      <c r="SHG112" s="298"/>
      <c r="SHH112" s="298"/>
      <c r="SHI112" s="298"/>
      <c r="SHJ112" s="298"/>
      <c r="SHK112" s="298"/>
      <c r="SHL112" s="298"/>
      <c r="SHM112" s="298"/>
      <c r="SHN112" s="298"/>
      <c r="SHO112" s="298"/>
      <c r="SHP112" s="298"/>
      <c r="SHQ112" s="298"/>
      <c r="SHR112" s="298"/>
      <c r="SHS112" s="298"/>
      <c r="SHT112" s="298"/>
      <c r="SHU112" s="298"/>
      <c r="SHV112" s="298"/>
      <c r="SHW112" s="298"/>
      <c r="SHX112" s="298"/>
      <c r="SHY112" s="298"/>
      <c r="SHZ112" s="298"/>
      <c r="SIA112" s="298"/>
      <c r="SIB112" s="298"/>
      <c r="SIC112" s="298"/>
      <c r="SID112" s="298"/>
      <c r="SIE112" s="298"/>
      <c r="SIF112" s="298"/>
      <c r="SIG112" s="298"/>
      <c r="SIH112" s="298"/>
      <c r="SII112" s="298"/>
      <c r="SIJ112" s="298"/>
      <c r="SIK112" s="298"/>
      <c r="SIL112" s="298"/>
      <c r="SIM112" s="298"/>
      <c r="SIN112" s="298"/>
      <c r="SIO112" s="298"/>
      <c r="SIP112" s="298"/>
      <c r="SIQ112" s="298"/>
      <c r="SIR112" s="298"/>
      <c r="SIS112" s="298"/>
      <c r="SIT112" s="298"/>
      <c r="SIU112" s="298"/>
      <c r="SIV112" s="298"/>
      <c r="SIW112" s="298"/>
      <c r="SIX112" s="298"/>
      <c r="SIY112" s="298"/>
      <c r="SIZ112" s="298"/>
      <c r="SJA112" s="298"/>
      <c r="SJB112" s="298"/>
      <c r="SJC112" s="298"/>
      <c r="SJD112" s="298"/>
      <c r="SJE112" s="298"/>
      <c r="SJF112" s="298"/>
      <c r="SJG112" s="298"/>
      <c r="SJH112" s="298"/>
      <c r="SJI112" s="298"/>
      <c r="SJJ112" s="298"/>
      <c r="SJK112" s="298"/>
      <c r="SJL112" s="298"/>
      <c r="SJM112" s="298"/>
      <c r="SJN112" s="298"/>
      <c r="SJO112" s="298"/>
      <c r="SJP112" s="298"/>
      <c r="SJQ112" s="298"/>
      <c r="SJR112" s="298"/>
      <c r="SJS112" s="298"/>
      <c r="SJT112" s="298"/>
      <c r="SJU112" s="298"/>
      <c r="SJV112" s="298"/>
      <c r="SJW112" s="298"/>
      <c r="SJX112" s="298"/>
      <c r="SJY112" s="298"/>
      <c r="SJZ112" s="298"/>
      <c r="SKA112" s="298"/>
      <c r="SKB112" s="298"/>
      <c r="SKC112" s="298"/>
      <c r="SKD112" s="298"/>
      <c r="SKE112" s="298"/>
      <c r="SKF112" s="298"/>
      <c r="SKG112" s="298"/>
      <c r="SKH112" s="298"/>
      <c r="SKI112" s="298"/>
      <c r="SKJ112" s="298"/>
      <c r="SKK112" s="298"/>
      <c r="SKL112" s="298"/>
      <c r="SKM112" s="298"/>
      <c r="SKN112" s="298"/>
      <c r="SKO112" s="298"/>
      <c r="SKP112" s="298"/>
      <c r="SKQ112" s="298"/>
      <c r="SKR112" s="298"/>
      <c r="SKS112" s="298"/>
      <c r="SKT112" s="298"/>
      <c r="SKU112" s="298"/>
      <c r="SKV112" s="298"/>
      <c r="SKW112" s="298"/>
      <c r="SKX112" s="298"/>
      <c r="SKY112" s="298"/>
      <c r="SKZ112" s="298"/>
      <c r="SLA112" s="298"/>
      <c r="SLB112" s="298"/>
      <c r="SLC112" s="298"/>
      <c r="SLD112" s="298"/>
      <c r="SLE112" s="298"/>
      <c r="SLF112" s="298"/>
      <c r="SLG112" s="298"/>
      <c r="SLH112" s="298"/>
      <c r="SLI112" s="298"/>
      <c r="SLJ112" s="298"/>
      <c r="SLK112" s="298"/>
      <c r="SLL112" s="298"/>
      <c r="SLM112" s="298"/>
      <c r="SLN112" s="298"/>
      <c r="SLO112" s="298"/>
      <c r="SLP112" s="298"/>
      <c r="SLQ112" s="298"/>
      <c r="SLR112" s="298"/>
      <c r="SLS112" s="298"/>
      <c r="SLT112" s="298"/>
      <c r="SLU112" s="298"/>
      <c r="SLV112" s="298"/>
      <c r="SLW112" s="298"/>
      <c r="SLX112" s="298"/>
      <c r="SLY112" s="298"/>
      <c r="SLZ112" s="298"/>
      <c r="SMA112" s="298"/>
      <c r="SMB112" s="298"/>
      <c r="SMC112" s="298"/>
      <c r="SMD112" s="298"/>
      <c r="SME112" s="298"/>
      <c r="SMF112" s="298"/>
      <c r="SMG112" s="298"/>
      <c r="SMH112" s="298"/>
      <c r="SMI112" s="298"/>
      <c r="SMJ112" s="298"/>
      <c r="SMK112" s="298"/>
      <c r="SML112" s="298"/>
      <c r="SMM112" s="298"/>
      <c r="SMN112" s="298"/>
      <c r="SMO112" s="298"/>
      <c r="SMP112" s="298"/>
      <c r="SMQ112" s="298"/>
      <c r="SMR112" s="298"/>
      <c r="SMS112" s="298"/>
      <c r="SMT112" s="298"/>
      <c r="SMU112" s="298"/>
      <c r="SMV112" s="298"/>
      <c r="SMW112" s="298"/>
      <c r="SMX112" s="298"/>
      <c r="SMY112" s="298"/>
      <c r="SMZ112" s="298"/>
      <c r="SNA112" s="298"/>
      <c r="SNB112" s="298"/>
      <c r="SNC112" s="298"/>
      <c r="SND112" s="298"/>
      <c r="SNE112" s="298"/>
      <c r="SNF112" s="298"/>
      <c r="SNG112" s="298"/>
      <c r="SNH112" s="298"/>
      <c r="SNI112" s="298"/>
      <c r="SNJ112" s="298"/>
      <c r="SNK112" s="298"/>
      <c r="SNL112" s="298"/>
      <c r="SNM112" s="298"/>
      <c r="SNN112" s="298"/>
      <c r="SNO112" s="298"/>
      <c r="SNP112" s="298"/>
      <c r="SNQ112" s="298"/>
      <c r="SNR112" s="298"/>
      <c r="SNS112" s="298"/>
      <c r="SNT112" s="298"/>
      <c r="SNU112" s="298"/>
      <c r="SNV112" s="298"/>
      <c r="SNW112" s="298"/>
      <c r="SNX112" s="298"/>
      <c r="SNY112" s="298"/>
      <c r="SNZ112" s="298"/>
      <c r="SOA112" s="298"/>
      <c r="SOB112" s="298"/>
      <c r="SOC112" s="298"/>
      <c r="SOD112" s="298"/>
      <c r="SOE112" s="298"/>
      <c r="SOF112" s="298"/>
      <c r="SOG112" s="298"/>
      <c r="SOH112" s="298"/>
      <c r="SOI112" s="298"/>
      <c r="SOJ112" s="298"/>
      <c r="SOK112" s="298"/>
      <c r="SOL112" s="298"/>
      <c r="SOM112" s="298"/>
      <c r="SON112" s="298"/>
      <c r="SOO112" s="298"/>
      <c r="SOP112" s="298"/>
      <c r="SOQ112" s="298"/>
      <c r="SOR112" s="298"/>
      <c r="SOS112" s="298"/>
      <c r="SOT112" s="298"/>
      <c r="SOU112" s="298"/>
      <c r="SOV112" s="298"/>
      <c r="SOW112" s="298"/>
      <c r="SOX112" s="298"/>
      <c r="SOY112" s="298"/>
      <c r="SOZ112" s="298"/>
      <c r="SPA112" s="298"/>
      <c r="SPB112" s="298"/>
      <c r="SPC112" s="298"/>
      <c r="SPD112" s="298"/>
      <c r="SPE112" s="298"/>
      <c r="SPF112" s="298"/>
      <c r="SPG112" s="298"/>
      <c r="SPH112" s="298"/>
      <c r="SPI112" s="298"/>
      <c r="SPJ112" s="298"/>
      <c r="SPK112" s="298"/>
      <c r="SPL112" s="298"/>
      <c r="SPM112" s="298"/>
      <c r="SPN112" s="298"/>
      <c r="SPO112" s="298"/>
      <c r="SPP112" s="298"/>
      <c r="SPQ112" s="298"/>
      <c r="SPR112" s="298"/>
      <c r="SPS112" s="298"/>
      <c r="SPT112" s="298"/>
      <c r="SPU112" s="298"/>
      <c r="SPV112" s="298"/>
      <c r="SPW112" s="298"/>
      <c r="SPX112" s="298"/>
      <c r="SPY112" s="298"/>
      <c r="SPZ112" s="298"/>
      <c r="SQA112" s="298"/>
      <c r="SQB112" s="298"/>
      <c r="SQC112" s="298"/>
      <c r="SQD112" s="298"/>
      <c r="SQE112" s="298"/>
      <c r="SQF112" s="298"/>
      <c r="SQG112" s="298"/>
      <c r="SQH112" s="298"/>
      <c r="SQI112" s="298"/>
      <c r="SQJ112" s="298"/>
      <c r="SQK112" s="298"/>
      <c r="SQL112" s="298"/>
      <c r="SQM112" s="298"/>
      <c r="SQN112" s="298"/>
      <c r="SQO112" s="298"/>
      <c r="SQP112" s="298"/>
      <c r="SQQ112" s="298"/>
      <c r="SQR112" s="298"/>
      <c r="SQS112" s="298"/>
      <c r="SQT112" s="298"/>
      <c r="SQU112" s="298"/>
      <c r="SQV112" s="298"/>
      <c r="SQW112" s="298"/>
      <c r="SQX112" s="298"/>
      <c r="SQY112" s="298"/>
      <c r="SQZ112" s="298"/>
      <c r="SRA112" s="298"/>
      <c r="SRB112" s="298"/>
      <c r="SRC112" s="298"/>
      <c r="SRD112" s="298"/>
      <c r="SRE112" s="298"/>
      <c r="SRF112" s="298"/>
      <c r="SRG112" s="298"/>
      <c r="SRH112" s="298"/>
      <c r="SRI112" s="298"/>
      <c r="SRJ112" s="298"/>
      <c r="SRK112" s="298"/>
      <c r="SRL112" s="298"/>
      <c r="SRM112" s="298"/>
      <c r="SRN112" s="298"/>
      <c r="SRO112" s="298"/>
      <c r="SRP112" s="298"/>
      <c r="SRQ112" s="298"/>
      <c r="SRR112" s="298"/>
      <c r="SRS112" s="298"/>
      <c r="SRT112" s="298"/>
      <c r="SRU112" s="298"/>
      <c r="SRV112" s="298"/>
      <c r="SRW112" s="298"/>
      <c r="SRX112" s="298"/>
      <c r="SRY112" s="298"/>
      <c r="SRZ112" s="298"/>
      <c r="SSA112" s="298"/>
      <c r="SSB112" s="298"/>
      <c r="SSC112" s="298"/>
      <c r="SSD112" s="298"/>
      <c r="SSE112" s="298"/>
      <c r="SSF112" s="298"/>
      <c r="SSG112" s="298"/>
      <c r="SSH112" s="298"/>
      <c r="SSI112" s="298"/>
      <c r="SSJ112" s="298"/>
      <c r="SSK112" s="298"/>
      <c r="SSL112" s="298"/>
      <c r="SSM112" s="298"/>
      <c r="SSN112" s="298"/>
      <c r="SSO112" s="298"/>
      <c r="SSP112" s="298"/>
      <c r="SSQ112" s="298"/>
      <c r="SSR112" s="298"/>
      <c r="SSS112" s="298"/>
      <c r="SST112" s="298"/>
      <c r="SSU112" s="298"/>
      <c r="SSV112" s="298"/>
      <c r="SSW112" s="298"/>
      <c r="SSX112" s="298"/>
      <c r="SSY112" s="298"/>
      <c r="SSZ112" s="298"/>
      <c r="STA112" s="298"/>
      <c r="STB112" s="298"/>
      <c r="STC112" s="298"/>
      <c r="STD112" s="298"/>
      <c r="STE112" s="298"/>
      <c r="STF112" s="298"/>
      <c r="STG112" s="298"/>
      <c r="STH112" s="298"/>
      <c r="STI112" s="298"/>
      <c r="STJ112" s="298"/>
      <c r="STK112" s="298"/>
      <c r="STL112" s="298"/>
      <c r="STM112" s="298"/>
      <c r="STN112" s="298"/>
      <c r="STO112" s="298"/>
      <c r="STP112" s="298"/>
      <c r="STQ112" s="298"/>
      <c r="STR112" s="298"/>
      <c r="STS112" s="298"/>
      <c r="STT112" s="298"/>
      <c r="STU112" s="298"/>
      <c r="STV112" s="298"/>
      <c r="STW112" s="298"/>
      <c r="STX112" s="298"/>
      <c r="STY112" s="298"/>
      <c r="STZ112" s="298"/>
      <c r="SUA112" s="298"/>
      <c r="SUB112" s="298"/>
      <c r="SUC112" s="298"/>
      <c r="SUD112" s="298"/>
      <c r="SUE112" s="298"/>
      <c r="SUF112" s="298"/>
      <c r="SUG112" s="298"/>
      <c r="SUH112" s="298"/>
      <c r="SUI112" s="298"/>
      <c r="SUJ112" s="298"/>
      <c r="SUK112" s="298"/>
      <c r="SUL112" s="298"/>
      <c r="SUM112" s="298"/>
      <c r="SUN112" s="298"/>
      <c r="SUO112" s="298"/>
      <c r="SUP112" s="298"/>
      <c r="SUQ112" s="298"/>
      <c r="SUR112" s="298"/>
      <c r="SUS112" s="298"/>
      <c r="SUT112" s="298"/>
      <c r="SUU112" s="298"/>
      <c r="SUV112" s="298"/>
      <c r="SUW112" s="298"/>
      <c r="SUX112" s="298"/>
      <c r="SUY112" s="298"/>
      <c r="SUZ112" s="298"/>
      <c r="SVA112" s="298"/>
      <c r="SVB112" s="298"/>
      <c r="SVC112" s="298"/>
      <c r="SVD112" s="298"/>
      <c r="SVE112" s="298"/>
      <c r="SVF112" s="298"/>
      <c r="SVG112" s="298"/>
      <c r="SVH112" s="298"/>
      <c r="SVI112" s="298"/>
      <c r="SVJ112" s="298"/>
      <c r="SVK112" s="298"/>
      <c r="SVL112" s="298"/>
      <c r="SVM112" s="298"/>
      <c r="SVN112" s="298"/>
      <c r="SVO112" s="298"/>
      <c r="SVP112" s="298"/>
      <c r="SVQ112" s="298"/>
      <c r="SVR112" s="298"/>
      <c r="SVS112" s="298"/>
      <c r="SVT112" s="298"/>
      <c r="SVU112" s="298"/>
      <c r="SVV112" s="298"/>
      <c r="SVW112" s="298"/>
      <c r="SVX112" s="298"/>
      <c r="SVY112" s="298"/>
      <c r="SVZ112" s="298"/>
      <c r="SWA112" s="298"/>
      <c r="SWB112" s="298"/>
      <c r="SWC112" s="298"/>
      <c r="SWD112" s="298"/>
      <c r="SWE112" s="298"/>
      <c r="SWF112" s="298"/>
      <c r="SWG112" s="298"/>
      <c r="SWH112" s="298"/>
      <c r="SWI112" s="298"/>
      <c r="SWJ112" s="298"/>
      <c r="SWK112" s="298"/>
      <c r="SWL112" s="298"/>
      <c r="SWM112" s="298"/>
      <c r="SWN112" s="298"/>
      <c r="SWO112" s="298"/>
      <c r="SWP112" s="298"/>
      <c r="SWQ112" s="298"/>
      <c r="SWR112" s="298"/>
      <c r="SWS112" s="298"/>
      <c r="SWT112" s="298"/>
      <c r="SWU112" s="298"/>
      <c r="SWV112" s="298"/>
      <c r="SWW112" s="298"/>
      <c r="SWX112" s="298"/>
      <c r="SWY112" s="298"/>
      <c r="SWZ112" s="298"/>
      <c r="SXA112" s="298"/>
      <c r="SXB112" s="298"/>
      <c r="SXC112" s="298"/>
      <c r="SXD112" s="298"/>
      <c r="SXE112" s="298"/>
      <c r="SXF112" s="298"/>
      <c r="SXG112" s="298"/>
      <c r="SXH112" s="298"/>
      <c r="SXI112" s="298"/>
      <c r="SXJ112" s="298"/>
      <c r="SXK112" s="298"/>
      <c r="SXL112" s="298"/>
      <c r="SXM112" s="298"/>
      <c r="SXN112" s="298"/>
      <c r="SXO112" s="298"/>
      <c r="SXP112" s="298"/>
      <c r="SXQ112" s="298"/>
      <c r="SXR112" s="298"/>
      <c r="SXS112" s="298"/>
      <c r="SXT112" s="298"/>
      <c r="SXU112" s="298"/>
      <c r="SXV112" s="298"/>
      <c r="SXW112" s="298"/>
      <c r="SXX112" s="298"/>
      <c r="SXY112" s="298"/>
      <c r="SXZ112" s="298"/>
      <c r="SYA112" s="298"/>
      <c r="SYB112" s="298"/>
      <c r="SYC112" s="298"/>
      <c r="SYD112" s="298"/>
      <c r="SYE112" s="298"/>
      <c r="SYF112" s="298"/>
      <c r="SYG112" s="298"/>
      <c r="SYH112" s="298"/>
      <c r="SYI112" s="298"/>
      <c r="SYJ112" s="298"/>
      <c r="SYK112" s="298"/>
      <c r="SYL112" s="298"/>
      <c r="SYM112" s="298"/>
      <c r="SYN112" s="298"/>
      <c r="SYO112" s="298"/>
      <c r="SYP112" s="298"/>
      <c r="SYQ112" s="298"/>
      <c r="SYR112" s="298"/>
      <c r="SYS112" s="298"/>
      <c r="SYT112" s="298"/>
      <c r="SYU112" s="298"/>
      <c r="SYV112" s="298"/>
      <c r="SYW112" s="298"/>
      <c r="SYX112" s="298"/>
      <c r="SYY112" s="298"/>
      <c r="SYZ112" s="298"/>
      <c r="SZA112" s="298"/>
      <c r="SZB112" s="298"/>
      <c r="SZC112" s="298"/>
      <c r="SZD112" s="298"/>
      <c r="SZE112" s="298"/>
      <c r="SZF112" s="298"/>
      <c r="SZG112" s="298"/>
      <c r="SZH112" s="298"/>
      <c r="SZI112" s="298"/>
      <c r="SZJ112" s="298"/>
      <c r="SZK112" s="298"/>
      <c r="SZL112" s="298"/>
      <c r="SZM112" s="298"/>
      <c r="SZN112" s="298"/>
      <c r="SZO112" s="298"/>
      <c r="SZP112" s="298"/>
      <c r="SZQ112" s="298"/>
      <c r="SZR112" s="298"/>
      <c r="SZS112" s="298"/>
      <c r="SZT112" s="298"/>
      <c r="SZU112" s="298"/>
      <c r="SZV112" s="298"/>
      <c r="SZW112" s="298"/>
      <c r="SZX112" s="298"/>
      <c r="SZY112" s="298"/>
      <c r="SZZ112" s="298"/>
      <c r="TAA112" s="298"/>
      <c r="TAB112" s="298"/>
      <c r="TAC112" s="298"/>
      <c r="TAD112" s="298"/>
      <c r="TAE112" s="298"/>
      <c r="TAF112" s="298"/>
      <c r="TAG112" s="298"/>
      <c r="TAH112" s="298"/>
      <c r="TAI112" s="298"/>
      <c r="TAJ112" s="298"/>
      <c r="TAK112" s="298"/>
      <c r="TAL112" s="298"/>
      <c r="TAM112" s="298"/>
      <c r="TAN112" s="298"/>
      <c r="TAO112" s="298"/>
      <c r="TAP112" s="298"/>
      <c r="TAQ112" s="298"/>
      <c r="TAR112" s="298"/>
      <c r="TAS112" s="298"/>
      <c r="TAT112" s="298"/>
      <c r="TAU112" s="298"/>
      <c r="TAV112" s="298"/>
      <c r="TAW112" s="298"/>
      <c r="TAX112" s="298"/>
      <c r="TAY112" s="298"/>
      <c r="TAZ112" s="298"/>
      <c r="TBA112" s="298"/>
      <c r="TBB112" s="298"/>
      <c r="TBC112" s="298"/>
      <c r="TBD112" s="298"/>
      <c r="TBE112" s="298"/>
      <c r="TBF112" s="298"/>
      <c r="TBG112" s="298"/>
      <c r="TBH112" s="298"/>
      <c r="TBI112" s="298"/>
      <c r="TBJ112" s="298"/>
      <c r="TBK112" s="298"/>
      <c r="TBL112" s="298"/>
      <c r="TBM112" s="298"/>
      <c r="TBN112" s="298"/>
      <c r="TBO112" s="298"/>
      <c r="TBP112" s="298"/>
      <c r="TBQ112" s="298"/>
      <c r="TBR112" s="298"/>
      <c r="TBS112" s="298"/>
      <c r="TBT112" s="298"/>
      <c r="TBU112" s="298"/>
      <c r="TBV112" s="298"/>
      <c r="TBW112" s="298"/>
      <c r="TBX112" s="298"/>
      <c r="TBY112" s="298"/>
      <c r="TBZ112" s="298"/>
      <c r="TCA112" s="298"/>
      <c r="TCB112" s="298"/>
      <c r="TCC112" s="298"/>
      <c r="TCD112" s="298"/>
      <c r="TCE112" s="298"/>
      <c r="TCF112" s="298"/>
      <c r="TCG112" s="298"/>
      <c r="TCH112" s="298"/>
      <c r="TCI112" s="298"/>
      <c r="TCJ112" s="298"/>
      <c r="TCK112" s="298"/>
      <c r="TCL112" s="298"/>
      <c r="TCM112" s="298"/>
      <c r="TCN112" s="298"/>
      <c r="TCO112" s="298"/>
      <c r="TCP112" s="298"/>
      <c r="TCQ112" s="298"/>
      <c r="TCR112" s="298"/>
      <c r="TCS112" s="298"/>
      <c r="TCT112" s="298"/>
      <c r="TCU112" s="298"/>
      <c r="TCV112" s="298"/>
      <c r="TCW112" s="298"/>
      <c r="TCX112" s="298"/>
      <c r="TCY112" s="298"/>
      <c r="TCZ112" s="298"/>
      <c r="TDA112" s="298"/>
      <c r="TDB112" s="298"/>
      <c r="TDC112" s="298"/>
      <c r="TDD112" s="298"/>
      <c r="TDE112" s="298"/>
      <c r="TDF112" s="298"/>
      <c r="TDG112" s="298"/>
      <c r="TDH112" s="298"/>
      <c r="TDI112" s="298"/>
      <c r="TDJ112" s="298"/>
      <c r="TDK112" s="298"/>
      <c r="TDL112" s="298"/>
      <c r="TDM112" s="298"/>
      <c r="TDN112" s="298"/>
      <c r="TDO112" s="298"/>
      <c r="TDP112" s="298"/>
      <c r="TDQ112" s="298"/>
      <c r="TDR112" s="298"/>
      <c r="TDS112" s="298"/>
      <c r="TDT112" s="298"/>
      <c r="TDU112" s="298"/>
      <c r="TDV112" s="298"/>
      <c r="TDW112" s="298"/>
      <c r="TDX112" s="298"/>
      <c r="TDY112" s="298"/>
      <c r="TDZ112" s="298"/>
      <c r="TEA112" s="298"/>
      <c r="TEB112" s="298"/>
      <c r="TEC112" s="298"/>
      <c r="TED112" s="298"/>
      <c r="TEE112" s="298"/>
      <c r="TEF112" s="298"/>
      <c r="TEG112" s="298"/>
      <c r="TEH112" s="298"/>
      <c r="TEI112" s="298"/>
      <c r="TEJ112" s="298"/>
      <c r="TEK112" s="298"/>
      <c r="TEL112" s="298"/>
      <c r="TEM112" s="298"/>
      <c r="TEN112" s="298"/>
      <c r="TEO112" s="298"/>
      <c r="TEP112" s="298"/>
      <c r="TEQ112" s="298"/>
      <c r="TER112" s="298"/>
      <c r="TES112" s="298"/>
      <c r="TET112" s="298"/>
      <c r="TEU112" s="298"/>
      <c r="TEV112" s="298"/>
      <c r="TEW112" s="298"/>
      <c r="TEX112" s="298"/>
      <c r="TEY112" s="298"/>
      <c r="TEZ112" s="298"/>
      <c r="TFA112" s="298"/>
      <c r="TFB112" s="298"/>
      <c r="TFC112" s="298"/>
      <c r="TFD112" s="298"/>
      <c r="TFE112" s="298"/>
      <c r="TFF112" s="298"/>
      <c r="TFG112" s="298"/>
      <c r="TFH112" s="298"/>
      <c r="TFI112" s="298"/>
      <c r="TFJ112" s="298"/>
      <c r="TFK112" s="298"/>
      <c r="TFL112" s="298"/>
      <c r="TFM112" s="298"/>
      <c r="TFN112" s="298"/>
      <c r="TFO112" s="298"/>
      <c r="TFP112" s="298"/>
      <c r="TFQ112" s="298"/>
      <c r="TFR112" s="298"/>
      <c r="TFS112" s="298"/>
      <c r="TFT112" s="298"/>
      <c r="TFU112" s="298"/>
      <c r="TFV112" s="298"/>
      <c r="TFW112" s="298"/>
      <c r="TFX112" s="298"/>
      <c r="TFY112" s="298"/>
      <c r="TFZ112" s="298"/>
      <c r="TGA112" s="298"/>
      <c r="TGB112" s="298"/>
      <c r="TGC112" s="298"/>
      <c r="TGD112" s="298"/>
      <c r="TGE112" s="298"/>
      <c r="TGF112" s="298"/>
      <c r="TGG112" s="298"/>
      <c r="TGH112" s="298"/>
      <c r="TGI112" s="298"/>
      <c r="TGJ112" s="298"/>
      <c r="TGK112" s="298"/>
      <c r="TGL112" s="298"/>
      <c r="TGM112" s="298"/>
      <c r="TGN112" s="298"/>
      <c r="TGO112" s="298"/>
      <c r="TGP112" s="298"/>
      <c r="TGQ112" s="298"/>
      <c r="TGR112" s="298"/>
      <c r="TGS112" s="298"/>
      <c r="TGT112" s="298"/>
      <c r="TGU112" s="298"/>
      <c r="TGV112" s="298"/>
      <c r="TGW112" s="298"/>
      <c r="TGX112" s="298"/>
      <c r="TGY112" s="298"/>
      <c r="TGZ112" s="298"/>
      <c r="THA112" s="298"/>
      <c r="THB112" s="298"/>
      <c r="THC112" s="298"/>
      <c r="THD112" s="298"/>
      <c r="THE112" s="298"/>
      <c r="THF112" s="298"/>
      <c r="THG112" s="298"/>
      <c r="THH112" s="298"/>
      <c r="THI112" s="298"/>
      <c r="THJ112" s="298"/>
      <c r="THK112" s="298"/>
      <c r="THL112" s="298"/>
      <c r="THM112" s="298"/>
      <c r="THN112" s="298"/>
      <c r="THO112" s="298"/>
      <c r="THP112" s="298"/>
      <c r="THQ112" s="298"/>
      <c r="THR112" s="298"/>
      <c r="THS112" s="298"/>
      <c r="THT112" s="298"/>
      <c r="THU112" s="298"/>
      <c r="THV112" s="298"/>
      <c r="THW112" s="298"/>
      <c r="THX112" s="298"/>
      <c r="THY112" s="298"/>
      <c r="THZ112" s="298"/>
      <c r="TIA112" s="298"/>
      <c r="TIB112" s="298"/>
      <c r="TIC112" s="298"/>
      <c r="TID112" s="298"/>
      <c r="TIE112" s="298"/>
      <c r="TIF112" s="298"/>
      <c r="TIG112" s="298"/>
      <c r="TIH112" s="298"/>
      <c r="TII112" s="298"/>
      <c r="TIJ112" s="298"/>
      <c r="TIK112" s="298"/>
      <c r="TIL112" s="298"/>
      <c r="TIM112" s="298"/>
      <c r="TIN112" s="298"/>
      <c r="TIO112" s="298"/>
      <c r="TIP112" s="298"/>
      <c r="TIQ112" s="298"/>
      <c r="TIR112" s="298"/>
      <c r="TIS112" s="298"/>
      <c r="TIT112" s="298"/>
      <c r="TIU112" s="298"/>
      <c r="TIV112" s="298"/>
      <c r="TIW112" s="298"/>
      <c r="TIX112" s="298"/>
      <c r="TIY112" s="298"/>
      <c r="TIZ112" s="298"/>
      <c r="TJA112" s="298"/>
      <c r="TJB112" s="298"/>
      <c r="TJC112" s="298"/>
      <c r="TJD112" s="298"/>
      <c r="TJE112" s="298"/>
      <c r="TJF112" s="298"/>
      <c r="TJG112" s="298"/>
      <c r="TJH112" s="298"/>
      <c r="TJI112" s="298"/>
      <c r="TJJ112" s="298"/>
      <c r="TJK112" s="298"/>
      <c r="TJL112" s="298"/>
      <c r="TJM112" s="298"/>
      <c r="TJN112" s="298"/>
      <c r="TJO112" s="298"/>
      <c r="TJP112" s="298"/>
      <c r="TJQ112" s="298"/>
      <c r="TJR112" s="298"/>
      <c r="TJS112" s="298"/>
      <c r="TJT112" s="298"/>
      <c r="TJU112" s="298"/>
      <c r="TJV112" s="298"/>
      <c r="TJW112" s="298"/>
      <c r="TJX112" s="298"/>
      <c r="TJY112" s="298"/>
      <c r="TJZ112" s="298"/>
      <c r="TKA112" s="298"/>
      <c r="TKB112" s="298"/>
      <c r="TKC112" s="298"/>
      <c r="TKD112" s="298"/>
      <c r="TKE112" s="298"/>
      <c r="TKF112" s="298"/>
      <c r="TKG112" s="298"/>
      <c r="TKH112" s="298"/>
      <c r="TKI112" s="298"/>
      <c r="TKJ112" s="298"/>
      <c r="TKK112" s="298"/>
      <c r="TKL112" s="298"/>
      <c r="TKM112" s="298"/>
      <c r="TKN112" s="298"/>
      <c r="TKO112" s="298"/>
      <c r="TKP112" s="298"/>
      <c r="TKQ112" s="298"/>
      <c r="TKR112" s="298"/>
      <c r="TKS112" s="298"/>
      <c r="TKT112" s="298"/>
      <c r="TKU112" s="298"/>
      <c r="TKV112" s="298"/>
      <c r="TKW112" s="298"/>
      <c r="TKX112" s="298"/>
      <c r="TKY112" s="298"/>
      <c r="TKZ112" s="298"/>
      <c r="TLA112" s="298"/>
      <c r="TLB112" s="298"/>
      <c r="TLC112" s="298"/>
      <c r="TLD112" s="298"/>
      <c r="TLE112" s="298"/>
      <c r="TLF112" s="298"/>
      <c r="TLG112" s="298"/>
      <c r="TLH112" s="298"/>
      <c r="TLI112" s="298"/>
      <c r="TLJ112" s="298"/>
      <c r="TLK112" s="298"/>
      <c r="TLL112" s="298"/>
      <c r="TLM112" s="298"/>
      <c r="TLN112" s="298"/>
      <c r="TLO112" s="298"/>
      <c r="TLP112" s="298"/>
      <c r="TLQ112" s="298"/>
      <c r="TLR112" s="298"/>
      <c r="TLS112" s="298"/>
      <c r="TLT112" s="298"/>
      <c r="TLU112" s="298"/>
      <c r="TLV112" s="298"/>
      <c r="TLW112" s="298"/>
      <c r="TLX112" s="298"/>
      <c r="TLY112" s="298"/>
      <c r="TLZ112" s="298"/>
      <c r="TMA112" s="298"/>
      <c r="TMB112" s="298"/>
      <c r="TMC112" s="298"/>
      <c r="TMD112" s="298"/>
      <c r="TME112" s="298"/>
      <c r="TMF112" s="298"/>
      <c r="TMG112" s="298"/>
      <c r="TMH112" s="298"/>
      <c r="TMI112" s="298"/>
      <c r="TMJ112" s="298"/>
      <c r="TMK112" s="298"/>
      <c r="TML112" s="298"/>
      <c r="TMM112" s="298"/>
      <c r="TMN112" s="298"/>
      <c r="TMO112" s="298"/>
      <c r="TMP112" s="298"/>
      <c r="TMQ112" s="298"/>
      <c r="TMR112" s="298"/>
      <c r="TMS112" s="298"/>
      <c r="TMT112" s="298"/>
      <c r="TMU112" s="298"/>
      <c r="TMV112" s="298"/>
      <c r="TMW112" s="298"/>
      <c r="TMX112" s="298"/>
      <c r="TMY112" s="298"/>
      <c r="TMZ112" s="298"/>
      <c r="TNA112" s="298"/>
      <c r="TNB112" s="298"/>
      <c r="TNC112" s="298"/>
      <c r="TND112" s="298"/>
      <c r="TNE112" s="298"/>
      <c r="TNF112" s="298"/>
      <c r="TNG112" s="298"/>
      <c r="TNH112" s="298"/>
      <c r="TNI112" s="298"/>
      <c r="TNJ112" s="298"/>
      <c r="TNK112" s="298"/>
      <c r="TNL112" s="298"/>
      <c r="TNM112" s="298"/>
      <c r="TNN112" s="298"/>
      <c r="TNO112" s="298"/>
      <c r="TNP112" s="298"/>
      <c r="TNQ112" s="298"/>
      <c r="TNR112" s="298"/>
      <c r="TNS112" s="298"/>
      <c r="TNT112" s="298"/>
      <c r="TNU112" s="298"/>
      <c r="TNV112" s="298"/>
      <c r="TNW112" s="298"/>
      <c r="TNX112" s="298"/>
      <c r="TNY112" s="298"/>
      <c r="TNZ112" s="298"/>
      <c r="TOA112" s="298"/>
      <c r="TOB112" s="298"/>
      <c r="TOC112" s="298"/>
      <c r="TOD112" s="298"/>
      <c r="TOE112" s="298"/>
      <c r="TOF112" s="298"/>
      <c r="TOG112" s="298"/>
      <c r="TOH112" s="298"/>
      <c r="TOI112" s="298"/>
      <c r="TOJ112" s="298"/>
      <c r="TOK112" s="298"/>
      <c r="TOL112" s="298"/>
      <c r="TOM112" s="298"/>
      <c r="TON112" s="298"/>
      <c r="TOO112" s="298"/>
      <c r="TOP112" s="298"/>
      <c r="TOQ112" s="298"/>
      <c r="TOR112" s="298"/>
      <c r="TOS112" s="298"/>
      <c r="TOT112" s="298"/>
      <c r="TOU112" s="298"/>
      <c r="TOV112" s="298"/>
      <c r="TOW112" s="298"/>
      <c r="TOX112" s="298"/>
      <c r="TOY112" s="298"/>
      <c r="TOZ112" s="298"/>
      <c r="TPA112" s="298"/>
      <c r="TPB112" s="298"/>
      <c r="TPC112" s="298"/>
      <c r="TPD112" s="298"/>
      <c r="TPE112" s="298"/>
      <c r="TPF112" s="298"/>
      <c r="TPG112" s="298"/>
      <c r="TPH112" s="298"/>
      <c r="TPI112" s="298"/>
      <c r="TPJ112" s="298"/>
      <c r="TPK112" s="298"/>
      <c r="TPL112" s="298"/>
      <c r="TPM112" s="298"/>
      <c r="TPN112" s="298"/>
      <c r="TPO112" s="298"/>
      <c r="TPP112" s="298"/>
      <c r="TPQ112" s="298"/>
      <c r="TPR112" s="298"/>
      <c r="TPS112" s="298"/>
      <c r="TPT112" s="298"/>
      <c r="TPU112" s="298"/>
      <c r="TPV112" s="298"/>
      <c r="TPW112" s="298"/>
      <c r="TPX112" s="298"/>
      <c r="TPY112" s="298"/>
      <c r="TPZ112" s="298"/>
      <c r="TQA112" s="298"/>
      <c r="TQB112" s="298"/>
      <c r="TQC112" s="298"/>
      <c r="TQD112" s="298"/>
      <c r="TQE112" s="298"/>
      <c r="TQF112" s="298"/>
      <c r="TQG112" s="298"/>
      <c r="TQH112" s="298"/>
      <c r="TQI112" s="298"/>
      <c r="TQJ112" s="298"/>
      <c r="TQK112" s="298"/>
      <c r="TQL112" s="298"/>
      <c r="TQM112" s="298"/>
      <c r="TQN112" s="298"/>
      <c r="TQO112" s="298"/>
      <c r="TQP112" s="298"/>
      <c r="TQQ112" s="298"/>
      <c r="TQR112" s="298"/>
      <c r="TQS112" s="298"/>
      <c r="TQT112" s="298"/>
      <c r="TQU112" s="298"/>
      <c r="TQV112" s="298"/>
      <c r="TQW112" s="298"/>
      <c r="TQX112" s="298"/>
      <c r="TQY112" s="298"/>
      <c r="TQZ112" s="298"/>
      <c r="TRA112" s="298"/>
      <c r="TRB112" s="298"/>
      <c r="TRC112" s="298"/>
      <c r="TRD112" s="298"/>
      <c r="TRE112" s="298"/>
      <c r="TRF112" s="298"/>
      <c r="TRG112" s="298"/>
      <c r="TRH112" s="298"/>
      <c r="TRI112" s="298"/>
      <c r="TRJ112" s="298"/>
      <c r="TRK112" s="298"/>
      <c r="TRL112" s="298"/>
      <c r="TRM112" s="298"/>
      <c r="TRN112" s="298"/>
      <c r="TRO112" s="298"/>
      <c r="TRP112" s="298"/>
      <c r="TRQ112" s="298"/>
      <c r="TRR112" s="298"/>
      <c r="TRS112" s="298"/>
      <c r="TRT112" s="298"/>
      <c r="TRU112" s="298"/>
      <c r="TRV112" s="298"/>
      <c r="TRW112" s="298"/>
      <c r="TRX112" s="298"/>
      <c r="TRY112" s="298"/>
      <c r="TRZ112" s="298"/>
      <c r="TSA112" s="298"/>
      <c r="TSB112" s="298"/>
      <c r="TSC112" s="298"/>
      <c r="TSD112" s="298"/>
      <c r="TSE112" s="298"/>
      <c r="TSF112" s="298"/>
      <c r="TSG112" s="298"/>
      <c r="TSH112" s="298"/>
      <c r="TSI112" s="298"/>
      <c r="TSJ112" s="298"/>
      <c r="TSK112" s="298"/>
      <c r="TSL112" s="298"/>
      <c r="TSM112" s="298"/>
      <c r="TSN112" s="298"/>
      <c r="TSO112" s="298"/>
      <c r="TSP112" s="298"/>
      <c r="TSQ112" s="298"/>
      <c r="TSR112" s="298"/>
      <c r="TSS112" s="298"/>
      <c r="TST112" s="298"/>
      <c r="TSU112" s="298"/>
      <c r="TSV112" s="298"/>
      <c r="TSW112" s="298"/>
      <c r="TSX112" s="298"/>
      <c r="TSY112" s="298"/>
      <c r="TSZ112" s="298"/>
      <c r="TTA112" s="298"/>
      <c r="TTB112" s="298"/>
      <c r="TTC112" s="298"/>
      <c r="TTD112" s="298"/>
      <c r="TTE112" s="298"/>
      <c r="TTF112" s="298"/>
      <c r="TTG112" s="298"/>
      <c r="TTH112" s="298"/>
      <c r="TTI112" s="298"/>
      <c r="TTJ112" s="298"/>
      <c r="TTK112" s="298"/>
      <c r="TTL112" s="298"/>
      <c r="TTM112" s="298"/>
      <c r="TTN112" s="298"/>
      <c r="TTO112" s="298"/>
      <c r="TTP112" s="298"/>
      <c r="TTQ112" s="298"/>
      <c r="TTR112" s="298"/>
      <c r="TTS112" s="298"/>
      <c r="TTT112" s="298"/>
      <c r="TTU112" s="298"/>
      <c r="TTV112" s="298"/>
      <c r="TTW112" s="298"/>
      <c r="TTX112" s="298"/>
      <c r="TTY112" s="298"/>
      <c r="TTZ112" s="298"/>
      <c r="TUA112" s="298"/>
      <c r="TUB112" s="298"/>
      <c r="TUC112" s="298"/>
      <c r="TUD112" s="298"/>
      <c r="TUE112" s="298"/>
      <c r="TUF112" s="298"/>
      <c r="TUG112" s="298"/>
      <c r="TUH112" s="298"/>
      <c r="TUI112" s="298"/>
      <c r="TUJ112" s="298"/>
      <c r="TUK112" s="298"/>
      <c r="TUL112" s="298"/>
      <c r="TUM112" s="298"/>
      <c r="TUN112" s="298"/>
      <c r="TUO112" s="298"/>
      <c r="TUP112" s="298"/>
      <c r="TUQ112" s="298"/>
      <c r="TUR112" s="298"/>
      <c r="TUS112" s="298"/>
      <c r="TUT112" s="298"/>
      <c r="TUU112" s="298"/>
      <c r="TUV112" s="298"/>
      <c r="TUW112" s="298"/>
      <c r="TUX112" s="298"/>
      <c r="TUY112" s="298"/>
      <c r="TUZ112" s="298"/>
      <c r="TVA112" s="298"/>
      <c r="TVB112" s="298"/>
      <c r="TVC112" s="298"/>
      <c r="TVD112" s="298"/>
      <c r="TVE112" s="298"/>
      <c r="TVF112" s="298"/>
      <c r="TVG112" s="298"/>
      <c r="TVH112" s="298"/>
      <c r="TVI112" s="298"/>
      <c r="TVJ112" s="298"/>
      <c r="TVK112" s="298"/>
      <c r="TVL112" s="298"/>
      <c r="TVM112" s="298"/>
      <c r="TVN112" s="298"/>
      <c r="TVO112" s="298"/>
      <c r="TVP112" s="298"/>
      <c r="TVQ112" s="298"/>
      <c r="TVR112" s="298"/>
      <c r="TVS112" s="298"/>
      <c r="TVT112" s="298"/>
      <c r="TVU112" s="298"/>
      <c r="TVV112" s="298"/>
      <c r="TVW112" s="298"/>
      <c r="TVX112" s="298"/>
      <c r="TVY112" s="298"/>
      <c r="TVZ112" s="298"/>
      <c r="TWA112" s="298"/>
      <c r="TWB112" s="298"/>
      <c r="TWC112" s="298"/>
      <c r="TWD112" s="298"/>
      <c r="TWE112" s="298"/>
      <c r="TWF112" s="298"/>
      <c r="TWG112" s="298"/>
      <c r="TWH112" s="298"/>
      <c r="TWI112" s="298"/>
      <c r="TWJ112" s="298"/>
      <c r="TWK112" s="298"/>
      <c r="TWL112" s="298"/>
      <c r="TWM112" s="298"/>
      <c r="TWN112" s="298"/>
      <c r="TWO112" s="298"/>
      <c r="TWP112" s="298"/>
      <c r="TWQ112" s="298"/>
      <c r="TWR112" s="298"/>
      <c r="TWS112" s="298"/>
      <c r="TWT112" s="298"/>
      <c r="TWU112" s="298"/>
      <c r="TWV112" s="298"/>
      <c r="TWW112" s="298"/>
      <c r="TWX112" s="298"/>
      <c r="TWY112" s="298"/>
      <c r="TWZ112" s="298"/>
      <c r="TXA112" s="298"/>
      <c r="TXB112" s="298"/>
      <c r="TXC112" s="298"/>
      <c r="TXD112" s="298"/>
      <c r="TXE112" s="298"/>
      <c r="TXF112" s="298"/>
      <c r="TXG112" s="298"/>
      <c r="TXH112" s="298"/>
      <c r="TXI112" s="298"/>
      <c r="TXJ112" s="298"/>
      <c r="TXK112" s="298"/>
      <c r="TXL112" s="298"/>
      <c r="TXM112" s="298"/>
      <c r="TXN112" s="298"/>
      <c r="TXO112" s="298"/>
      <c r="TXP112" s="298"/>
      <c r="TXQ112" s="298"/>
      <c r="TXR112" s="298"/>
      <c r="TXS112" s="298"/>
      <c r="TXT112" s="298"/>
      <c r="TXU112" s="298"/>
      <c r="TXV112" s="298"/>
      <c r="TXW112" s="298"/>
      <c r="TXX112" s="298"/>
      <c r="TXY112" s="298"/>
      <c r="TXZ112" s="298"/>
      <c r="TYA112" s="298"/>
      <c r="TYB112" s="298"/>
      <c r="TYC112" s="298"/>
      <c r="TYD112" s="298"/>
      <c r="TYE112" s="298"/>
      <c r="TYF112" s="298"/>
      <c r="TYG112" s="298"/>
      <c r="TYH112" s="298"/>
      <c r="TYI112" s="298"/>
      <c r="TYJ112" s="298"/>
      <c r="TYK112" s="298"/>
      <c r="TYL112" s="298"/>
      <c r="TYM112" s="298"/>
      <c r="TYN112" s="298"/>
      <c r="TYO112" s="298"/>
      <c r="TYP112" s="298"/>
      <c r="TYQ112" s="298"/>
      <c r="TYR112" s="298"/>
      <c r="TYS112" s="298"/>
      <c r="TYT112" s="298"/>
      <c r="TYU112" s="298"/>
      <c r="TYV112" s="298"/>
      <c r="TYW112" s="298"/>
      <c r="TYX112" s="298"/>
      <c r="TYY112" s="298"/>
      <c r="TYZ112" s="298"/>
      <c r="TZA112" s="298"/>
      <c r="TZB112" s="298"/>
      <c r="TZC112" s="298"/>
      <c r="TZD112" s="298"/>
      <c r="TZE112" s="298"/>
      <c r="TZF112" s="298"/>
      <c r="TZG112" s="298"/>
      <c r="TZH112" s="298"/>
      <c r="TZI112" s="298"/>
      <c r="TZJ112" s="298"/>
      <c r="TZK112" s="298"/>
      <c r="TZL112" s="298"/>
      <c r="TZM112" s="298"/>
      <c r="TZN112" s="298"/>
      <c r="TZO112" s="298"/>
      <c r="TZP112" s="298"/>
      <c r="TZQ112" s="298"/>
      <c r="TZR112" s="298"/>
      <c r="TZS112" s="298"/>
      <c r="TZT112" s="298"/>
      <c r="TZU112" s="298"/>
      <c r="TZV112" s="298"/>
      <c r="TZW112" s="298"/>
      <c r="TZX112" s="298"/>
      <c r="TZY112" s="298"/>
      <c r="TZZ112" s="298"/>
      <c r="UAA112" s="298"/>
      <c r="UAB112" s="298"/>
      <c r="UAC112" s="298"/>
      <c r="UAD112" s="298"/>
      <c r="UAE112" s="298"/>
      <c r="UAF112" s="298"/>
      <c r="UAG112" s="298"/>
      <c r="UAH112" s="298"/>
      <c r="UAI112" s="298"/>
      <c r="UAJ112" s="298"/>
      <c r="UAK112" s="298"/>
      <c r="UAL112" s="298"/>
      <c r="UAM112" s="298"/>
      <c r="UAN112" s="298"/>
      <c r="UAO112" s="298"/>
      <c r="UAP112" s="298"/>
      <c r="UAQ112" s="298"/>
      <c r="UAR112" s="298"/>
      <c r="UAS112" s="298"/>
      <c r="UAT112" s="298"/>
      <c r="UAU112" s="298"/>
      <c r="UAV112" s="298"/>
      <c r="UAW112" s="298"/>
      <c r="UAX112" s="298"/>
      <c r="UAY112" s="298"/>
      <c r="UAZ112" s="298"/>
      <c r="UBA112" s="298"/>
      <c r="UBB112" s="298"/>
      <c r="UBC112" s="298"/>
      <c r="UBD112" s="298"/>
      <c r="UBE112" s="298"/>
      <c r="UBF112" s="298"/>
      <c r="UBG112" s="298"/>
      <c r="UBH112" s="298"/>
      <c r="UBI112" s="298"/>
      <c r="UBJ112" s="298"/>
      <c r="UBK112" s="298"/>
      <c r="UBL112" s="298"/>
      <c r="UBM112" s="298"/>
      <c r="UBN112" s="298"/>
      <c r="UBO112" s="298"/>
      <c r="UBP112" s="298"/>
      <c r="UBQ112" s="298"/>
      <c r="UBR112" s="298"/>
      <c r="UBS112" s="298"/>
      <c r="UBT112" s="298"/>
      <c r="UBU112" s="298"/>
      <c r="UBV112" s="298"/>
      <c r="UBW112" s="298"/>
      <c r="UBX112" s="298"/>
      <c r="UBY112" s="298"/>
      <c r="UBZ112" s="298"/>
      <c r="UCA112" s="298"/>
      <c r="UCB112" s="298"/>
      <c r="UCC112" s="298"/>
      <c r="UCD112" s="298"/>
      <c r="UCE112" s="298"/>
      <c r="UCF112" s="298"/>
      <c r="UCG112" s="298"/>
      <c r="UCH112" s="298"/>
      <c r="UCI112" s="298"/>
      <c r="UCJ112" s="298"/>
      <c r="UCK112" s="298"/>
      <c r="UCL112" s="298"/>
      <c r="UCM112" s="298"/>
      <c r="UCN112" s="298"/>
      <c r="UCO112" s="298"/>
      <c r="UCP112" s="298"/>
      <c r="UCQ112" s="298"/>
      <c r="UCR112" s="298"/>
      <c r="UCS112" s="298"/>
      <c r="UCT112" s="298"/>
      <c r="UCU112" s="298"/>
      <c r="UCV112" s="298"/>
      <c r="UCW112" s="298"/>
      <c r="UCX112" s="298"/>
      <c r="UCY112" s="298"/>
      <c r="UCZ112" s="298"/>
      <c r="UDA112" s="298"/>
      <c r="UDB112" s="298"/>
      <c r="UDC112" s="298"/>
      <c r="UDD112" s="298"/>
      <c r="UDE112" s="298"/>
      <c r="UDF112" s="298"/>
      <c r="UDG112" s="298"/>
      <c r="UDH112" s="298"/>
      <c r="UDI112" s="298"/>
      <c r="UDJ112" s="298"/>
      <c r="UDK112" s="298"/>
      <c r="UDL112" s="298"/>
      <c r="UDM112" s="298"/>
      <c r="UDN112" s="298"/>
      <c r="UDO112" s="298"/>
      <c r="UDP112" s="298"/>
      <c r="UDQ112" s="298"/>
      <c r="UDR112" s="298"/>
      <c r="UDS112" s="298"/>
      <c r="UDT112" s="298"/>
      <c r="UDU112" s="298"/>
      <c r="UDV112" s="298"/>
      <c r="UDW112" s="298"/>
      <c r="UDX112" s="298"/>
      <c r="UDY112" s="298"/>
      <c r="UDZ112" s="298"/>
      <c r="UEA112" s="298"/>
      <c r="UEB112" s="298"/>
      <c r="UEC112" s="298"/>
      <c r="UED112" s="298"/>
      <c r="UEE112" s="298"/>
      <c r="UEF112" s="298"/>
      <c r="UEG112" s="298"/>
      <c r="UEH112" s="298"/>
      <c r="UEI112" s="298"/>
      <c r="UEJ112" s="298"/>
      <c r="UEK112" s="298"/>
      <c r="UEL112" s="298"/>
      <c r="UEM112" s="298"/>
      <c r="UEN112" s="298"/>
      <c r="UEO112" s="298"/>
      <c r="UEP112" s="298"/>
      <c r="UEQ112" s="298"/>
      <c r="UER112" s="298"/>
      <c r="UES112" s="298"/>
      <c r="UET112" s="298"/>
      <c r="UEU112" s="298"/>
      <c r="UEV112" s="298"/>
      <c r="UEW112" s="298"/>
      <c r="UEX112" s="298"/>
      <c r="UEY112" s="298"/>
      <c r="UEZ112" s="298"/>
      <c r="UFA112" s="298"/>
      <c r="UFB112" s="298"/>
      <c r="UFC112" s="298"/>
      <c r="UFD112" s="298"/>
      <c r="UFE112" s="298"/>
      <c r="UFF112" s="298"/>
      <c r="UFG112" s="298"/>
      <c r="UFH112" s="298"/>
      <c r="UFI112" s="298"/>
      <c r="UFJ112" s="298"/>
      <c r="UFK112" s="298"/>
      <c r="UFL112" s="298"/>
      <c r="UFM112" s="298"/>
      <c r="UFN112" s="298"/>
      <c r="UFO112" s="298"/>
      <c r="UFP112" s="298"/>
      <c r="UFQ112" s="298"/>
      <c r="UFR112" s="298"/>
      <c r="UFS112" s="298"/>
      <c r="UFT112" s="298"/>
      <c r="UFU112" s="298"/>
      <c r="UFV112" s="298"/>
      <c r="UFW112" s="298"/>
      <c r="UFX112" s="298"/>
      <c r="UFY112" s="298"/>
      <c r="UFZ112" s="298"/>
      <c r="UGA112" s="298"/>
      <c r="UGB112" s="298"/>
      <c r="UGC112" s="298"/>
      <c r="UGD112" s="298"/>
      <c r="UGE112" s="298"/>
      <c r="UGF112" s="298"/>
      <c r="UGG112" s="298"/>
      <c r="UGH112" s="298"/>
      <c r="UGI112" s="298"/>
      <c r="UGJ112" s="298"/>
      <c r="UGK112" s="298"/>
      <c r="UGL112" s="298"/>
      <c r="UGM112" s="298"/>
      <c r="UGN112" s="298"/>
      <c r="UGO112" s="298"/>
      <c r="UGP112" s="298"/>
      <c r="UGQ112" s="298"/>
      <c r="UGR112" s="298"/>
      <c r="UGS112" s="298"/>
      <c r="UGT112" s="298"/>
      <c r="UGU112" s="298"/>
      <c r="UGV112" s="298"/>
      <c r="UGW112" s="298"/>
      <c r="UGX112" s="298"/>
      <c r="UGY112" s="298"/>
      <c r="UGZ112" s="298"/>
      <c r="UHA112" s="298"/>
      <c r="UHB112" s="298"/>
      <c r="UHC112" s="298"/>
      <c r="UHD112" s="298"/>
      <c r="UHE112" s="298"/>
      <c r="UHF112" s="298"/>
      <c r="UHG112" s="298"/>
      <c r="UHH112" s="298"/>
      <c r="UHI112" s="298"/>
      <c r="UHJ112" s="298"/>
      <c r="UHK112" s="298"/>
      <c r="UHL112" s="298"/>
      <c r="UHM112" s="298"/>
      <c r="UHN112" s="298"/>
      <c r="UHO112" s="298"/>
      <c r="UHP112" s="298"/>
      <c r="UHQ112" s="298"/>
      <c r="UHR112" s="298"/>
      <c r="UHS112" s="298"/>
      <c r="UHT112" s="298"/>
      <c r="UHU112" s="298"/>
      <c r="UHV112" s="298"/>
      <c r="UHW112" s="298"/>
      <c r="UHX112" s="298"/>
      <c r="UHY112" s="298"/>
      <c r="UHZ112" s="298"/>
      <c r="UIA112" s="298"/>
      <c r="UIB112" s="298"/>
      <c r="UIC112" s="298"/>
      <c r="UID112" s="298"/>
      <c r="UIE112" s="298"/>
      <c r="UIF112" s="298"/>
      <c r="UIG112" s="298"/>
      <c r="UIH112" s="298"/>
      <c r="UII112" s="298"/>
      <c r="UIJ112" s="298"/>
      <c r="UIK112" s="298"/>
      <c r="UIL112" s="298"/>
      <c r="UIM112" s="298"/>
      <c r="UIN112" s="298"/>
      <c r="UIO112" s="298"/>
      <c r="UIP112" s="298"/>
      <c r="UIQ112" s="298"/>
      <c r="UIR112" s="298"/>
      <c r="UIS112" s="298"/>
      <c r="UIT112" s="298"/>
      <c r="UIU112" s="298"/>
      <c r="UIV112" s="298"/>
      <c r="UIW112" s="298"/>
      <c r="UIX112" s="298"/>
      <c r="UIY112" s="298"/>
      <c r="UIZ112" s="298"/>
      <c r="UJA112" s="298"/>
      <c r="UJB112" s="298"/>
      <c r="UJC112" s="298"/>
      <c r="UJD112" s="298"/>
      <c r="UJE112" s="298"/>
      <c r="UJF112" s="298"/>
      <c r="UJG112" s="298"/>
      <c r="UJH112" s="298"/>
      <c r="UJI112" s="298"/>
      <c r="UJJ112" s="298"/>
      <c r="UJK112" s="298"/>
      <c r="UJL112" s="298"/>
      <c r="UJM112" s="298"/>
      <c r="UJN112" s="298"/>
      <c r="UJO112" s="298"/>
      <c r="UJP112" s="298"/>
      <c r="UJQ112" s="298"/>
      <c r="UJR112" s="298"/>
      <c r="UJS112" s="298"/>
      <c r="UJT112" s="298"/>
      <c r="UJU112" s="298"/>
      <c r="UJV112" s="298"/>
      <c r="UJW112" s="298"/>
      <c r="UJX112" s="298"/>
      <c r="UJY112" s="298"/>
      <c r="UJZ112" s="298"/>
      <c r="UKA112" s="298"/>
      <c r="UKB112" s="298"/>
      <c r="UKC112" s="298"/>
      <c r="UKD112" s="298"/>
      <c r="UKE112" s="298"/>
      <c r="UKF112" s="298"/>
      <c r="UKG112" s="298"/>
      <c r="UKH112" s="298"/>
      <c r="UKI112" s="298"/>
      <c r="UKJ112" s="298"/>
      <c r="UKK112" s="298"/>
      <c r="UKL112" s="298"/>
      <c r="UKM112" s="298"/>
      <c r="UKN112" s="298"/>
      <c r="UKO112" s="298"/>
      <c r="UKP112" s="298"/>
      <c r="UKQ112" s="298"/>
      <c r="UKR112" s="298"/>
      <c r="UKS112" s="298"/>
      <c r="UKT112" s="298"/>
      <c r="UKU112" s="298"/>
      <c r="UKV112" s="298"/>
      <c r="UKW112" s="298"/>
      <c r="UKX112" s="298"/>
      <c r="UKY112" s="298"/>
      <c r="UKZ112" s="298"/>
      <c r="ULA112" s="298"/>
      <c r="ULB112" s="298"/>
      <c r="ULC112" s="298"/>
      <c r="ULD112" s="298"/>
      <c r="ULE112" s="298"/>
      <c r="ULF112" s="298"/>
      <c r="ULG112" s="298"/>
      <c r="ULH112" s="298"/>
      <c r="ULI112" s="298"/>
      <c r="ULJ112" s="298"/>
      <c r="ULK112" s="298"/>
      <c r="ULL112" s="298"/>
      <c r="ULM112" s="298"/>
      <c r="ULN112" s="298"/>
      <c r="ULO112" s="298"/>
      <c r="ULP112" s="298"/>
      <c r="ULQ112" s="298"/>
      <c r="ULR112" s="298"/>
      <c r="ULS112" s="298"/>
      <c r="ULT112" s="298"/>
      <c r="ULU112" s="298"/>
      <c r="ULV112" s="298"/>
      <c r="ULW112" s="298"/>
      <c r="ULX112" s="298"/>
      <c r="ULY112" s="298"/>
      <c r="ULZ112" s="298"/>
      <c r="UMA112" s="298"/>
      <c r="UMB112" s="298"/>
      <c r="UMC112" s="298"/>
      <c r="UMD112" s="298"/>
      <c r="UME112" s="298"/>
      <c r="UMF112" s="298"/>
      <c r="UMG112" s="298"/>
      <c r="UMH112" s="298"/>
      <c r="UMI112" s="298"/>
      <c r="UMJ112" s="298"/>
      <c r="UMK112" s="298"/>
      <c r="UML112" s="298"/>
      <c r="UMM112" s="298"/>
      <c r="UMN112" s="298"/>
      <c r="UMO112" s="298"/>
      <c r="UMP112" s="298"/>
      <c r="UMQ112" s="298"/>
      <c r="UMR112" s="298"/>
      <c r="UMS112" s="298"/>
      <c r="UMT112" s="298"/>
      <c r="UMU112" s="298"/>
      <c r="UMV112" s="298"/>
      <c r="UMW112" s="298"/>
      <c r="UMX112" s="298"/>
      <c r="UMY112" s="298"/>
      <c r="UMZ112" s="298"/>
      <c r="UNA112" s="298"/>
      <c r="UNB112" s="298"/>
      <c r="UNC112" s="298"/>
      <c r="UND112" s="298"/>
      <c r="UNE112" s="298"/>
      <c r="UNF112" s="298"/>
      <c r="UNG112" s="298"/>
      <c r="UNH112" s="298"/>
      <c r="UNI112" s="298"/>
      <c r="UNJ112" s="298"/>
      <c r="UNK112" s="298"/>
      <c r="UNL112" s="298"/>
      <c r="UNM112" s="298"/>
      <c r="UNN112" s="298"/>
      <c r="UNO112" s="298"/>
      <c r="UNP112" s="298"/>
      <c r="UNQ112" s="298"/>
      <c r="UNR112" s="298"/>
      <c r="UNS112" s="298"/>
      <c r="UNT112" s="298"/>
      <c r="UNU112" s="298"/>
      <c r="UNV112" s="298"/>
      <c r="UNW112" s="298"/>
      <c r="UNX112" s="298"/>
      <c r="UNY112" s="298"/>
      <c r="UNZ112" s="298"/>
      <c r="UOA112" s="298"/>
      <c r="UOB112" s="298"/>
      <c r="UOC112" s="298"/>
      <c r="UOD112" s="298"/>
      <c r="UOE112" s="298"/>
      <c r="UOF112" s="298"/>
      <c r="UOG112" s="298"/>
      <c r="UOH112" s="298"/>
      <c r="UOI112" s="298"/>
      <c r="UOJ112" s="298"/>
      <c r="UOK112" s="298"/>
      <c r="UOL112" s="298"/>
      <c r="UOM112" s="298"/>
      <c r="UON112" s="298"/>
      <c r="UOO112" s="298"/>
      <c r="UOP112" s="298"/>
      <c r="UOQ112" s="298"/>
      <c r="UOR112" s="298"/>
      <c r="UOS112" s="298"/>
      <c r="UOT112" s="298"/>
      <c r="UOU112" s="298"/>
      <c r="UOV112" s="298"/>
      <c r="UOW112" s="298"/>
      <c r="UOX112" s="298"/>
      <c r="UOY112" s="298"/>
      <c r="UOZ112" s="298"/>
      <c r="UPA112" s="298"/>
      <c r="UPB112" s="298"/>
      <c r="UPC112" s="298"/>
      <c r="UPD112" s="298"/>
      <c r="UPE112" s="298"/>
      <c r="UPF112" s="298"/>
      <c r="UPG112" s="298"/>
      <c r="UPH112" s="298"/>
      <c r="UPI112" s="298"/>
      <c r="UPJ112" s="298"/>
      <c r="UPK112" s="298"/>
      <c r="UPL112" s="298"/>
      <c r="UPM112" s="298"/>
      <c r="UPN112" s="298"/>
      <c r="UPO112" s="298"/>
      <c r="UPP112" s="298"/>
      <c r="UPQ112" s="298"/>
      <c r="UPR112" s="298"/>
      <c r="UPS112" s="298"/>
      <c r="UPT112" s="298"/>
      <c r="UPU112" s="298"/>
      <c r="UPV112" s="298"/>
      <c r="UPW112" s="298"/>
      <c r="UPX112" s="298"/>
      <c r="UPY112" s="298"/>
      <c r="UPZ112" s="298"/>
      <c r="UQA112" s="298"/>
      <c r="UQB112" s="298"/>
      <c r="UQC112" s="298"/>
      <c r="UQD112" s="298"/>
      <c r="UQE112" s="298"/>
      <c r="UQF112" s="298"/>
      <c r="UQG112" s="298"/>
      <c r="UQH112" s="298"/>
      <c r="UQI112" s="298"/>
      <c r="UQJ112" s="298"/>
      <c r="UQK112" s="298"/>
      <c r="UQL112" s="298"/>
      <c r="UQM112" s="298"/>
      <c r="UQN112" s="298"/>
      <c r="UQO112" s="298"/>
      <c r="UQP112" s="298"/>
      <c r="UQQ112" s="298"/>
      <c r="UQR112" s="298"/>
      <c r="UQS112" s="298"/>
      <c r="UQT112" s="298"/>
      <c r="UQU112" s="298"/>
      <c r="UQV112" s="298"/>
      <c r="UQW112" s="298"/>
      <c r="UQX112" s="298"/>
      <c r="UQY112" s="298"/>
      <c r="UQZ112" s="298"/>
      <c r="URA112" s="298"/>
      <c r="URB112" s="298"/>
      <c r="URC112" s="298"/>
      <c r="URD112" s="298"/>
      <c r="URE112" s="298"/>
      <c r="URF112" s="298"/>
      <c r="URG112" s="298"/>
      <c r="URH112" s="298"/>
      <c r="URI112" s="298"/>
      <c r="URJ112" s="298"/>
      <c r="URK112" s="298"/>
      <c r="URL112" s="298"/>
      <c r="URM112" s="298"/>
      <c r="URN112" s="298"/>
      <c r="URO112" s="298"/>
      <c r="URP112" s="298"/>
      <c r="URQ112" s="298"/>
      <c r="URR112" s="298"/>
      <c r="URS112" s="298"/>
      <c r="URT112" s="298"/>
      <c r="URU112" s="298"/>
      <c r="URV112" s="298"/>
      <c r="URW112" s="298"/>
      <c r="URX112" s="298"/>
      <c r="URY112" s="298"/>
      <c r="URZ112" s="298"/>
      <c r="USA112" s="298"/>
      <c r="USB112" s="298"/>
      <c r="USC112" s="298"/>
      <c r="USD112" s="298"/>
      <c r="USE112" s="298"/>
      <c r="USF112" s="298"/>
      <c r="USG112" s="298"/>
      <c r="USH112" s="298"/>
      <c r="USI112" s="298"/>
      <c r="USJ112" s="298"/>
      <c r="USK112" s="298"/>
      <c r="USL112" s="298"/>
      <c r="USM112" s="298"/>
      <c r="USN112" s="298"/>
      <c r="USO112" s="298"/>
      <c r="USP112" s="298"/>
      <c r="USQ112" s="298"/>
      <c r="USR112" s="298"/>
      <c r="USS112" s="298"/>
      <c r="UST112" s="298"/>
      <c r="USU112" s="298"/>
      <c r="USV112" s="298"/>
      <c r="USW112" s="298"/>
      <c r="USX112" s="298"/>
      <c r="USY112" s="298"/>
      <c r="USZ112" s="298"/>
      <c r="UTA112" s="298"/>
      <c r="UTB112" s="298"/>
      <c r="UTC112" s="298"/>
      <c r="UTD112" s="298"/>
      <c r="UTE112" s="298"/>
      <c r="UTF112" s="298"/>
      <c r="UTG112" s="298"/>
      <c r="UTH112" s="298"/>
      <c r="UTI112" s="298"/>
      <c r="UTJ112" s="298"/>
      <c r="UTK112" s="298"/>
      <c r="UTL112" s="298"/>
      <c r="UTM112" s="298"/>
      <c r="UTN112" s="298"/>
      <c r="UTO112" s="298"/>
      <c r="UTP112" s="298"/>
      <c r="UTQ112" s="298"/>
      <c r="UTR112" s="298"/>
      <c r="UTS112" s="298"/>
      <c r="UTT112" s="298"/>
      <c r="UTU112" s="298"/>
      <c r="UTV112" s="298"/>
      <c r="UTW112" s="298"/>
      <c r="UTX112" s="298"/>
      <c r="UTY112" s="298"/>
      <c r="UTZ112" s="298"/>
      <c r="UUA112" s="298"/>
      <c r="UUB112" s="298"/>
      <c r="UUC112" s="298"/>
      <c r="UUD112" s="298"/>
      <c r="UUE112" s="298"/>
      <c r="UUF112" s="298"/>
      <c r="UUG112" s="298"/>
      <c r="UUH112" s="298"/>
      <c r="UUI112" s="298"/>
      <c r="UUJ112" s="298"/>
      <c r="UUK112" s="298"/>
      <c r="UUL112" s="298"/>
      <c r="UUM112" s="298"/>
      <c r="UUN112" s="298"/>
      <c r="UUO112" s="298"/>
      <c r="UUP112" s="298"/>
      <c r="UUQ112" s="298"/>
      <c r="UUR112" s="298"/>
      <c r="UUS112" s="298"/>
      <c r="UUT112" s="298"/>
      <c r="UUU112" s="298"/>
      <c r="UUV112" s="298"/>
      <c r="UUW112" s="298"/>
      <c r="UUX112" s="298"/>
      <c r="UUY112" s="298"/>
      <c r="UUZ112" s="298"/>
      <c r="UVA112" s="298"/>
      <c r="UVB112" s="298"/>
      <c r="UVC112" s="298"/>
      <c r="UVD112" s="298"/>
      <c r="UVE112" s="298"/>
      <c r="UVF112" s="298"/>
      <c r="UVG112" s="298"/>
      <c r="UVH112" s="298"/>
      <c r="UVI112" s="298"/>
      <c r="UVJ112" s="298"/>
      <c r="UVK112" s="298"/>
      <c r="UVL112" s="298"/>
      <c r="UVM112" s="298"/>
      <c r="UVN112" s="298"/>
      <c r="UVO112" s="298"/>
      <c r="UVP112" s="298"/>
      <c r="UVQ112" s="298"/>
      <c r="UVR112" s="298"/>
      <c r="UVS112" s="298"/>
      <c r="UVT112" s="298"/>
      <c r="UVU112" s="298"/>
      <c r="UVV112" s="298"/>
      <c r="UVW112" s="298"/>
      <c r="UVX112" s="298"/>
      <c r="UVY112" s="298"/>
      <c r="UVZ112" s="298"/>
      <c r="UWA112" s="298"/>
      <c r="UWB112" s="298"/>
      <c r="UWC112" s="298"/>
      <c r="UWD112" s="298"/>
      <c r="UWE112" s="298"/>
      <c r="UWF112" s="298"/>
      <c r="UWG112" s="298"/>
      <c r="UWH112" s="298"/>
      <c r="UWI112" s="298"/>
      <c r="UWJ112" s="298"/>
      <c r="UWK112" s="298"/>
      <c r="UWL112" s="298"/>
      <c r="UWM112" s="298"/>
      <c r="UWN112" s="298"/>
      <c r="UWO112" s="298"/>
      <c r="UWP112" s="298"/>
      <c r="UWQ112" s="298"/>
      <c r="UWR112" s="298"/>
      <c r="UWS112" s="298"/>
      <c r="UWT112" s="298"/>
      <c r="UWU112" s="298"/>
      <c r="UWV112" s="298"/>
      <c r="UWW112" s="298"/>
      <c r="UWX112" s="298"/>
      <c r="UWY112" s="298"/>
      <c r="UWZ112" s="298"/>
      <c r="UXA112" s="298"/>
      <c r="UXB112" s="298"/>
      <c r="UXC112" s="298"/>
      <c r="UXD112" s="298"/>
      <c r="UXE112" s="298"/>
      <c r="UXF112" s="298"/>
      <c r="UXG112" s="298"/>
      <c r="UXH112" s="298"/>
      <c r="UXI112" s="298"/>
      <c r="UXJ112" s="298"/>
      <c r="UXK112" s="298"/>
      <c r="UXL112" s="298"/>
      <c r="UXM112" s="298"/>
      <c r="UXN112" s="298"/>
      <c r="UXO112" s="298"/>
      <c r="UXP112" s="298"/>
      <c r="UXQ112" s="298"/>
      <c r="UXR112" s="298"/>
      <c r="UXS112" s="298"/>
      <c r="UXT112" s="298"/>
      <c r="UXU112" s="298"/>
      <c r="UXV112" s="298"/>
      <c r="UXW112" s="298"/>
      <c r="UXX112" s="298"/>
      <c r="UXY112" s="298"/>
      <c r="UXZ112" s="298"/>
      <c r="UYA112" s="298"/>
      <c r="UYB112" s="298"/>
      <c r="UYC112" s="298"/>
      <c r="UYD112" s="298"/>
      <c r="UYE112" s="298"/>
      <c r="UYF112" s="298"/>
      <c r="UYG112" s="298"/>
      <c r="UYH112" s="298"/>
      <c r="UYI112" s="298"/>
      <c r="UYJ112" s="298"/>
      <c r="UYK112" s="298"/>
      <c r="UYL112" s="298"/>
      <c r="UYM112" s="298"/>
      <c r="UYN112" s="298"/>
      <c r="UYO112" s="298"/>
      <c r="UYP112" s="298"/>
      <c r="UYQ112" s="298"/>
      <c r="UYR112" s="298"/>
      <c r="UYS112" s="298"/>
      <c r="UYT112" s="298"/>
      <c r="UYU112" s="298"/>
      <c r="UYV112" s="298"/>
      <c r="UYW112" s="298"/>
      <c r="UYX112" s="298"/>
      <c r="UYY112" s="298"/>
      <c r="UYZ112" s="298"/>
      <c r="UZA112" s="298"/>
      <c r="UZB112" s="298"/>
      <c r="UZC112" s="298"/>
      <c r="UZD112" s="298"/>
      <c r="UZE112" s="298"/>
      <c r="UZF112" s="298"/>
      <c r="UZG112" s="298"/>
      <c r="UZH112" s="298"/>
      <c r="UZI112" s="298"/>
      <c r="UZJ112" s="298"/>
      <c r="UZK112" s="298"/>
      <c r="UZL112" s="298"/>
      <c r="UZM112" s="298"/>
      <c r="UZN112" s="298"/>
      <c r="UZO112" s="298"/>
      <c r="UZP112" s="298"/>
      <c r="UZQ112" s="298"/>
      <c r="UZR112" s="298"/>
      <c r="UZS112" s="298"/>
      <c r="UZT112" s="298"/>
      <c r="UZU112" s="298"/>
      <c r="UZV112" s="298"/>
      <c r="UZW112" s="298"/>
      <c r="UZX112" s="298"/>
      <c r="UZY112" s="298"/>
      <c r="UZZ112" s="298"/>
      <c r="VAA112" s="298"/>
      <c r="VAB112" s="298"/>
      <c r="VAC112" s="298"/>
      <c r="VAD112" s="298"/>
      <c r="VAE112" s="298"/>
      <c r="VAF112" s="298"/>
      <c r="VAG112" s="298"/>
      <c r="VAH112" s="298"/>
      <c r="VAI112" s="298"/>
      <c r="VAJ112" s="298"/>
      <c r="VAK112" s="298"/>
      <c r="VAL112" s="298"/>
      <c r="VAM112" s="298"/>
      <c r="VAN112" s="298"/>
      <c r="VAO112" s="298"/>
      <c r="VAP112" s="298"/>
      <c r="VAQ112" s="298"/>
      <c r="VAR112" s="298"/>
      <c r="VAS112" s="298"/>
      <c r="VAT112" s="298"/>
      <c r="VAU112" s="298"/>
      <c r="VAV112" s="298"/>
      <c r="VAW112" s="298"/>
      <c r="VAX112" s="298"/>
      <c r="VAY112" s="298"/>
      <c r="VAZ112" s="298"/>
      <c r="VBA112" s="298"/>
      <c r="VBB112" s="298"/>
      <c r="VBC112" s="298"/>
      <c r="VBD112" s="298"/>
      <c r="VBE112" s="298"/>
      <c r="VBF112" s="298"/>
      <c r="VBG112" s="298"/>
      <c r="VBH112" s="298"/>
      <c r="VBI112" s="298"/>
      <c r="VBJ112" s="298"/>
      <c r="VBK112" s="298"/>
      <c r="VBL112" s="298"/>
      <c r="VBM112" s="298"/>
      <c r="VBN112" s="298"/>
      <c r="VBO112" s="298"/>
      <c r="VBP112" s="298"/>
      <c r="VBQ112" s="298"/>
      <c r="VBR112" s="298"/>
      <c r="VBS112" s="298"/>
      <c r="VBT112" s="298"/>
      <c r="VBU112" s="298"/>
      <c r="VBV112" s="298"/>
      <c r="VBW112" s="298"/>
      <c r="VBX112" s="298"/>
      <c r="VBY112" s="298"/>
      <c r="VBZ112" s="298"/>
      <c r="VCA112" s="298"/>
      <c r="VCB112" s="298"/>
      <c r="VCC112" s="298"/>
      <c r="VCD112" s="298"/>
      <c r="VCE112" s="298"/>
      <c r="VCF112" s="298"/>
      <c r="VCG112" s="298"/>
      <c r="VCH112" s="298"/>
      <c r="VCI112" s="298"/>
      <c r="VCJ112" s="298"/>
      <c r="VCK112" s="298"/>
      <c r="VCL112" s="298"/>
      <c r="VCM112" s="298"/>
      <c r="VCN112" s="298"/>
      <c r="VCO112" s="298"/>
      <c r="VCP112" s="298"/>
      <c r="VCQ112" s="298"/>
      <c r="VCR112" s="298"/>
      <c r="VCS112" s="298"/>
      <c r="VCT112" s="298"/>
      <c r="VCU112" s="298"/>
      <c r="VCV112" s="298"/>
      <c r="VCW112" s="298"/>
      <c r="VCX112" s="298"/>
      <c r="VCY112" s="298"/>
      <c r="VCZ112" s="298"/>
      <c r="VDA112" s="298"/>
      <c r="VDB112" s="298"/>
      <c r="VDC112" s="298"/>
      <c r="VDD112" s="298"/>
      <c r="VDE112" s="298"/>
      <c r="VDF112" s="298"/>
      <c r="VDG112" s="298"/>
      <c r="VDH112" s="298"/>
      <c r="VDI112" s="298"/>
      <c r="VDJ112" s="298"/>
      <c r="VDK112" s="298"/>
      <c r="VDL112" s="298"/>
      <c r="VDM112" s="298"/>
      <c r="VDN112" s="298"/>
      <c r="VDO112" s="298"/>
      <c r="VDP112" s="298"/>
      <c r="VDQ112" s="298"/>
      <c r="VDR112" s="298"/>
      <c r="VDS112" s="298"/>
      <c r="VDT112" s="298"/>
      <c r="VDU112" s="298"/>
      <c r="VDV112" s="298"/>
      <c r="VDW112" s="298"/>
      <c r="VDX112" s="298"/>
      <c r="VDY112" s="298"/>
      <c r="VDZ112" s="298"/>
      <c r="VEA112" s="298"/>
      <c r="VEB112" s="298"/>
      <c r="VEC112" s="298"/>
      <c r="VED112" s="298"/>
      <c r="VEE112" s="298"/>
      <c r="VEF112" s="298"/>
      <c r="VEG112" s="298"/>
      <c r="VEH112" s="298"/>
      <c r="VEI112" s="298"/>
      <c r="VEJ112" s="298"/>
      <c r="VEK112" s="298"/>
      <c r="VEL112" s="298"/>
      <c r="VEM112" s="298"/>
      <c r="VEN112" s="298"/>
      <c r="VEO112" s="298"/>
      <c r="VEP112" s="298"/>
      <c r="VEQ112" s="298"/>
      <c r="VER112" s="298"/>
      <c r="VES112" s="298"/>
      <c r="VET112" s="298"/>
      <c r="VEU112" s="298"/>
      <c r="VEV112" s="298"/>
      <c r="VEW112" s="298"/>
      <c r="VEX112" s="298"/>
      <c r="VEY112" s="298"/>
      <c r="VEZ112" s="298"/>
      <c r="VFA112" s="298"/>
      <c r="VFB112" s="298"/>
      <c r="VFC112" s="298"/>
      <c r="VFD112" s="298"/>
      <c r="VFE112" s="298"/>
      <c r="VFF112" s="298"/>
      <c r="VFG112" s="298"/>
      <c r="VFH112" s="298"/>
      <c r="VFI112" s="298"/>
      <c r="VFJ112" s="298"/>
      <c r="VFK112" s="298"/>
      <c r="VFL112" s="298"/>
      <c r="VFM112" s="298"/>
      <c r="VFN112" s="298"/>
      <c r="VFO112" s="298"/>
      <c r="VFP112" s="298"/>
      <c r="VFQ112" s="298"/>
      <c r="VFR112" s="298"/>
      <c r="VFS112" s="298"/>
      <c r="VFT112" s="298"/>
      <c r="VFU112" s="298"/>
      <c r="VFV112" s="298"/>
      <c r="VFW112" s="298"/>
      <c r="VFX112" s="298"/>
      <c r="VFY112" s="298"/>
      <c r="VFZ112" s="298"/>
      <c r="VGA112" s="298"/>
      <c r="VGB112" s="298"/>
      <c r="VGC112" s="298"/>
      <c r="VGD112" s="298"/>
      <c r="VGE112" s="298"/>
      <c r="VGF112" s="298"/>
      <c r="VGG112" s="298"/>
      <c r="VGH112" s="298"/>
      <c r="VGI112" s="298"/>
      <c r="VGJ112" s="298"/>
      <c r="VGK112" s="298"/>
      <c r="VGL112" s="298"/>
      <c r="VGM112" s="298"/>
      <c r="VGN112" s="298"/>
      <c r="VGO112" s="298"/>
      <c r="VGP112" s="298"/>
      <c r="VGQ112" s="298"/>
      <c r="VGR112" s="298"/>
      <c r="VGS112" s="298"/>
      <c r="VGT112" s="298"/>
      <c r="VGU112" s="298"/>
      <c r="VGV112" s="298"/>
      <c r="VGW112" s="298"/>
      <c r="VGX112" s="298"/>
      <c r="VGY112" s="298"/>
      <c r="VGZ112" s="298"/>
      <c r="VHA112" s="298"/>
      <c r="VHB112" s="298"/>
      <c r="VHC112" s="298"/>
      <c r="VHD112" s="298"/>
      <c r="VHE112" s="298"/>
      <c r="VHF112" s="298"/>
      <c r="VHG112" s="298"/>
      <c r="VHH112" s="298"/>
      <c r="VHI112" s="298"/>
      <c r="VHJ112" s="298"/>
      <c r="VHK112" s="298"/>
      <c r="VHL112" s="298"/>
      <c r="VHM112" s="298"/>
      <c r="VHN112" s="298"/>
      <c r="VHO112" s="298"/>
      <c r="VHP112" s="298"/>
      <c r="VHQ112" s="298"/>
      <c r="VHR112" s="298"/>
      <c r="VHS112" s="298"/>
      <c r="VHT112" s="298"/>
      <c r="VHU112" s="298"/>
      <c r="VHV112" s="298"/>
      <c r="VHW112" s="298"/>
      <c r="VHX112" s="298"/>
      <c r="VHY112" s="298"/>
      <c r="VHZ112" s="298"/>
      <c r="VIA112" s="298"/>
      <c r="VIB112" s="298"/>
      <c r="VIC112" s="298"/>
      <c r="VID112" s="298"/>
      <c r="VIE112" s="298"/>
      <c r="VIF112" s="298"/>
      <c r="VIG112" s="298"/>
      <c r="VIH112" s="298"/>
      <c r="VII112" s="298"/>
      <c r="VIJ112" s="298"/>
      <c r="VIK112" s="298"/>
      <c r="VIL112" s="298"/>
      <c r="VIM112" s="298"/>
      <c r="VIN112" s="298"/>
      <c r="VIO112" s="298"/>
      <c r="VIP112" s="298"/>
      <c r="VIQ112" s="298"/>
      <c r="VIR112" s="298"/>
      <c r="VIS112" s="298"/>
      <c r="VIT112" s="298"/>
      <c r="VIU112" s="298"/>
      <c r="VIV112" s="298"/>
      <c r="VIW112" s="298"/>
      <c r="VIX112" s="298"/>
      <c r="VIY112" s="298"/>
      <c r="VIZ112" s="298"/>
      <c r="VJA112" s="298"/>
      <c r="VJB112" s="298"/>
      <c r="VJC112" s="298"/>
      <c r="VJD112" s="298"/>
      <c r="VJE112" s="298"/>
      <c r="VJF112" s="298"/>
      <c r="VJG112" s="298"/>
      <c r="VJH112" s="298"/>
      <c r="VJI112" s="298"/>
      <c r="VJJ112" s="298"/>
      <c r="VJK112" s="298"/>
      <c r="VJL112" s="298"/>
      <c r="VJM112" s="298"/>
      <c r="VJN112" s="298"/>
      <c r="VJO112" s="298"/>
      <c r="VJP112" s="298"/>
      <c r="VJQ112" s="298"/>
      <c r="VJR112" s="298"/>
      <c r="VJS112" s="298"/>
      <c r="VJT112" s="298"/>
      <c r="VJU112" s="298"/>
      <c r="VJV112" s="298"/>
      <c r="VJW112" s="298"/>
      <c r="VJX112" s="298"/>
      <c r="VJY112" s="298"/>
      <c r="VJZ112" s="298"/>
      <c r="VKA112" s="298"/>
      <c r="VKB112" s="298"/>
      <c r="VKC112" s="298"/>
      <c r="VKD112" s="298"/>
      <c r="VKE112" s="298"/>
      <c r="VKF112" s="298"/>
      <c r="VKG112" s="298"/>
      <c r="VKH112" s="298"/>
      <c r="VKI112" s="298"/>
      <c r="VKJ112" s="298"/>
      <c r="VKK112" s="298"/>
      <c r="VKL112" s="298"/>
      <c r="VKM112" s="298"/>
      <c r="VKN112" s="298"/>
      <c r="VKO112" s="298"/>
      <c r="VKP112" s="298"/>
      <c r="VKQ112" s="298"/>
      <c r="VKR112" s="298"/>
      <c r="VKS112" s="298"/>
      <c r="VKT112" s="298"/>
      <c r="VKU112" s="298"/>
      <c r="VKV112" s="298"/>
      <c r="VKW112" s="298"/>
      <c r="VKX112" s="298"/>
      <c r="VKY112" s="298"/>
      <c r="VKZ112" s="298"/>
      <c r="VLA112" s="298"/>
      <c r="VLB112" s="298"/>
      <c r="VLC112" s="298"/>
      <c r="VLD112" s="298"/>
      <c r="VLE112" s="298"/>
      <c r="VLF112" s="298"/>
      <c r="VLG112" s="298"/>
      <c r="VLH112" s="298"/>
      <c r="VLI112" s="298"/>
      <c r="VLJ112" s="298"/>
      <c r="VLK112" s="298"/>
      <c r="VLL112" s="298"/>
      <c r="VLM112" s="298"/>
      <c r="VLN112" s="298"/>
      <c r="VLO112" s="298"/>
      <c r="VLP112" s="298"/>
      <c r="VLQ112" s="298"/>
      <c r="VLR112" s="298"/>
      <c r="VLS112" s="298"/>
      <c r="VLT112" s="298"/>
      <c r="VLU112" s="298"/>
      <c r="VLV112" s="298"/>
      <c r="VLW112" s="298"/>
      <c r="VLX112" s="298"/>
      <c r="VLY112" s="298"/>
      <c r="VLZ112" s="298"/>
      <c r="VMA112" s="298"/>
      <c r="VMB112" s="298"/>
      <c r="VMC112" s="298"/>
      <c r="VMD112" s="298"/>
      <c r="VME112" s="298"/>
      <c r="VMF112" s="298"/>
      <c r="VMG112" s="298"/>
      <c r="VMH112" s="298"/>
      <c r="VMI112" s="298"/>
      <c r="VMJ112" s="298"/>
      <c r="VMK112" s="298"/>
      <c r="VML112" s="298"/>
      <c r="VMM112" s="298"/>
      <c r="VMN112" s="298"/>
      <c r="VMO112" s="298"/>
      <c r="VMP112" s="298"/>
      <c r="VMQ112" s="298"/>
      <c r="VMR112" s="298"/>
      <c r="VMS112" s="298"/>
      <c r="VMT112" s="298"/>
      <c r="VMU112" s="298"/>
      <c r="VMV112" s="298"/>
      <c r="VMW112" s="298"/>
      <c r="VMX112" s="298"/>
      <c r="VMY112" s="298"/>
      <c r="VMZ112" s="298"/>
      <c r="VNA112" s="298"/>
      <c r="VNB112" s="298"/>
      <c r="VNC112" s="298"/>
      <c r="VND112" s="298"/>
      <c r="VNE112" s="298"/>
      <c r="VNF112" s="298"/>
      <c r="VNG112" s="298"/>
      <c r="VNH112" s="298"/>
      <c r="VNI112" s="298"/>
      <c r="VNJ112" s="298"/>
      <c r="VNK112" s="298"/>
      <c r="VNL112" s="298"/>
      <c r="VNM112" s="298"/>
      <c r="VNN112" s="298"/>
      <c r="VNO112" s="298"/>
      <c r="VNP112" s="298"/>
      <c r="VNQ112" s="298"/>
      <c r="VNR112" s="298"/>
      <c r="VNS112" s="298"/>
      <c r="VNT112" s="298"/>
      <c r="VNU112" s="298"/>
      <c r="VNV112" s="298"/>
      <c r="VNW112" s="298"/>
      <c r="VNX112" s="298"/>
      <c r="VNY112" s="298"/>
      <c r="VNZ112" s="298"/>
      <c r="VOA112" s="298"/>
      <c r="VOB112" s="298"/>
      <c r="VOC112" s="298"/>
      <c r="VOD112" s="298"/>
      <c r="VOE112" s="298"/>
      <c r="VOF112" s="298"/>
      <c r="VOG112" s="298"/>
      <c r="VOH112" s="298"/>
      <c r="VOI112" s="298"/>
      <c r="VOJ112" s="298"/>
      <c r="VOK112" s="298"/>
      <c r="VOL112" s="298"/>
      <c r="VOM112" s="298"/>
      <c r="VON112" s="298"/>
      <c r="VOO112" s="298"/>
      <c r="VOP112" s="298"/>
      <c r="VOQ112" s="298"/>
      <c r="VOR112" s="298"/>
      <c r="VOS112" s="298"/>
      <c r="VOT112" s="298"/>
      <c r="VOU112" s="298"/>
      <c r="VOV112" s="298"/>
      <c r="VOW112" s="298"/>
      <c r="VOX112" s="298"/>
      <c r="VOY112" s="298"/>
      <c r="VOZ112" s="298"/>
      <c r="VPA112" s="298"/>
      <c r="VPB112" s="298"/>
      <c r="VPC112" s="298"/>
      <c r="VPD112" s="298"/>
      <c r="VPE112" s="298"/>
      <c r="VPF112" s="298"/>
      <c r="VPG112" s="298"/>
      <c r="VPH112" s="298"/>
      <c r="VPI112" s="298"/>
      <c r="VPJ112" s="298"/>
      <c r="VPK112" s="298"/>
      <c r="VPL112" s="298"/>
      <c r="VPM112" s="298"/>
      <c r="VPN112" s="298"/>
      <c r="VPO112" s="298"/>
      <c r="VPP112" s="298"/>
      <c r="VPQ112" s="298"/>
      <c r="VPR112" s="298"/>
      <c r="VPS112" s="298"/>
      <c r="VPT112" s="298"/>
      <c r="VPU112" s="298"/>
      <c r="VPV112" s="298"/>
      <c r="VPW112" s="298"/>
      <c r="VPX112" s="298"/>
      <c r="VPY112" s="298"/>
      <c r="VPZ112" s="298"/>
      <c r="VQA112" s="298"/>
      <c r="VQB112" s="298"/>
      <c r="VQC112" s="298"/>
      <c r="VQD112" s="298"/>
      <c r="VQE112" s="298"/>
      <c r="VQF112" s="298"/>
      <c r="VQG112" s="298"/>
      <c r="VQH112" s="298"/>
      <c r="VQI112" s="298"/>
      <c r="VQJ112" s="298"/>
      <c r="VQK112" s="298"/>
      <c r="VQL112" s="298"/>
      <c r="VQM112" s="298"/>
      <c r="VQN112" s="298"/>
      <c r="VQO112" s="298"/>
      <c r="VQP112" s="298"/>
      <c r="VQQ112" s="298"/>
      <c r="VQR112" s="298"/>
      <c r="VQS112" s="298"/>
      <c r="VQT112" s="298"/>
      <c r="VQU112" s="298"/>
      <c r="VQV112" s="298"/>
      <c r="VQW112" s="298"/>
      <c r="VQX112" s="298"/>
      <c r="VQY112" s="298"/>
      <c r="VQZ112" s="298"/>
      <c r="VRA112" s="298"/>
      <c r="VRB112" s="298"/>
      <c r="VRC112" s="298"/>
      <c r="VRD112" s="298"/>
      <c r="VRE112" s="298"/>
      <c r="VRF112" s="298"/>
      <c r="VRG112" s="298"/>
      <c r="VRH112" s="298"/>
      <c r="VRI112" s="298"/>
      <c r="VRJ112" s="298"/>
      <c r="VRK112" s="298"/>
      <c r="VRL112" s="298"/>
      <c r="VRM112" s="298"/>
      <c r="VRN112" s="298"/>
      <c r="VRO112" s="298"/>
      <c r="VRP112" s="298"/>
      <c r="VRQ112" s="298"/>
      <c r="VRR112" s="298"/>
      <c r="VRS112" s="298"/>
      <c r="VRT112" s="298"/>
      <c r="VRU112" s="298"/>
      <c r="VRV112" s="298"/>
      <c r="VRW112" s="298"/>
      <c r="VRX112" s="298"/>
      <c r="VRY112" s="298"/>
      <c r="VRZ112" s="298"/>
      <c r="VSA112" s="298"/>
      <c r="VSB112" s="298"/>
      <c r="VSC112" s="298"/>
      <c r="VSD112" s="298"/>
      <c r="VSE112" s="298"/>
      <c r="VSF112" s="298"/>
      <c r="VSG112" s="298"/>
      <c r="VSH112" s="298"/>
      <c r="VSI112" s="298"/>
      <c r="VSJ112" s="298"/>
      <c r="VSK112" s="298"/>
      <c r="VSL112" s="298"/>
      <c r="VSM112" s="298"/>
      <c r="VSN112" s="298"/>
      <c r="VSO112" s="298"/>
      <c r="VSP112" s="298"/>
      <c r="VSQ112" s="298"/>
      <c r="VSR112" s="298"/>
      <c r="VSS112" s="298"/>
      <c r="VST112" s="298"/>
      <c r="VSU112" s="298"/>
      <c r="VSV112" s="298"/>
      <c r="VSW112" s="298"/>
      <c r="VSX112" s="298"/>
      <c r="VSY112" s="298"/>
      <c r="VSZ112" s="298"/>
      <c r="VTA112" s="298"/>
      <c r="VTB112" s="298"/>
      <c r="VTC112" s="298"/>
      <c r="VTD112" s="298"/>
      <c r="VTE112" s="298"/>
      <c r="VTF112" s="298"/>
      <c r="VTG112" s="298"/>
      <c r="VTH112" s="298"/>
      <c r="VTI112" s="298"/>
      <c r="VTJ112" s="298"/>
      <c r="VTK112" s="298"/>
      <c r="VTL112" s="298"/>
      <c r="VTM112" s="298"/>
      <c r="VTN112" s="298"/>
      <c r="VTO112" s="298"/>
      <c r="VTP112" s="298"/>
      <c r="VTQ112" s="298"/>
      <c r="VTR112" s="298"/>
      <c r="VTS112" s="298"/>
      <c r="VTT112" s="298"/>
      <c r="VTU112" s="298"/>
      <c r="VTV112" s="298"/>
      <c r="VTW112" s="298"/>
      <c r="VTX112" s="298"/>
      <c r="VTY112" s="298"/>
      <c r="VTZ112" s="298"/>
      <c r="VUA112" s="298"/>
      <c r="VUB112" s="298"/>
      <c r="VUC112" s="298"/>
      <c r="VUD112" s="298"/>
      <c r="VUE112" s="298"/>
      <c r="VUF112" s="298"/>
      <c r="VUG112" s="298"/>
      <c r="VUH112" s="298"/>
      <c r="VUI112" s="298"/>
      <c r="VUJ112" s="298"/>
      <c r="VUK112" s="298"/>
      <c r="VUL112" s="298"/>
      <c r="VUM112" s="298"/>
      <c r="VUN112" s="298"/>
      <c r="VUO112" s="298"/>
      <c r="VUP112" s="298"/>
      <c r="VUQ112" s="298"/>
      <c r="VUR112" s="298"/>
      <c r="VUS112" s="298"/>
      <c r="VUT112" s="298"/>
      <c r="VUU112" s="298"/>
      <c r="VUV112" s="298"/>
      <c r="VUW112" s="298"/>
      <c r="VUX112" s="298"/>
      <c r="VUY112" s="298"/>
      <c r="VUZ112" s="298"/>
      <c r="VVA112" s="298"/>
      <c r="VVB112" s="298"/>
      <c r="VVC112" s="298"/>
      <c r="VVD112" s="298"/>
      <c r="VVE112" s="298"/>
      <c r="VVF112" s="298"/>
      <c r="VVG112" s="298"/>
      <c r="VVH112" s="298"/>
      <c r="VVI112" s="298"/>
      <c r="VVJ112" s="298"/>
      <c r="VVK112" s="298"/>
      <c r="VVL112" s="298"/>
      <c r="VVM112" s="298"/>
      <c r="VVN112" s="298"/>
      <c r="VVO112" s="298"/>
      <c r="VVP112" s="298"/>
      <c r="VVQ112" s="298"/>
      <c r="VVR112" s="298"/>
      <c r="VVS112" s="298"/>
      <c r="VVT112" s="298"/>
      <c r="VVU112" s="298"/>
      <c r="VVV112" s="298"/>
      <c r="VVW112" s="298"/>
      <c r="VVX112" s="298"/>
      <c r="VVY112" s="298"/>
      <c r="VVZ112" s="298"/>
      <c r="VWA112" s="298"/>
      <c r="VWB112" s="298"/>
      <c r="VWC112" s="298"/>
      <c r="VWD112" s="298"/>
      <c r="VWE112" s="298"/>
      <c r="VWF112" s="298"/>
      <c r="VWG112" s="298"/>
      <c r="VWH112" s="298"/>
      <c r="VWI112" s="298"/>
      <c r="VWJ112" s="298"/>
      <c r="VWK112" s="298"/>
      <c r="VWL112" s="298"/>
      <c r="VWM112" s="298"/>
      <c r="VWN112" s="298"/>
      <c r="VWO112" s="298"/>
      <c r="VWP112" s="298"/>
      <c r="VWQ112" s="298"/>
      <c r="VWR112" s="298"/>
      <c r="VWS112" s="298"/>
      <c r="VWT112" s="298"/>
      <c r="VWU112" s="298"/>
      <c r="VWV112" s="298"/>
      <c r="VWW112" s="298"/>
      <c r="VWX112" s="298"/>
      <c r="VWY112" s="298"/>
      <c r="VWZ112" s="298"/>
      <c r="VXA112" s="298"/>
      <c r="VXB112" s="298"/>
      <c r="VXC112" s="298"/>
      <c r="VXD112" s="298"/>
      <c r="VXE112" s="298"/>
      <c r="VXF112" s="298"/>
      <c r="VXG112" s="298"/>
      <c r="VXH112" s="298"/>
      <c r="VXI112" s="298"/>
      <c r="VXJ112" s="298"/>
      <c r="VXK112" s="298"/>
      <c r="VXL112" s="298"/>
      <c r="VXM112" s="298"/>
      <c r="VXN112" s="298"/>
      <c r="VXO112" s="298"/>
      <c r="VXP112" s="298"/>
      <c r="VXQ112" s="298"/>
      <c r="VXR112" s="298"/>
      <c r="VXS112" s="298"/>
      <c r="VXT112" s="298"/>
      <c r="VXU112" s="298"/>
      <c r="VXV112" s="298"/>
      <c r="VXW112" s="298"/>
      <c r="VXX112" s="298"/>
      <c r="VXY112" s="298"/>
      <c r="VXZ112" s="298"/>
      <c r="VYA112" s="298"/>
      <c r="VYB112" s="298"/>
      <c r="VYC112" s="298"/>
      <c r="VYD112" s="298"/>
      <c r="VYE112" s="298"/>
      <c r="VYF112" s="298"/>
      <c r="VYG112" s="298"/>
      <c r="VYH112" s="298"/>
      <c r="VYI112" s="298"/>
      <c r="VYJ112" s="298"/>
      <c r="VYK112" s="298"/>
      <c r="VYL112" s="298"/>
      <c r="VYM112" s="298"/>
      <c r="VYN112" s="298"/>
      <c r="VYO112" s="298"/>
      <c r="VYP112" s="298"/>
      <c r="VYQ112" s="298"/>
      <c r="VYR112" s="298"/>
      <c r="VYS112" s="298"/>
      <c r="VYT112" s="298"/>
      <c r="VYU112" s="298"/>
      <c r="VYV112" s="298"/>
      <c r="VYW112" s="298"/>
      <c r="VYX112" s="298"/>
      <c r="VYY112" s="298"/>
      <c r="VYZ112" s="298"/>
      <c r="VZA112" s="298"/>
      <c r="VZB112" s="298"/>
      <c r="VZC112" s="298"/>
      <c r="VZD112" s="298"/>
      <c r="VZE112" s="298"/>
      <c r="VZF112" s="298"/>
      <c r="VZG112" s="298"/>
      <c r="VZH112" s="298"/>
      <c r="VZI112" s="298"/>
      <c r="VZJ112" s="298"/>
      <c r="VZK112" s="298"/>
      <c r="VZL112" s="298"/>
      <c r="VZM112" s="298"/>
      <c r="VZN112" s="298"/>
      <c r="VZO112" s="298"/>
      <c r="VZP112" s="298"/>
      <c r="VZQ112" s="298"/>
      <c r="VZR112" s="298"/>
      <c r="VZS112" s="298"/>
      <c r="VZT112" s="298"/>
      <c r="VZU112" s="298"/>
      <c r="VZV112" s="298"/>
      <c r="VZW112" s="298"/>
      <c r="VZX112" s="298"/>
      <c r="VZY112" s="298"/>
      <c r="VZZ112" s="298"/>
      <c r="WAA112" s="298"/>
      <c r="WAB112" s="298"/>
      <c r="WAC112" s="298"/>
      <c r="WAD112" s="298"/>
      <c r="WAE112" s="298"/>
      <c r="WAF112" s="298"/>
      <c r="WAG112" s="298"/>
      <c r="WAH112" s="298"/>
      <c r="WAI112" s="298"/>
      <c r="WAJ112" s="298"/>
      <c r="WAK112" s="298"/>
      <c r="WAL112" s="298"/>
      <c r="WAM112" s="298"/>
      <c r="WAN112" s="298"/>
      <c r="WAO112" s="298"/>
      <c r="WAP112" s="298"/>
      <c r="WAQ112" s="298"/>
      <c r="WAR112" s="298"/>
      <c r="WAS112" s="298"/>
      <c r="WAT112" s="298"/>
      <c r="WAU112" s="298"/>
      <c r="WAV112" s="298"/>
      <c r="WAW112" s="298"/>
      <c r="WAX112" s="298"/>
      <c r="WAY112" s="298"/>
      <c r="WAZ112" s="298"/>
      <c r="WBA112" s="298"/>
      <c r="WBB112" s="298"/>
      <c r="WBC112" s="298"/>
      <c r="WBD112" s="298"/>
      <c r="WBE112" s="298"/>
      <c r="WBF112" s="298"/>
      <c r="WBG112" s="298"/>
      <c r="WBH112" s="298"/>
      <c r="WBI112" s="298"/>
      <c r="WBJ112" s="298"/>
      <c r="WBK112" s="298"/>
      <c r="WBL112" s="298"/>
      <c r="WBM112" s="298"/>
      <c r="WBN112" s="298"/>
      <c r="WBO112" s="298"/>
      <c r="WBP112" s="298"/>
      <c r="WBQ112" s="298"/>
      <c r="WBR112" s="298"/>
      <c r="WBS112" s="298"/>
      <c r="WBT112" s="298"/>
      <c r="WBU112" s="298"/>
      <c r="WBV112" s="298"/>
      <c r="WBW112" s="298"/>
      <c r="WBX112" s="298"/>
      <c r="WBY112" s="298"/>
      <c r="WBZ112" s="298"/>
      <c r="WCA112" s="298"/>
      <c r="WCB112" s="298"/>
      <c r="WCC112" s="298"/>
      <c r="WCD112" s="298"/>
      <c r="WCE112" s="298"/>
      <c r="WCF112" s="298"/>
      <c r="WCG112" s="298"/>
      <c r="WCH112" s="298"/>
      <c r="WCI112" s="298"/>
      <c r="WCJ112" s="298"/>
      <c r="WCK112" s="298"/>
      <c r="WCL112" s="298"/>
      <c r="WCM112" s="298"/>
      <c r="WCN112" s="298"/>
      <c r="WCO112" s="298"/>
      <c r="WCP112" s="298"/>
      <c r="WCQ112" s="298"/>
      <c r="WCR112" s="298"/>
      <c r="WCS112" s="298"/>
      <c r="WCT112" s="298"/>
      <c r="WCU112" s="298"/>
      <c r="WCV112" s="298"/>
      <c r="WCW112" s="298"/>
      <c r="WCX112" s="298"/>
      <c r="WCY112" s="298"/>
      <c r="WCZ112" s="298"/>
      <c r="WDA112" s="298"/>
      <c r="WDB112" s="298"/>
      <c r="WDC112" s="298"/>
      <c r="WDD112" s="298"/>
      <c r="WDE112" s="298"/>
      <c r="WDF112" s="298"/>
      <c r="WDG112" s="298"/>
      <c r="WDH112" s="298"/>
      <c r="WDI112" s="298"/>
      <c r="WDJ112" s="298"/>
      <c r="WDK112" s="298"/>
      <c r="WDL112" s="298"/>
      <c r="WDM112" s="298"/>
      <c r="WDN112" s="298"/>
      <c r="WDO112" s="298"/>
      <c r="WDP112" s="298"/>
      <c r="WDQ112" s="298"/>
      <c r="WDR112" s="298"/>
      <c r="WDS112" s="298"/>
      <c r="WDT112" s="298"/>
      <c r="WDU112" s="298"/>
      <c r="WDV112" s="298"/>
      <c r="WDW112" s="298"/>
      <c r="WDX112" s="298"/>
      <c r="WDY112" s="298"/>
      <c r="WDZ112" s="298"/>
      <c r="WEA112" s="298"/>
      <c r="WEB112" s="298"/>
      <c r="WEC112" s="298"/>
      <c r="WED112" s="298"/>
      <c r="WEE112" s="298"/>
      <c r="WEF112" s="298"/>
      <c r="WEG112" s="298"/>
      <c r="WEH112" s="298"/>
      <c r="WEI112" s="298"/>
      <c r="WEJ112" s="298"/>
      <c r="WEK112" s="298"/>
      <c r="WEL112" s="298"/>
      <c r="WEM112" s="298"/>
      <c r="WEN112" s="298"/>
      <c r="WEO112" s="298"/>
      <c r="WEP112" s="298"/>
      <c r="WEQ112" s="298"/>
      <c r="WER112" s="298"/>
      <c r="WES112" s="298"/>
      <c r="WET112" s="298"/>
      <c r="WEU112" s="298"/>
      <c r="WEV112" s="298"/>
      <c r="WEW112" s="298"/>
      <c r="WEX112" s="298"/>
      <c r="WEY112" s="298"/>
      <c r="WEZ112" s="298"/>
      <c r="WFA112" s="298"/>
      <c r="WFB112" s="298"/>
      <c r="WFC112" s="298"/>
      <c r="WFD112" s="298"/>
      <c r="WFE112" s="298"/>
      <c r="WFF112" s="298"/>
      <c r="WFG112" s="298"/>
      <c r="WFH112" s="298"/>
      <c r="WFI112" s="298"/>
      <c r="WFJ112" s="298"/>
      <c r="WFK112" s="298"/>
      <c r="WFL112" s="298"/>
      <c r="WFM112" s="298"/>
      <c r="WFN112" s="298"/>
      <c r="WFO112" s="298"/>
      <c r="WFP112" s="298"/>
      <c r="WFQ112" s="298"/>
      <c r="WFR112" s="298"/>
      <c r="WFS112" s="298"/>
      <c r="WFT112" s="298"/>
      <c r="WFU112" s="298"/>
      <c r="WFV112" s="298"/>
      <c r="WFW112" s="298"/>
      <c r="WFX112" s="298"/>
      <c r="WFY112" s="298"/>
      <c r="WFZ112" s="298"/>
      <c r="WGA112" s="298"/>
      <c r="WGB112" s="298"/>
      <c r="WGC112" s="298"/>
      <c r="WGD112" s="298"/>
      <c r="WGE112" s="298"/>
      <c r="WGF112" s="298"/>
      <c r="WGG112" s="298"/>
      <c r="WGH112" s="298"/>
      <c r="WGI112" s="298"/>
      <c r="WGJ112" s="298"/>
      <c r="WGK112" s="298"/>
      <c r="WGL112" s="298"/>
      <c r="WGM112" s="298"/>
      <c r="WGN112" s="298"/>
      <c r="WGO112" s="298"/>
      <c r="WGP112" s="298"/>
      <c r="WGQ112" s="298"/>
      <c r="WGR112" s="298"/>
      <c r="WGS112" s="298"/>
      <c r="WGT112" s="298"/>
      <c r="WGU112" s="298"/>
      <c r="WGV112" s="298"/>
      <c r="WGW112" s="298"/>
      <c r="WGX112" s="298"/>
      <c r="WGY112" s="298"/>
      <c r="WGZ112" s="298"/>
      <c r="WHA112" s="298"/>
      <c r="WHB112" s="298"/>
      <c r="WHC112" s="298"/>
      <c r="WHD112" s="298"/>
      <c r="WHE112" s="298"/>
      <c r="WHF112" s="298"/>
      <c r="WHG112" s="298"/>
      <c r="WHH112" s="298"/>
      <c r="WHI112" s="298"/>
      <c r="WHJ112" s="298"/>
      <c r="WHK112" s="298"/>
      <c r="WHL112" s="298"/>
      <c r="WHM112" s="298"/>
      <c r="WHN112" s="298"/>
      <c r="WHO112" s="298"/>
      <c r="WHP112" s="298"/>
      <c r="WHQ112" s="298"/>
      <c r="WHR112" s="298"/>
      <c r="WHS112" s="298"/>
      <c r="WHT112" s="298"/>
      <c r="WHU112" s="298"/>
      <c r="WHV112" s="298"/>
      <c r="WHW112" s="298"/>
      <c r="WHX112" s="298"/>
      <c r="WHY112" s="298"/>
      <c r="WHZ112" s="298"/>
      <c r="WIA112" s="298"/>
      <c r="WIB112" s="298"/>
      <c r="WIC112" s="298"/>
      <c r="WID112" s="298"/>
      <c r="WIE112" s="298"/>
      <c r="WIF112" s="298"/>
      <c r="WIG112" s="298"/>
      <c r="WIH112" s="298"/>
      <c r="WII112" s="298"/>
      <c r="WIJ112" s="298"/>
      <c r="WIK112" s="298"/>
      <c r="WIL112" s="298"/>
      <c r="WIM112" s="298"/>
      <c r="WIN112" s="298"/>
      <c r="WIO112" s="298"/>
      <c r="WIP112" s="298"/>
      <c r="WIQ112" s="298"/>
      <c r="WIR112" s="298"/>
      <c r="WIS112" s="298"/>
      <c r="WIT112" s="298"/>
      <c r="WIU112" s="298"/>
      <c r="WIV112" s="298"/>
      <c r="WIW112" s="298"/>
      <c r="WIX112" s="298"/>
      <c r="WIY112" s="298"/>
      <c r="WIZ112" s="298"/>
      <c r="WJA112" s="298"/>
      <c r="WJB112" s="298"/>
      <c r="WJC112" s="298"/>
      <c r="WJD112" s="298"/>
      <c r="WJE112" s="298"/>
      <c r="WJF112" s="298"/>
      <c r="WJG112" s="298"/>
      <c r="WJH112" s="298"/>
      <c r="WJI112" s="298"/>
      <c r="WJJ112" s="298"/>
      <c r="WJK112" s="298"/>
      <c r="WJL112" s="298"/>
      <c r="WJM112" s="298"/>
      <c r="WJN112" s="298"/>
      <c r="WJO112" s="298"/>
      <c r="WJP112" s="298"/>
      <c r="WJQ112" s="298"/>
      <c r="WJR112" s="298"/>
      <c r="WJS112" s="298"/>
      <c r="WJT112" s="298"/>
      <c r="WJU112" s="298"/>
      <c r="WJV112" s="298"/>
      <c r="WJW112" s="298"/>
      <c r="WJX112" s="298"/>
      <c r="WJY112" s="298"/>
      <c r="WJZ112" s="298"/>
      <c r="WKA112" s="298"/>
      <c r="WKB112" s="298"/>
      <c r="WKC112" s="298"/>
      <c r="WKD112" s="298"/>
      <c r="WKE112" s="298"/>
      <c r="WKF112" s="298"/>
      <c r="WKG112" s="298"/>
      <c r="WKH112" s="298"/>
      <c r="WKI112" s="298"/>
      <c r="WKJ112" s="298"/>
      <c r="WKK112" s="298"/>
      <c r="WKL112" s="298"/>
      <c r="WKM112" s="298"/>
      <c r="WKN112" s="298"/>
      <c r="WKO112" s="298"/>
      <c r="WKP112" s="298"/>
      <c r="WKQ112" s="298"/>
      <c r="WKR112" s="298"/>
      <c r="WKS112" s="298"/>
      <c r="WKT112" s="298"/>
      <c r="WKU112" s="298"/>
      <c r="WKV112" s="298"/>
      <c r="WKW112" s="298"/>
      <c r="WKX112" s="298"/>
      <c r="WKY112" s="298"/>
      <c r="WKZ112" s="298"/>
      <c r="WLA112" s="298"/>
      <c r="WLB112" s="298"/>
      <c r="WLC112" s="298"/>
      <c r="WLD112" s="298"/>
      <c r="WLE112" s="298"/>
      <c r="WLF112" s="298"/>
      <c r="WLG112" s="298"/>
      <c r="WLH112" s="298"/>
      <c r="WLI112" s="298"/>
      <c r="WLJ112" s="298"/>
      <c r="WLK112" s="298"/>
      <c r="WLL112" s="298"/>
      <c r="WLM112" s="298"/>
      <c r="WLN112" s="298"/>
      <c r="WLO112" s="298"/>
      <c r="WLP112" s="298"/>
      <c r="WLQ112" s="298"/>
      <c r="WLR112" s="298"/>
      <c r="WLS112" s="298"/>
      <c r="WLT112" s="298"/>
      <c r="WLU112" s="298"/>
      <c r="WLV112" s="298"/>
      <c r="WLW112" s="298"/>
      <c r="WLX112" s="298"/>
      <c r="WLY112" s="298"/>
      <c r="WLZ112" s="298"/>
      <c r="WMA112" s="298"/>
      <c r="WMB112" s="298"/>
      <c r="WMC112" s="298"/>
      <c r="WMD112" s="298"/>
      <c r="WME112" s="298"/>
      <c r="WMF112" s="298"/>
      <c r="WMG112" s="298"/>
      <c r="WMH112" s="298"/>
      <c r="WMI112" s="298"/>
      <c r="WMJ112" s="298"/>
      <c r="WMK112" s="298"/>
      <c r="WML112" s="298"/>
      <c r="WMM112" s="298"/>
      <c r="WMN112" s="298"/>
      <c r="WMO112" s="298"/>
      <c r="WMP112" s="298"/>
      <c r="WMQ112" s="298"/>
      <c r="WMR112" s="298"/>
      <c r="WMS112" s="298"/>
      <c r="WMT112" s="298"/>
      <c r="WMU112" s="298"/>
      <c r="WMV112" s="298"/>
      <c r="WMW112" s="298"/>
      <c r="WMX112" s="298"/>
      <c r="WMY112" s="298"/>
      <c r="WMZ112" s="298"/>
      <c r="WNA112" s="298"/>
      <c r="WNB112" s="298"/>
      <c r="WNC112" s="298"/>
      <c r="WND112" s="298"/>
      <c r="WNE112" s="298"/>
      <c r="WNF112" s="298"/>
      <c r="WNG112" s="298"/>
      <c r="WNH112" s="298"/>
      <c r="WNI112" s="298"/>
      <c r="WNJ112" s="298"/>
      <c r="WNK112" s="298"/>
      <c r="WNL112" s="298"/>
      <c r="WNM112" s="298"/>
      <c r="WNN112" s="298"/>
      <c r="WNO112" s="298"/>
      <c r="WNP112" s="298"/>
      <c r="WNQ112" s="298"/>
      <c r="WNR112" s="298"/>
      <c r="WNS112" s="298"/>
      <c r="WNT112" s="298"/>
      <c r="WNU112" s="298"/>
      <c r="WNV112" s="298"/>
      <c r="WNW112" s="298"/>
      <c r="WNX112" s="298"/>
      <c r="WNY112" s="298"/>
      <c r="WNZ112" s="298"/>
      <c r="WOA112" s="298"/>
      <c r="WOB112" s="298"/>
      <c r="WOC112" s="298"/>
      <c r="WOD112" s="298"/>
      <c r="WOE112" s="298"/>
      <c r="WOF112" s="298"/>
      <c r="WOG112" s="298"/>
      <c r="WOH112" s="298"/>
      <c r="WOI112" s="298"/>
      <c r="WOJ112" s="298"/>
      <c r="WOK112" s="298"/>
      <c r="WOL112" s="298"/>
      <c r="WOM112" s="298"/>
      <c r="WON112" s="298"/>
      <c r="WOO112" s="298"/>
      <c r="WOP112" s="298"/>
      <c r="WOQ112" s="298"/>
      <c r="WOR112" s="298"/>
      <c r="WOS112" s="298"/>
      <c r="WOT112" s="298"/>
      <c r="WOU112" s="298"/>
      <c r="WOV112" s="298"/>
      <c r="WOW112" s="298"/>
      <c r="WOX112" s="298"/>
      <c r="WOY112" s="298"/>
      <c r="WOZ112" s="298"/>
      <c r="WPA112" s="298"/>
      <c r="WPB112" s="298"/>
      <c r="WPC112" s="298"/>
      <c r="WPD112" s="298"/>
      <c r="WPE112" s="298"/>
      <c r="WPF112" s="298"/>
      <c r="WPG112" s="298"/>
      <c r="WPH112" s="298"/>
      <c r="WPI112" s="298"/>
      <c r="WPJ112" s="298"/>
      <c r="WPK112" s="298"/>
      <c r="WPL112" s="298"/>
      <c r="WPM112" s="298"/>
      <c r="WPN112" s="298"/>
      <c r="WPO112" s="298"/>
      <c r="WPP112" s="298"/>
      <c r="WPQ112" s="298"/>
      <c r="WPR112" s="298"/>
      <c r="WPS112" s="298"/>
      <c r="WPT112" s="298"/>
      <c r="WPU112" s="298"/>
      <c r="WPV112" s="298"/>
      <c r="WPW112" s="298"/>
      <c r="WPX112" s="298"/>
      <c r="WPY112" s="298"/>
      <c r="WPZ112" s="298"/>
      <c r="WQA112" s="298"/>
      <c r="WQB112" s="298"/>
      <c r="WQC112" s="298"/>
      <c r="WQD112" s="298"/>
      <c r="WQE112" s="298"/>
      <c r="WQF112" s="298"/>
      <c r="WQG112" s="298"/>
      <c r="WQH112" s="298"/>
      <c r="WQI112" s="298"/>
      <c r="WQJ112" s="298"/>
      <c r="WQK112" s="298"/>
      <c r="WQL112" s="298"/>
      <c r="WQM112" s="298"/>
      <c r="WQN112" s="298"/>
      <c r="WQO112" s="298"/>
      <c r="WQP112" s="298"/>
      <c r="WQQ112" s="298"/>
      <c r="WQR112" s="298"/>
      <c r="WQS112" s="298"/>
      <c r="WQT112" s="298"/>
      <c r="WQU112" s="298"/>
      <c r="WQV112" s="298"/>
      <c r="WQW112" s="298"/>
      <c r="WQX112" s="298"/>
      <c r="WQY112" s="298"/>
      <c r="WQZ112" s="298"/>
      <c r="WRA112" s="298"/>
      <c r="WRB112" s="298"/>
      <c r="WRC112" s="298"/>
      <c r="WRD112" s="298"/>
      <c r="WRE112" s="298"/>
      <c r="WRF112" s="298"/>
      <c r="WRG112" s="298"/>
      <c r="WRH112" s="298"/>
      <c r="WRI112" s="298"/>
      <c r="WRJ112" s="298"/>
      <c r="WRK112" s="298"/>
      <c r="WRL112" s="298"/>
      <c r="WRM112" s="298"/>
      <c r="WRN112" s="298"/>
      <c r="WRO112" s="298"/>
      <c r="WRP112" s="298"/>
      <c r="WRQ112" s="298"/>
      <c r="WRR112" s="298"/>
      <c r="WRS112" s="298"/>
      <c r="WRT112" s="298"/>
      <c r="WRU112" s="298"/>
      <c r="WRV112" s="298"/>
      <c r="WRW112" s="298"/>
      <c r="WRX112" s="298"/>
      <c r="WRY112" s="298"/>
      <c r="WRZ112" s="298"/>
      <c r="WSA112" s="298"/>
      <c r="WSB112" s="298"/>
      <c r="WSC112" s="298"/>
      <c r="WSD112" s="298"/>
      <c r="WSE112" s="298"/>
      <c r="WSF112" s="298"/>
      <c r="WSG112" s="298"/>
      <c r="WSH112" s="298"/>
      <c r="WSI112" s="298"/>
      <c r="WSJ112" s="298"/>
      <c r="WSK112" s="298"/>
      <c r="WSL112" s="298"/>
      <c r="WSM112" s="298"/>
      <c r="WSN112" s="298"/>
      <c r="WSO112" s="298"/>
      <c r="WSP112" s="298"/>
      <c r="WSQ112" s="298"/>
      <c r="WSR112" s="298"/>
      <c r="WSS112" s="298"/>
      <c r="WST112" s="298"/>
      <c r="WSU112" s="298"/>
      <c r="WSV112" s="298"/>
      <c r="WSW112" s="298"/>
      <c r="WSX112" s="298"/>
      <c r="WSY112" s="298"/>
      <c r="WSZ112" s="298"/>
      <c r="WTA112" s="298"/>
      <c r="WTB112" s="298"/>
      <c r="WTC112" s="298"/>
      <c r="WTD112" s="298"/>
      <c r="WTE112" s="298"/>
      <c r="WTF112" s="298"/>
      <c r="WTG112" s="298"/>
      <c r="WTH112" s="298"/>
      <c r="WTI112" s="298"/>
      <c r="WTJ112" s="298"/>
      <c r="WTK112" s="298"/>
      <c r="WTL112" s="298"/>
      <c r="WTM112" s="298"/>
      <c r="WTN112" s="298"/>
      <c r="WTO112" s="298"/>
      <c r="WTP112" s="298"/>
      <c r="WTQ112" s="298"/>
      <c r="WTR112" s="298"/>
      <c r="WTS112" s="298"/>
      <c r="WTT112" s="298"/>
      <c r="WTU112" s="298"/>
      <c r="WTV112" s="298"/>
      <c r="WTW112" s="298"/>
      <c r="WTX112" s="298"/>
      <c r="WTY112" s="298"/>
      <c r="WTZ112" s="298"/>
      <c r="WUA112" s="298"/>
      <c r="WUB112" s="298"/>
      <c r="WUC112" s="298"/>
      <c r="WUD112" s="298"/>
      <c r="WUE112" s="298"/>
      <c r="WUF112" s="298"/>
      <c r="WUG112" s="298"/>
      <c r="WUH112" s="298"/>
      <c r="WUI112" s="298"/>
      <c r="WUJ112" s="298"/>
      <c r="WUK112" s="298"/>
      <c r="WUL112" s="298"/>
      <c r="WUM112" s="298"/>
      <c r="WUN112" s="298"/>
      <c r="WUO112" s="298"/>
      <c r="WUP112" s="298"/>
      <c r="WUQ112" s="298"/>
      <c r="WUR112" s="298"/>
      <c r="WUS112" s="298"/>
      <c r="WUT112" s="298"/>
      <c r="WUU112" s="298"/>
      <c r="WUV112" s="298"/>
      <c r="WUW112" s="298"/>
      <c r="WUX112" s="298"/>
      <c r="WUY112" s="298"/>
      <c r="WUZ112" s="298"/>
      <c r="WVA112" s="298"/>
      <c r="WVB112" s="298"/>
      <c r="WVC112" s="298"/>
      <c r="WVD112" s="298"/>
      <c r="WVE112" s="298"/>
      <c r="WVF112" s="298"/>
      <c r="WVG112" s="298"/>
      <c r="WVH112" s="298"/>
      <c r="WVI112" s="298"/>
      <c r="WVJ112" s="298"/>
      <c r="WVK112" s="298"/>
      <c r="WVL112" s="298"/>
      <c r="WVM112" s="298"/>
      <c r="WVN112" s="298"/>
      <c r="WVO112" s="298"/>
      <c r="WVP112" s="298"/>
      <c r="WVQ112" s="298"/>
      <c r="WVR112" s="298"/>
      <c r="WVS112" s="298"/>
      <c r="WVT112" s="298"/>
      <c r="WVU112" s="298"/>
      <c r="WVV112" s="298"/>
      <c r="WVW112" s="298"/>
      <c r="WVX112" s="298"/>
      <c r="WVY112" s="298"/>
      <c r="WVZ112" s="298"/>
      <c r="WWA112" s="298"/>
      <c r="WWB112" s="298"/>
      <c r="WWC112" s="298"/>
      <c r="WWD112" s="298"/>
      <c r="WWE112" s="298"/>
      <c r="WWF112" s="298"/>
      <c r="WWG112" s="298"/>
      <c r="WWH112" s="298"/>
      <c r="WWI112" s="298"/>
      <c r="WWJ112" s="298"/>
      <c r="WWK112" s="298"/>
      <c r="WWL112" s="298"/>
      <c r="WWM112" s="298"/>
      <c r="WWN112" s="298"/>
      <c r="WWO112" s="298"/>
      <c r="WWP112" s="298"/>
      <c r="WWQ112" s="298"/>
      <c r="WWR112" s="298"/>
      <c r="WWS112" s="298"/>
      <c r="WWT112" s="298"/>
      <c r="WWU112" s="298"/>
      <c r="WWV112" s="298"/>
      <c r="WWW112" s="298"/>
      <c r="WWX112" s="298"/>
      <c r="WWY112" s="298"/>
      <c r="WWZ112" s="298"/>
      <c r="WXA112" s="298"/>
      <c r="WXB112" s="298"/>
      <c r="WXC112" s="298"/>
      <c r="WXD112" s="298"/>
      <c r="WXE112" s="298"/>
      <c r="WXF112" s="298"/>
      <c r="WXG112" s="298"/>
      <c r="WXH112" s="298"/>
      <c r="WXI112" s="298"/>
      <c r="WXJ112" s="298"/>
      <c r="WXK112" s="298"/>
      <c r="WXL112" s="298"/>
      <c r="WXM112" s="298"/>
      <c r="WXN112" s="298"/>
      <c r="WXO112" s="298"/>
      <c r="WXP112" s="298"/>
      <c r="WXQ112" s="298"/>
      <c r="WXR112" s="298"/>
      <c r="WXS112" s="298"/>
      <c r="WXT112" s="298"/>
      <c r="WXU112" s="298"/>
      <c r="WXV112" s="298"/>
      <c r="WXW112" s="298"/>
      <c r="WXX112" s="298"/>
      <c r="WXY112" s="298"/>
      <c r="WXZ112" s="298"/>
      <c r="WYA112" s="298"/>
      <c r="WYB112" s="298"/>
      <c r="WYC112" s="298"/>
      <c r="WYD112" s="298"/>
      <c r="WYE112" s="298"/>
      <c r="WYF112" s="298"/>
      <c r="WYG112" s="298"/>
      <c r="WYH112" s="298"/>
      <c r="WYI112" s="298"/>
      <c r="WYJ112" s="298"/>
      <c r="WYK112" s="298"/>
      <c r="WYL112" s="298"/>
      <c r="WYM112" s="298"/>
      <c r="WYN112" s="298"/>
      <c r="WYO112" s="298"/>
      <c r="WYP112" s="298"/>
      <c r="WYQ112" s="298"/>
      <c r="WYR112" s="298"/>
      <c r="WYS112" s="298"/>
      <c r="WYT112" s="298"/>
      <c r="WYU112" s="298"/>
      <c r="WYV112" s="298"/>
      <c r="WYW112" s="298"/>
      <c r="WYX112" s="298"/>
      <c r="WYY112" s="298"/>
      <c r="WYZ112" s="298"/>
      <c r="WZA112" s="298"/>
      <c r="WZB112" s="298"/>
      <c r="WZC112" s="298"/>
      <c r="WZD112" s="298"/>
      <c r="WZE112" s="298"/>
      <c r="WZF112" s="298"/>
      <c r="WZG112" s="298"/>
      <c r="WZH112" s="298"/>
      <c r="WZI112" s="298"/>
      <c r="WZJ112" s="298"/>
      <c r="WZK112" s="298"/>
      <c r="WZL112" s="298"/>
      <c r="WZM112" s="298"/>
      <c r="WZN112" s="298"/>
      <c r="WZO112" s="298"/>
      <c r="WZP112" s="298"/>
      <c r="WZQ112" s="298"/>
      <c r="WZR112" s="298"/>
      <c r="WZS112" s="298"/>
      <c r="WZT112" s="298"/>
      <c r="WZU112" s="298"/>
      <c r="WZV112" s="298"/>
      <c r="WZW112" s="298"/>
      <c r="WZX112" s="298"/>
      <c r="WZY112" s="298"/>
      <c r="WZZ112" s="298"/>
      <c r="XAA112" s="298"/>
      <c r="XAB112" s="298"/>
      <c r="XAC112" s="298"/>
      <c r="XAD112" s="298"/>
      <c r="XAE112" s="298"/>
      <c r="XAF112" s="298"/>
      <c r="XAG112" s="298"/>
      <c r="XAH112" s="298"/>
      <c r="XAI112" s="298"/>
      <c r="XAJ112" s="298"/>
      <c r="XAK112" s="298"/>
      <c r="XAL112" s="298"/>
      <c r="XAM112" s="298"/>
      <c r="XAN112" s="298"/>
      <c r="XAO112" s="298"/>
      <c r="XAP112" s="298"/>
      <c r="XAQ112" s="298"/>
      <c r="XAR112" s="298"/>
      <c r="XAS112" s="298"/>
      <c r="XAT112" s="298"/>
      <c r="XAU112" s="298"/>
      <c r="XAV112" s="298"/>
      <c r="XAW112" s="298"/>
      <c r="XAX112" s="298"/>
    </row>
    <row r="113" spans="1:126">
      <c r="A113" s="286"/>
      <c r="B113" s="3">
        <v>1</v>
      </c>
      <c r="C113" s="4">
        <v>12</v>
      </c>
      <c r="D113" s="5"/>
      <c r="E113" s="5"/>
      <c r="F113" s="302">
        <f>SUM(C$113:E113)</f>
        <v>12</v>
      </c>
      <c r="G113" s="285"/>
      <c r="H113" s="302">
        <f>SUM(I$113:K113)</f>
        <v>3</v>
      </c>
      <c r="I113" s="4">
        <v>3</v>
      </c>
      <c r="J113" s="5"/>
      <c r="K113" s="5"/>
      <c r="M113" s="3">
        <v>1</v>
      </c>
      <c r="N113" s="4">
        <v>9</v>
      </c>
      <c r="O113" s="5"/>
      <c r="P113" s="5"/>
      <c r="Q113" s="302">
        <f>SUM(N$113:P113)</f>
        <v>9</v>
      </c>
      <c r="R113" s="285"/>
      <c r="S113" s="302">
        <f>SUM(T$113:V113)</f>
        <v>6</v>
      </c>
      <c r="T113" s="4">
        <v>6</v>
      </c>
      <c r="U113" s="5"/>
      <c r="V113" s="5"/>
      <c r="X113" s="3">
        <v>1</v>
      </c>
      <c r="Y113" s="4">
        <v>10</v>
      </c>
      <c r="Z113" s="5"/>
      <c r="AA113" s="5"/>
      <c r="AB113" s="302">
        <f>SUM(Y$113:AA113)</f>
        <v>10</v>
      </c>
      <c r="AC113" s="285"/>
      <c r="AD113" s="302">
        <f>SUM(AE$113:AG113)</f>
        <v>9</v>
      </c>
      <c r="AE113" s="4">
        <v>9</v>
      </c>
      <c r="AF113" s="5"/>
      <c r="AG113" s="5"/>
      <c r="AI113" s="3">
        <v>1</v>
      </c>
      <c r="AJ113" s="4">
        <v>11</v>
      </c>
      <c r="AK113" s="5"/>
      <c r="AL113" s="5"/>
      <c r="AM113" s="302">
        <f>SUM(AJ$113:AL113)</f>
        <v>11</v>
      </c>
      <c r="AN113" s="285"/>
      <c r="AO113" s="302">
        <f>SUM(AP$113:AR113)</f>
        <v>7</v>
      </c>
      <c r="AP113" s="4">
        <v>7</v>
      </c>
      <c r="AQ113" s="5"/>
      <c r="AR113" s="5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E113" s="3">
        <v>1</v>
      </c>
      <c r="BF113" s="4">
        <v>9</v>
      </c>
      <c r="BG113" s="5"/>
      <c r="BH113" s="5"/>
      <c r="BI113" s="302">
        <f>SUM($BF$113:BH113)</f>
        <v>9</v>
      </c>
      <c r="BK113" s="302">
        <f>SUM($BL$113:BN113)</f>
        <v>9</v>
      </c>
      <c r="BL113" s="4">
        <v>9</v>
      </c>
      <c r="BM113" s="5"/>
      <c r="BN113" s="5"/>
      <c r="BP113" s="3">
        <v>1</v>
      </c>
      <c r="BQ113" s="4">
        <v>10</v>
      </c>
      <c r="BR113" s="5"/>
      <c r="BS113" s="5"/>
      <c r="BT113" s="302">
        <f>SUM(BQ$113:BS113)</f>
        <v>10</v>
      </c>
      <c r="BV113" s="302">
        <f>SUM(BW$113:BY113)</f>
        <v>9</v>
      </c>
      <c r="BW113" s="4">
        <v>9</v>
      </c>
      <c r="BX113" s="5"/>
      <c r="BY113" s="5"/>
      <c r="CA113" s="3">
        <v>1</v>
      </c>
      <c r="CB113" s="4">
        <v>7</v>
      </c>
      <c r="CC113" s="5"/>
      <c r="CD113" s="5"/>
      <c r="CE113" s="302">
        <f>SUM(CB$113:CD113)</f>
        <v>7</v>
      </c>
      <c r="CG113" s="302">
        <f>SUM(CH$113:CJ113)</f>
        <v>6</v>
      </c>
      <c r="CH113" s="4">
        <v>6</v>
      </c>
      <c r="CI113" s="5"/>
      <c r="CJ113" s="5"/>
      <c r="CL113" s="3">
        <v>1</v>
      </c>
      <c r="CM113" s="4">
        <v>10</v>
      </c>
      <c r="CN113" s="5"/>
      <c r="CO113" s="5"/>
      <c r="CP113" s="302">
        <f>SUM(CM$113:CO113)</f>
        <v>10</v>
      </c>
      <c r="CR113" s="302">
        <f>SUM(CS$113:CU113)</f>
        <v>8</v>
      </c>
      <c r="CS113" s="4">
        <v>8</v>
      </c>
      <c r="CT113" s="5"/>
      <c r="CU113" s="5"/>
      <c r="CW113" s="3">
        <v>1</v>
      </c>
      <c r="CX113" s="4">
        <v>11</v>
      </c>
      <c r="CY113" s="5"/>
      <c r="CZ113" s="5"/>
      <c r="DA113" s="302">
        <f>SUM($CX$113:CZ113)</f>
        <v>11</v>
      </c>
      <c r="DC113" s="302">
        <f>SUM($DD$113:DF113)</f>
        <v>6</v>
      </c>
      <c r="DD113" s="4">
        <v>6</v>
      </c>
      <c r="DE113" s="5"/>
      <c r="DF113" s="5"/>
    </row>
    <row r="114" spans="1:126">
      <c r="A114" s="286"/>
      <c r="B114" s="7">
        <v>2</v>
      </c>
      <c r="C114" s="5"/>
      <c r="D114" s="4">
        <v>11</v>
      </c>
      <c r="E114" s="5"/>
      <c r="F114" s="302">
        <f>SUM(C$113:E114)</f>
        <v>23</v>
      </c>
      <c r="G114" s="285"/>
      <c r="H114" s="302">
        <f>SUM(I$113:K114)</f>
        <v>11</v>
      </c>
      <c r="I114" s="5"/>
      <c r="J114" s="4">
        <v>8</v>
      </c>
      <c r="K114" s="5"/>
      <c r="M114" s="7">
        <v>2</v>
      </c>
      <c r="N114" s="5"/>
      <c r="O114" s="4">
        <v>8</v>
      </c>
      <c r="P114" s="5"/>
      <c r="Q114" s="302">
        <f>SUM(N$113:P114)</f>
        <v>17</v>
      </c>
      <c r="R114" s="285"/>
      <c r="S114" s="302">
        <f>SUM(T$113:V114)</f>
        <v>14</v>
      </c>
      <c r="T114" s="5"/>
      <c r="U114" s="4">
        <v>8</v>
      </c>
      <c r="V114" s="5"/>
      <c r="X114" s="7">
        <v>2</v>
      </c>
      <c r="Y114" s="5"/>
      <c r="Z114" s="4">
        <v>9</v>
      </c>
      <c r="AA114" s="5"/>
      <c r="AB114" s="302">
        <f>SUM(Y$113:AA114)</f>
        <v>19</v>
      </c>
      <c r="AC114" s="285"/>
      <c r="AD114" s="302">
        <f>SUM(AE$113:AG114)</f>
        <v>18</v>
      </c>
      <c r="AE114" s="5"/>
      <c r="AF114" s="4">
        <v>9</v>
      </c>
      <c r="AG114" s="5"/>
      <c r="AI114" s="7">
        <v>2</v>
      </c>
      <c r="AJ114" s="5"/>
      <c r="AK114" s="4">
        <v>10</v>
      </c>
      <c r="AL114" s="5"/>
      <c r="AM114" s="302">
        <f>SUM(AJ$113:AL114)</f>
        <v>21</v>
      </c>
      <c r="AN114" s="285"/>
      <c r="AO114" s="302">
        <f>SUM(AP$113:AR114)</f>
        <v>9</v>
      </c>
      <c r="AP114" s="5"/>
      <c r="AQ114" s="4">
        <v>2</v>
      </c>
      <c r="AR114" s="5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E114" s="7">
        <v>2</v>
      </c>
      <c r="BF114" s="5"/>
      <c r="BG114" s="4">
        <v>9</v>
      </c>
      <c r="BH114" s="5"/>
      <c r="BI114" s="302">
        <f>SUM($BF$113:BH114)</f>
        <v>18</v>
      </c>
      <c r="BK114" s="302">
        <f>SUM($BL$113:BN114)</f>
        <v>18</v>
      </c>
      <c r="BL114" s="5"/>
      <c r="BM114" s="4">
        <v>9</v>
      </c>
      <c r="BN114" s="5"/>
      <c r="BP114" s="7">
        <v>2</v>
      </c>
      <c r="BQ114" s="5"/>
      <c r="BR114" s="4">
        <v>8</v>
      </c>
      <c r="BS114" s="5"/>
      <c r="BT114" s="302">
        <f>SUM(BQ$113:BS114)</f>
        <v>18</v>
      </c>
      <c r="BV114" s="302">
        <f>SUM(BW$113:BY114)</f>
        <v>17</v>
      </c>
      <c r="BW114" s="5"/>
      <c r="BX114" s="4">
        <v>8</v>
      </c>
      <c r="BY114" s="5"/>
      <c r="CA114" s="7">
        <v>2</v>
      </c>
      <c r="CB114" s="5"/>
      <c r="CC114" s="4">
        <v>2</v>
      </c>
      <c r="CD114" s="5"/>
      <c r="CE114" s="302">
        <f>SUM(CB$113:CD114)</f>
        <v>9</v>
      </c>
      <c r="CG114" s="302">
        <f>SUM(CH$113:CJ114)</f>
        <v>6</v>
      </c>
      <c r="CH114" s="5"/>
      <c r="CI114" s="4" t="s">
        <v>1</v>
      </c>
      <c r="CJ114" s="5"/>
      <c r="CL114" s="7">
        <v>2</v>
      </c>
      <c r="CM114" s="5"/>
      <c r="CN114" s="4">
        <v>6</v>
      </c>
      <c r="CO114" s="5"/>
      <c r="CP114" s="302">
        <f>SUM(CM$113:CO114)</f>
        <v>16</v>
      </c>
      <c r="CR114" s="302">
        <f>SUM(CS$113:CU114)</f>
        <v>8</v>
      </c>
      <c r="CS114" s="5"/>
      <c r="CT114" s="4" t="s">
        <v>1</v>
      </c>
      <c r="CU114" s="5"/>
      <c r="CW114" s="7">
        <v>2</v>
      </c>
      <c r="CX114" s="5"/>
      <c r="CY114" s="4">
        <v>3</v>
      </c>
      <c r="CZ114" s="5"/>
      <c r="DA114" s="302">
        <f>SUM($CX$113:CZ114)</f>
        <v>14</v>
      </c>
      <c r="DC114" s="302">
        <f>SUM($DD$113:DF114)</f>
        <v>6</v>
      </c>
      <c r="DD114" s="5"/>
      <c r="DE114" s="4" t="s">
        <v>1</v>
      </c>
      <c r="DF114" s="5"/>
    </row>
    <row r="115" spans="1:126">
      <c r="A115" s="286"/>
      <c r="B115" s="7">
        <v>3</v>
      </c>
      <c r="C115" s="4"/>
      <c r="D115" s="5"/>
      <c r="E115" s="5">
        <v>4</v>
      </c>
      <c r="F115" s="302">
        <f>SUM(C$113:E115)</f>
        <v>27</v>
      </c>
      <c r="G115" s="285"/>
      <c r="H115" s="302">
        <f>SUM(I$113:K115)</f>
        <v>23</v>
      </c>
      <c r="I115" s="4"/>
      <c r="J115" s="5"/>
      <c r="K115" s="5">
        <v>12</v>
      </c>
      <c r="M115" s="7">
        <v>3</v>
      </c>
      <c r="N115" s="4"/>
      <c r="O115" s="5"/>
      <c r="P115" s="5">
        <v>10</v>
      </c>
      <c r="Q115" s="302">
        <f>SUM(N$113:P115)</f>
        <v>27</v>
      </c>
      <c r="R115" s="285"/>
      <c r="S115" s="302">
        <f>SUM(T$113:V115)</f>
        <v>24</v>
      </c>
      <c r="T115" s="4"/>
      <c r="U115" s="5"/>
      <c r="V115" s="5">
        <v>10</v>
      </c>
      <c r="X115" s="7">
        <v>3</v>
      </c>
      <c r="Y115" s="4"/>
      <c r="Z115" s="5"/>
      <c r="AA115" s="5">
        <v>7</v>
      </c>
      <c r="AB115" s="302">
        <f>SUM(Y$113:AA115)</f>
        <v>26</v>
      </c>
      <c r="AC115" s="285"/>
      <c r="AD115" s="302">
        <f>SUM(AE$113:AG115)</f>
        <v>18</v>
      </c>
      <c r="AE115" s="4"/>
      <c r="AF115" s="5"/>
      <c r="AG115" s="5" t="s">
        <v>1</v>
      </c>
      <c r="AI115" s="7">
        <v>3</v>
      </c>
      <c r="AJ115" s="4"/>
      <c r="AK115" s="5"/>
      <c r="AL115" s="5">
        <v>4</v>
      </c>
      <c r="AM115" s="302">
        <f>SUM(AJ$113:AL115)</f>
        <v>25</v>
      </c>
      <c r="AN115" s="285"/>
      <c r="AO115" s="302">
        <f>SUM(AP$113:AR115)</f>
        <v>9</v>
      </c>
      <c r="AP115" s="4"/>
      <c r="AQ115" s="5"/>
      <c r="AR115" s="5" t="s">
        <v>1</v>
      </c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E115" s="7">
        <v>3</v>
      </c>
      <c r="BF115" s="4"/>
      <c r="BG115" s="5"/>
      <c r="BH115" s="5">
        <v>3</v>
      </c>
      <c r="BI115" s="302">
        <f>SUM($BF$113:BH115)</f>
        <v>21</v>
      </c>
      <c r="BK115" s="302">
        <f>SUM($BL$113:BN115)</f>
        <v>20</v>
      </c>
      <c r="BL115" s="4"/>
      <c r="BM115" s="5"/>
      <c r="BN115" s="5">
        <v>2</v>
      </c>
      <c r="BP115" s="7">
        <v>3</v>
      </c>
      <c r="BQ115" s="4"/>
      <c r="BR115" s="5"/>
      <c r="BS115" s="5">
        <v>2</v>
      </c>
      <c r="BT115" s="302">
        <f>SUM(BQ$113:BS115)</f>
        <v>20</v>
      </c>
      <c r="BV115" s="302">
        <f>SUM(BW$113:BY115)</f>
        <v>23</v>
      </c>
      <c r="BW115" s="4"/>
      <c r="BX115" s="5"/>
      <c r="BY115" s="5">
        <v>6</v>
      </c>
      <c r="CA115" s="7">
        <v>3</v>
      </c>
      <c r="CB115" s="4"/>
      <c r="CC115" s="5"/>
      <c r="CD115" s="5">
        <v>6</v>
      </c>
      <c r="CE115" s="302">
        <f>SUM(CB$113:CD115)</f>
        <v>15</v>
      </c>
      <c r="CG115" s="302">
        <f>SUM(CH$113:CJ115)</f>
        <v>9</v>
      </c>
      <c r="CH115" s="4"/>
      <c r="CI115" s="5"/>
      <c r="CJ115" s="5">
        <v>3</v>
      </c>
      <c r="CL115" s="7">
        <v>3</v>
      </c>
      <c r="CM115" s="4"/>
      <c r="CN115" s="5"/>
      <c r="CO115" s="5">
        <v>9</v>
      </c>
      <c r="CP115" s="302">
        <f>SUM(CM$113:CO115)</f>
        <v>25</v>
      </c>
      <c r="CR115" s="302">
        <f>SUM(CS$113:CU115)</f>
        <v>12</v>
      </c>
      <c r="CS115" s="4"/>
      <c r="CT115" s="5"/>
      <c r="CU115" s="5">
        <v>4</v>
      </c>
      <c r="CW115" s="7">
        <v>3</v>
      </c>
      <c r="CX115" s="4"/>
      <c r="CY115" s="5"/>
      <c r="CZ115" s="5">
        <v>2</v>
      </c>
      <c r="DA115" s="302">
        <f>SUM($CX$113:CZ115)</f>
        <v>16</v>
      </c>
      <c r="DC115" s="302">
        <f>SUM($DD$113:DF115)</f>
        <v>8</v>
      </c>
      <c r="DD115" s="4"/>
      <c r="DE115" s="5"/>
      <c r="DF115" s="5">
        <v>2</v>
      </c>
      <c r="DI115" s="276" t="s">
        <v>57</v>
      </c>
      <c r="DJ115" s="277"/>
      <c r="DK115" s="277"/>
      <c r="DL115" s="277"/>
      <c r="DM115" s="303"/>
      <c r="DN115" s="304"/>
      <c r="DO115" s="305"/>
      <c r="DP115" s="303">
        <v>9</v>
      </c>
      <c r="DR115" s="76" t="s">
        <v>75</v>
      </c>
      <c r="DS115" s="77"/>
      <c r="DT115" s="77"/>
      <c r="DU115" s="306"/>
      <c r="DV115" s="306">
        <f>DP122/DP125</f>
        <v>66</v>
      </c>
    </row>
    <row r="116" spans="1:126">
      <c r="A116" s="286"/>
      <c r="B116" s="3">
        <v>4</v>
      </c>
      <c r="C116" s="5">
        <v>10</v>
      </c>
      <c r="D116" s="4"/>
      <c r="E116" s="5"/>
      <c r="F116" s="302">
        <f>SUM(C$113:E116)</f>
        <v>37</v>
      </c>
      <c r="G116" s="285"/>
      <c r="H116" s="302">
        <f>SUM(I$113:K116)</f>
        <v>23</v>
      </c>
      <c r="I116" s="5" t="s">
        <v>1</v>
      </c>
      <c r="J116" s="4"/>
      <c r="K116" s="5"/>
      <c r="M116" s="3">
        <v>4</v>
      </c>
      <c r="N116" s="5">
        <v>2</v>
      </c>
      <c r="O116" s="4"/>
      <c r="P116" s="5"/>
      <c r="Q116" s="302">
        <f>SUM(N$113:P116)</f>
        <v>29</v>
      </c>
      <c r="R116" s="285"/>
      <c r="S116" s="302">
        <f>SUM(T$113:V116)</f>
        <v>26</v>
      </c>
      <c r="T116" s="5">
        <v>2</v>
      </c>
      <c r="U116" s="4"/>
      <c r="V116" s="5"/>
      <c r="X116" s="7">
        <v>4</v>
      </c>
      <c r="Y116" s="5">
        <v>7</v>
      </c>
      <c r="Z116" s="4"/>
      <c r="AA116" s="5"/>
      <c r="AB116" s="302">
        <f>SUM(Y$113:AA116)</f>
        <v>33</v>
      </c>
      <c r="AC116" s="285"/>
      <c r="AD116" s="302">
        <f>SUM(AE$113:AG116)</f>
        <v>23</v>
      </c>
      <c r="AE116" s="5">
        <v>5</v>
      </c>
      <c r="AF116" s="4"/>
      <c r="AG116" s="5"/>
      <c r="AI116" s="3">
        <v>4</v>
      </c>
      <c r="AJ116" s="5">
        <v>11</v>
      </c>
      <c r="AK116" s="4"/>
      <c r="AL116" s="5"/>
      <c r="AM116" s="302">
        <f>SUM(AJ$113:AL116)</f>
        <v>36</v>
      </c>
      <c r="AN116" s="285"/>
      <c r="AO116" s="302">
        <f>SUM(AP$113:AR116)</f>
        <v>19</v>
      </c>
      <c r="AP116" s="5">
        <v>10</v>
      </c>
      <c r="AQ116" s="4"/>
      <c r="AR116" s="5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E116" s="7">
        <v>4</v>
      </c>
      <c r="BF116" s="5">
        <v>4</v>
      </c>
      <c r="BG116" s="4"/>
      <c r="BH116" s="5"/>
      <c r="BI116" s="302">
        <f>SUM($BF$113:BH116)</f>
        <v>25</v>
      </c>
      <c r="BK116" s="302">
        <f>SUM($BL$113:BN116)</f>
        <v>25</v>
      </c>
      <c r="BL116" s="5">
        <v>5</v>
      </c>
      <c r="BM116" s="4"/>
      <c r="BN116" s="5"/>
      <c r="BP116" s="3">
        <v>4</v>
      </c>
      <c r="BQ116" s="5">
        <v>8</v>
      </c>
      <c r="BR116" s="4"/>
      <c r="BS116" s="5"/>
      <c r="BT116" s="302">
        <f>SUM(BQ$113:BS116)</f>
        <v>28</v>
      </c>
      <c r="BV116" s="302">
        <f>SUM(BW$113:BY116)</f>
        <v>28</v>
      </c>
      <c r="BW116" s="5">
        <v>5</v>
      </c>
      <c r="BX116" s="4"/>
      <c r="BY116" s="5"/>
      <c r="CA116" s="3">
        <v>4</v>
      </c>
      <c r="CB116" s="5">
        <v>6</v>
      </c>
      <c r="CC116" s="4"/>
      <c r="CD116" s="5"/>
      <c r="CE116" s="302">
        <f>SUM(CB$113:CD116)</f>
        <v>21</v>
      </c>
      <c r="CG116" s="302">
        <f>SUM(CH$113:CJ116)</f>
        <v>11</v>
      </c>
      <c r="CH116" s="5">
        <v>2</v>
      </c>
      <c r="CI116" s="4"/>
      <c r="CJ116" s="5"/>
      <c r="CL116" s="7">
        <v>4</v>
      </c>
      <c r="CM116" s="5">
        <v>7</v>
      </c>
      <c r="CN116" s="4"/>
      <c r="CO116" s="5"/>
      <c r="CP116" s="302">
        <f>SUM(CM$113:CO116)</f>
        <v>32</v>
      </c>
      <c r="CR116" s="302">
        <f>SUM(CS$113:CU116)</f>
        <v>16</v>
      </c>
      <c r="CS116" s="5">
        <v>4</v>
      </c>
      <c r="CT116" s="4"/>
      <c r="CU116" s="5"/>
      <c r="CW116" s="7">
        <v>4</v>
      </c>
      <c r="CX116" s="5">
        <v>10</v>
      </c>
      <c r="CY116" s="4"/>
      <c r="CZ116" s="5"/>
      <c r="DA116" s="302">
        <f>SUM($CX$113:CZ116)</f>
        <v>26</v>
      </c>
      <c r="DC116" s="302">
        <f>SUM($DD$113:DF116)</f>
        <v>18</v>
      </c>
      <c r="DD116" s="5">
        <v>10</v>
      </c>
      <c r="DE116" s="4"/>
      <c r="DF116" s="5"/>
      <c r="DI116" s="274" t="s">
        <v>58</v>
      </c>
      <c r="DJ116" s="275"/>
      <c r="DK116" s="275"/>
      <c r="DL116" s="275"/>
      <c r="DM116" s="307"/>
      <c r="DN116" s="308"/>
      <c r="DP116" s="307">
        <f>COUNTIFS(F129,"&gt;"&amp;H129)+COUNTIFS(Q129,"&gt;"&amp;S129)+COUNTIFS(AB129,"&gt;"&amp;AD129)+COUNTIFS(AM129,"&gt;"&amp;AO129)+COUNTIFS(AX129,"&gt;"&amp;AZ129)+COUNTIFS(BI129,"&gt;"&amp;BK129)+COUNTIFS(BT129,"&gt;"&amp;BV129)+COUNTIFS(CE129,"&gt;"&amp;CG129)+COUNTIFS(CP129,"&gt;"&amp;CR129)+COUNTIFS(DA129,"&gt;"&amp;DC129)</f>
        <v>7</v>
      </c>
      <c r="DR116" s="76" t="s">
        <v>76</v>
      </c>
      <c r="DS116" s="77"/>
      <c r="DT116" s="77"/>
      <c r="DU116" s="306"/>
      <c r="DV116" s="306">
        <f>(DP122/DP124)-DV115</f>
        <v>10</v>
      </c>
    </row>
    <row r="117" spans="1:126">
      <c r="A117" s="286"/>
      <c r="B117" s="7">
        <v>5</v>
      </c>
      <c r="C117" s="4"/>
      <c r="D117" s="5">
        <v>2</v>
      </c>
      <c r="E117" s="5"/>
      <c r="F117" s="302">
        <f>SUM(C$113:E117)</f>
        <v>39</v>
      </c>
      <c r="G117" s="285"/>
      <c r="H117" s="302">
        <f>SUM(I$113:K117)</f>
        <v>23</v>
      </c>
      <c r="I117" s="4"/>
      <c r="J117" s="5" t="s">
        <v>1</v>
      </c>
      <c r="K117" s="5"/>
      <c r="M117" s="7">
        <v>5</v>
      </c>
      <c r="N117" s="4"/>
      <c r="O117" s="5">
        <v>8</v>
      </c>
      <c r="P117" s="5"/>
      <c r="Q117" s="302">
        <f>SUM(N$113:P117)</f>
        <v>37</v>
      </c>
      <c r="R117" s="285"/>
      <c r="S117" s="302">
        <f>SUM(T$113:V117)</f>
        <v>28</v>
      </c>
      <c r="T117" s="4"/>
      <c r="U117" s="5">
        <v>2</v>
      </c>
      <c r="V117" s="5"/>
      <c r="X117" s="7">
        <v>5</v>
      </c>
      <c r="Y117" s="4"/>
      <c r="Z117" s="5">
        <v>2</v>
      </c>
      <c r="AA117" s="5"/>
      <c r="AB117" s="302">
        <f>SUM(Y$113:AA117)</f>
        <v>35</v>
      </c>
      <c r="AC117" s="285"/>
      <c r="AD117" s="302">
        <f>SUM(AE$113:AG117)</f>
        <v>29</v>
      </c>
      <c r="AE117" s="4"/>
      <c r="AF117" s="5">
        <v>6</v>
      </c>
      <c r="AG117" s="5"/>
      <c r="AI117" s="7">
        <v>5</v>
      </c>
      <c r="AJ117" s="4"/>
      <c r="AK117" s="5">
        <v>3</v>
      </c>
      <c r="AL117" s="5"/>
      <c r="AM117" s="302">
        <f>SUM(AJ$113:AL117)</f>
        <v>39</v>
      </c>
      <c r="AN117" s="285"/>
      <c r="AO117" s="302">
        <f>SUM(AP$113:AR117)</f>
        <v>19</v>
      </c>
      <c r="AP117" s="4"/>
      <c r="AQ117" s="5" t="s">
        <v>1</v>
      </c>
      <c r="AR117" s="5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E117" s="7">
        <v>5</v>
      </c>
      <c r="BF117" s="4"/>
      <c r="BG117" s="5" t="s">
        <v>1</v>
      </c>
      <c r="BH117" s="5"/>
      <c r="BI117" s="302">
        <f>SUM($BF$113:BH117)</f>
        <v>25</v>
      </c>
      <c r="BK117" s="302">
        <f>SUM($BL$113:BN117)</f>
        <v>25</v>
      </c>
      <c r="BL117" s="4"/>
      <c r="BM117" s="5" t="s">
        <v>1</v>
      </c>
      <c r="BN117" s="5"/>
      <c r="BP117" s="7">
        <v>5</v>
      </c>
      <c r="BQ117" s="4"/>
      <c r="BR117" s="5" t="s">
        <v>1</v>
      </c>
      <c r="BS117" s="5"/>
      <c r="BT117" s="302">
        <f>SUM(BQ$113:BS117)</f>
        <v>28</v>
      </c>
      <c r="BV117" s="302">
        <f>SUM(BW$113:BY117)</f>
        <v>28</v>
      </c>
      <c r="BW117" s="4"/>
      <c r="BX117" s="5" t="s">
        <v>1</v>
      </c>
      <c r="BY117" s="5"/>
      <c r="CA117" s="7">
        <v>5</v>
      </c>
      <c r="CB117" s="4"/>
      <c r="CC117" s="5">
        <v>5</v>
      </c>
      <c r="CD117" s="5"/>
      <c r="CE117" s="302">
        <f>SUM(CB$113:CD117)</f>
        <v>26</v>
      </c>
      <c r="CG117" s="302">
        <f>SUM(CH$113:CJ117)</f>
        <v>11</v>
      </c>
      <c r="CH117" s="4"/>
      <c r="CI117" s="5" t="s">
        <v>1</v>
      </c>
      <c r="CJ117" s="5"/>
      <c r="CL117" s="7">
        <v>5</v>
      </c>
      <c r="CM117" s="4"/>
      <c r="CN117" s="5" t="s">
        <v>1</v>
      </c>
      <c r="CO117" s="5"/>
      <c r="CP117" s="302">
        <f>SUM(CM$113:CO117)</f>
        <v>32</v>
      </c>
      <c r="CR117" s="302">
        <f>SUM(CS$113:CU117)</f>
        <v>16</v>
      </c>
      <c r="CS117" s="4"/>
      <c r="CT117" s="5" t="s">
        <v>1</v>
      </c>
      <c r="CU117" s="5"/>
      <c r="CW117" s="7">
        <v>5</v>
      </c>
      <c r="CX117" s="4"/>
      <c r="CY117" s="5">
        <v>10</v>
      </c>
      <c r="CZ117" s="5"/>
      <c r="DA117" s="302">
        <f>SUM($CX$113:CZ117)</f>
        <v>36</v>
      </c>
      <c r="DC117" s="302">
        <f>SUM($DD$113:DF117)</f>
        <v>28</v>
      </c>
      <c r="DD117" s="4"/>
      <c r="DE117" s="5">
        <v>10</v>
      </c>
      <c r="DF117" s="5"/>
      <c r="DI117" s="274" t="s">
        <v>59</v>
      </c>
      <c r="DJ117" s="275"/>
      <c r="DK117" s="275"/>
      <c r="DL117" s="275"/>
      <c r="DM117" s="307"/>
      <c r="DN117" s="308"/>
      <c r="DP117" s="309">
        <f>DP116/DP115</f>
        <v>0.77777777777777779</v>
      </c>
      <c r="DR117" s="274" t="s">
        <v>77</v>
      </c>
      <c r="DS117" s="275"/>
      <c r="DT117" s="275"/>
      <c r="DU117" s="307"/>
      <c r="DV117" s="309">
        <f>DV116/DV130</f>
        <v>0.13157894736842105</v>
      </c>
    </row>
    <row r="118" spans="1:126">
      <c r="A118" s="286"/>
      <c r="B118" s="7">
        <v>6</v>
      </c>
      <c r="C118" s="5"/>
      <c r="D118" s="4"/>
      <c r="E118" s="5" t="s">
        <v>1</v>
      </c>
      <c r="F118" s="302">
        <f>SUM(C$113:E118)</f>
        <v>39</v>
      </c>
      <c r="G118" s="285"/>
      <c r="H118" s="302">
        <f>SUM(I$113:K118)</f>
        <v>0</v>
      </c>
      <c r="I118" s="5"/>
      <c r="J118" s="4"/>
      <c r="K118" s="22">
        <v>-23</v>
      </c>
      <c r="M118" s="7">
        <v>6</v>
      </c>
      <c r="N118" s="5"/>
      <c r="O118" s="4"/>
      <c r="P118" s="5">
        <v>3</v>
      </c>
      <c r="Q118" s="302">
        <f>SUM(N$113:P118)</f>
        <v>40</v>
      </c>
      <c r="R118" s="285"/>
      <c r="S118" s="302">
        <f>SUM(T$113:V118)</f>
        <v>39</v>
      </c>
      <c r="T118" s="5"/>
      <c r="U118" s="4"/>
      <c r="V118" s="5">
        <v>11</v>
      </c>
      <c r="X118" s="7">
        <v>6</v>
      </c>
      <c r="Y118" s="5"/>
      <c r="Z118" s="4"/>
      <c r="AA118" s="5">
        <v>2</v>
      </c>
      <c r="AB118" s="302">
        <f>SUM(Y$113:AA118)</f>
        <v>37</v>
      </c>
      <c r="AC118" s="285"/>
      <c r="AD118" s="302">
        <f>SUM(AE$113:AG118)</f>
        <v>39</v>
      </c>
      <c r="AE118" s="5"/>
      <c r="AF118" s="4"/>
      <c r="AG118" s="5">
        <v>10</v>
      </c>
      <c r="AI118" s="7">
        <v>6</v>
      </c>
      <c r="AJ118" s="5"/>
      <c r="AK118" s="4"/>
      <c r="AL118" s="5">
        <v>2</v>
      </c>
      <c r="AM118" s="302">
        <f>SUM(AJ$113:AL118)</f>
        <v>41</v>
      </c>
      <c r="AN118" s="285"/>
      <c r="AO118" s="302">
        <f>SUM(AP$113:AR118)</f>
        <v>30</v>
      </c>
      <c r="AP118" s="5"/>
      <c r="AQ118" s="4"/>
      <c r="AR118" s="5">
        <v>11</v>
      </c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E118" s="7">
        <v>6</v>
      </c>
      <c r="BF118" s="5"/>
      <c r="BG118" s="4"/>
      <c r="BH118" s="5">
        <v>2</v>
      </c>
      <c r="BI118" s="302">
        <f>SUM($BF$113:BH118)</f>
        <v>27</v>
      </c>
      <c r="BK118" s="302">
        <f>SUM($BL$113:BN118)</f>
        <v>37</v>
      </c>
      <c r="BL118" s="5"/>
      <c r="BM118" s="4"/>
      <c r="BN118" s="5">
        <v>12</v>
      </c>
      <c r="BP118" s="7">
        <v>6</v>
      </c>
      <c r="BQ118" s="5"/>
      <c r="BR118" s="4"/>
      <c r="BS118" s="5">
        <v>4</v>
      </c>
      <c r="BT118" s="302">
        <f>SUM(BQ$113:BS118)</f>
        <v>32</v>
      </c>
      <c r="BV118" s="302">
        <f>SUM(BW$113:BY118)</f>
        <v>30</v>
      </c>
      <c r="BW118" s="5"/>
      <c r="BX118" s="4"/>
      <c r="BY118" s="5">
        <v>2</v>
      </c>
      <c r="CA118" s="7">
        <v>6</v>
      </c>
      <c r="CB118" s="5"/>
      <c r="CC118" s="4"/>
      <c r="CD118" s="5" t="s">
        <v>1</v>
      </c>
      <c r="CE118" s="302">
        <f>SUM(CB$113:CD118)</f>
        <v>26</v>
      </c>
      <c r="CG118" s="302">
        <f>SUM(CH$113:CJ118)</f>
        <v>23</v>
      </c>
      <c r="CH118" s="5"/>
      <c r="CI118" s="4"/>
      <c r="CJ118" s="5">
        <v>12</v>
      </c>
      <c r="CL118" s="7">
        <v>6</v>
      </c>
      <c r="CM118" s="5"/>
      <c r="CN118" s="4"/>
      <c r="CO118" s="5" t="s">
        <v>1</v>
      </c>
      <c r="CP118" s="302">
        <f>SUM(CM$113:CO118)</f>
        <v>32</v>
      </c>
      <c r="CR118" s="302">
        <f>SUM(CS$113:CU118)</f>
        <v>19</v>
      </c>
      <c r="CS118" s="5"/>
      <c r="CT118" s="4"/>
      <c r="CU118" s="5">
        <v>3</v>
      </c>
      <c r="CW118" s="7">
        <v>6</v>
      </c>
      <c r="CX118" s="5"/>
      <c r="CY118" s="4"/>
      <c r="CZ118" s="5">
        <v>3</v>
      </c>
      <c r="DA118" s="302">
        <f>SUM($CX$113:CZ118)</f>
        <v>39</v>
      </c>
      <c r="DC118" s="302">
        <f>SUM($DD$113:DF118)</f>
        <v>32</v>
      </c>
      <c r="DD118" s="5"/>
      <c r="DE118" s="4"/>
      <c r="DF118" s="5">
        <v>4</v>
      </c>
      <c r="DI118" s="76" t="s">
        <v>60</v>
      </c>
      <c r="DJ118" s="77"/>
      <c r="DK118" s="77"/>
      <c r="DL118" s="77"/>
      <c r="DM118" s="306"/>
      <c r="DN118" s="299"/>
      <c r="DP118" s="306">
        <f>MIN(IF(Q129=50,Q130,99),IF(AB129=50,AB130,99),IF(AM129=50,AM130,99),IF(AX129=50,AX130,99),IF(BI129=50,BI130,99),IF(BT129=50,BT130,99),IF(CE129=50,CE130,99),IF(CP129=50,CP130,99),IF(DA129=50,DA130,99),IF(F129=50,F130,99))</f>
        <v>7</v>
      </c>
      <c r="DR118" s="76" t="s">
        <v>78</v>
      </c>
      <c r="DS118" s="77"/>
      <c r="DT118" s="77"/>
      <c r="DU118" s="306"/>
      <c r="DV118" s="310">
        <f>DV116/DP115</f>
        <v>1.1111111111111112</v>
      </c>
    </row>
    <row r="119" spans="1:126">
      <c r="A119" s="286"/>
      <c r="B119" s="1"/>
      <c r="C119" s="2"/>
      <c r="D119" s="311"/>
      <c r="E119" s="2"/>
      <c r="F119" s="311"/>
      <c r="G119" s="285"/>
      <c r="H119" s="285"/>
      <c r="I119" s="2"/>
      <c r="J119" s="311"/>
      <c r="K119" s="2"/>
      <c r="M119" s="3">
        <v>7</v>
      </c>
      <c r="N119" s="4">
        <v>10</v>
      </c>
      <c r="O119" s="5"/>
      <c r="P119" s="5"/>
      <c r="Q119" s="302">
        <f>SUM(N$113:P119)</f>
        <v>50</v>
      </c>
      <c r="R119" s="285"/>
      <c r="S119" s="302"/>
      <c r="T119" s="4"/>
      <c r="U119" s="5"/>
      <c r="V119" s="5"/>
      <c r="X119" s="7">
        <v>7</v>
      </c>
      <c r="Y119" s="4">
        <v>9</v>
      </c>
      <c r="Z119" s="5"/>
      <c r="AA119" s="5"/>
      <c r="AB119" s="302">
        <f>SUM(Y$113:AA119)</f>
        <v>46</v>
      </c>
      <c r="AC119" s="285"/>
      <c r="AD119" s="302">
        <f>SUM(AE$113:AG119)</f>
        <v>41</v>
      </c>
      <c r="AE119" s="4">
        <v>2</v>
      </c>
      <c r="AF119" s="5"/>
      <c r="AG119" s="5"/>
      <c r="AI119" s="3">
        <v>7</v>
      </c>
      <c r="AJ119" s="4">
        <v>2</v>
      </c>
      <c r="AK119" s="5"/>
      <c r="AL119" s="5"/>
      <c r="AM119" s="302">
        <f>SUM(AJ$113:AL119)</f>
        <v>43</v>
      </c>
      <c r="AN119" s="285"/>
      <c r="AO119" s="302">
        <f>SUM(AP$113:AR119)</f>
        <v>41</v>
      </c>
      <c r="AP119" s="4">
        <v>11</v>
      </c>
      <c r="AQ119" s="5"/>
      <c r="AR119" s="5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E119" s="7">
        <v>7</v>
      </c>
      <c r="BF119" s="4">
        <v>12</v>
      </c>
      <c r="BG119" s="5"/>
      <c r="BH119" s="5"/>
      <c r="BI119" s="302">
        <f>SUM($BF$113:BH119)</f>
        <v>39</v>
      </c>
      <c r="BK119" s="302">
        <f>SUM($BL$113:BN119)</f>
        <v>37</v>
      </c>
      <c r="BL119" s="4" t="s">
        <v>1</v>
      </c>
      <c r="BM119" s="5"/>
      <c r="BN119" s="5"/>
      <c r="BP119" s="3">
        <v>7</v>
      </c>
      <c r="BQ119" s="4">
        <v>12</v>
      </c>
      <c r="BR119" s="5"/>
      <c r="BS119" s="5"/>
      <c r="BT119" s="302">
        <f>SUM(BQ$113:BS119)</f>
        <v>44</v>
      </c>
      <c r="BV119" s="302">
        <f>SUM(BW$113:BY119)</f>
        <v>33</v>
      </c>
      <c r="BW119" s="4">
        <v>3</v>
      </c>
      <c r="BX119" s="5"/>
      <c r="BY119" s="5"/>
      <c r="CA119" s="3">
        <v>7</v>
      </c>
      <c r="CB119" s="4">
        <v>12</v>
      </c>
      <c r="CC119" s="5"/>
      <c r="CD119" s="5"/>
      <c r="CE119" s="302">
        <f>SUM(CB$113:CD119)</f>
        <v>38</v>
      </c>
      <c r="CG119" s="302">
        <f>SUM(CH$113:CJ119)</f>
        <v>23</v>
      </c>
      <c r="CH119" s="4" t="s">
        <v>1</v>
      </c>
      <c r="CI119" s="5"/>
      <c r="CJ119" s="5"/>
      <c r="CL119" s="7">
        <v>7</v>
      </c>
      <c r="CM119" s="4">
        <v>3</v>
      </c>
      <c r="CN119" s="5"/>
      <c r="CO119" s="5"/>
      <c r="CP119" s="302">
        <f>SUM(CM$113:CO119)</f>
        <v>35</v>
      </c>
      <c r="CR119" s="302">
        <f>SUM(CS$113:CU119)</f>
        <v>31</v>
      </c>
      <c r="CS119" s="4">
        <v>12</v>
      </c>
      <c r="CT119" s="5"/>
      <c r="CU119" s="5"/>
      <c r="CW119" s="7">
        <v>7</v>
      </c>
      <c r="CX119" s="4" t="s">
        <v>1</v>
      </c>
      <c r="CY119" s="5"/>
      <c r="CZ119" s="5"/>
      <c r="DA119" s="302">
        <f>SUM($CX$113:CZ119)</f>
        <v>39</v>
      </c>
      <c r="DC119" s="302">
        <f>SUM($DD$113:DF119)</f>
        <v>34</v>
      </c>
      <c r="DD119" s="4">
        <v>2</v>
      </c>
      <c r="DE119" s="5"/>
      <c r="DF119" s="5"/>
      <c r="DI119" s="76" t="s">
        <v>62</v>
      </c>
      <c r="DJ119" s="77"/>
      <c r="DK119" s="77"/>
      <c r="DL119" s="77"/>
      <c r="DM119" s="306"/>
      <c r="DN119" s="299"/>
      <c r="DP119" s="306">
        <f>MAX(IF(Q129=50,Q130,0),IF(AB129=50,AB130,0),IF(AM129=50,AM130,0),IF(AX129=50,AX130,0),IF(BI129=50,BI130,0),IF(BT129=50,BT130,0),IF(CE129=50,CE130,0),IF(CP129=50,CP130,0),IF(DA129=50,DA130,0),IF(F129=50,F130,0))</f>
        <v>10</v>
      </c>
      <c r="DR119" s="76" t="s">
        <v>79</v>
      </c>
      <c r="DS119" s="77"/>
      <c r="DT119" s="77"/>
      <c r="DU119" s="306"/>
      <c r="DV119" s="306">
        <f>COUNTIFS(DA131,"=0")+COUNTIFS(CP131,"=0")+COUNTIFS(CE131,"=0")+COUNTIFS(BT131,"=0")+COUNTIFS(BI131,"=0")+COUNTIFS(AX131,"=0")+COUNTIFS(AM131,"=0")+COUNTIFS(AB131,"=0")+COUNTIFS(Q131,"=0")+COUNTIFS(F131,"=0")</f>
        <v>3</v>
      </c>
    </row>
    <row r="120" spans="1:126">
      <c r="A120" s="286"/>
      <c r="B120" s="1"/>
      <c r="C120" s="2"/>
      <c r="D120" s="311"/>
      <c r="E120" s="2"/>
      <c r="F120" s="311"/>
      <c r="G120" s="285"/>
      <c r="H120" s="285"/>
      <c r="I120" s="2"/>
      <c r="J120" s="311"/>
      <c r="K120" s="2"/>
      <c r="M120" s="1"/>
      <c r="N120" s="2"/>
      <c r="O120" s="311"/>
      <c r="P120" s="2"/>
      <c r="Q120" s="311"/>
      <c r="R120" s="285"/>
      <c r="S120" s="285"/>
      <c r="T120" s="2"/>
      <c r="U120" s="311"/>
      <c r="V120" s="2"/>
      <c r="X120" s="7">
        <v>8</v>
      </c>
      <c r="Y120" s="5"/>
      <c r="Z120" s="4">
        <v>2</v>
      </c>
      <c r="AA120" s="5"/>
      <c r="AB120" s="302">
        <f>SUM(Y$113:AA120)</f>
        <v>48</v>
      </c>
      <c r="AC120" s="285"/>
      <c r="AD120" s="302">
        <f>SUM(AE$113:AG120)</f>
        <v>50</v>
      </c>
      <c r="AE120" s="5"/>
      <c r="AF120" s="4">
        <v>9</v>
      </c>
      <c r="AG120" s="5"/>
      <c r="AI120" s="7">
        <v>8</v>
      </c>
      <c r="AJ120" s="5"/>
      <c r="AK120" s="4">
        <v>7</v>
      </c>
      <c r="AL120" s="5"/>
      <c r="AM120" s="302">
        <f>SUM(AJ$113:AL120)</f>
        <v>50</v>
      </c>
      <c r="AN120" s="285"/>
      <c r="AO120" s="302"/>
      <c r="AP120" s="5"/>
      <c r="AQ120" s="4"/>
      <c r="AR120" s="5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E120" s="7">
        <v>8</v>
      </c>
      <c r="BF120" s="5"/>
      <c r="BG120" s="4">
        <v>5</v>
      </c>
      <c r="BH120" s="5"/>
      <c r="BI120" s="302">
        <f>SUM($BF$113:BH120)</f>
        <v>44</v>
      </c>
      <c r="BK120" s="302">
        <f>SUM($BL$113:BN120)</f>
        <v>39</v>
      </c>
      <c r="BL120" s="5"/>
      <c r="BM120" s="4">
        <v>2</v>
      </c>
      <c r="BN120" s="5"/>
      <c r="BP120" s="7">
        <v>8</v>
      </c>
      <c r="BQ120" s="5"/>
      <c r="BR120" s="4">
        <v>6</v>
      </c>
      <c r="BS120" s="5"/>
      <c r="BT120" s="302">
        <f>SUM(BQ$113:BS120)</f>
        <v>50</v>
      </c>
      <c r="BV120" s="302"/>
      <c r="BW120" s="5"/>
      <c r="BX120" s="4"/>
      <c r="BY120" s="5"/>
      <c r="CA120" s="7">
        <v>8</v>
      </c>
      <c r="CB120" s="5"/>
      <c r="CC120" s="4">
        <v>12</v>
      </c>
      <c r="CD120" s="5"/>
      <c r="CE120" s="302">
        <f>SUM(CB$113:CD120)</f>
        <v>50</v>
      </c>
      <c r="CG120" s="302"/>
      <c r="CH120" s="5"/>
      <c r="CI120" s="4"/>
      <c r="CJ120" s="5"/>
      <c r="CL120" s="7">
        <v>8</v>
      </c>
      <c r="CM120" s="5"/>
      <c r="CN120" s="4">
        <v>3</v>
      </c>
      <c r="CO120" s="5"/>
      <c r="CP120" s="302">
        <f>SUM(CM$113:CO120)</f>
        <v>38</v>
      </c>
      <c r="CR120" s="302">
        <f>SUM(CS$113:CU120)</f>
        <v>41</v>
      </c>
      <c r="CS120" s="5"/>
      <c r="CT120" s="4">
        <v>10</v>
      </c>
      <c r="CU120" s="5"/>
      <c r="CW120" s="7">
        <v>8</v>
      </c>
      <c r="CX120" s="5"/>
      <c r="CY120" s="4">
        <v>2</v>
      </c>
      <c r="CZ120" s="5"/>
      <c r="DA120" s="302">
        <f>SUM($CX$113:CZ120)</f>
        <v>41</v>
      </c>
      <c r="DC120" s="302">
        <f>SUM($DD$113:DF120)</f>
        <v>43</v>
      </c>
      <c r="DD120" s="5"/>
      <c r="DE120" s="4">
        <v>9</v>
      </c>
      <c r="DF120" s="5"/>
      <c r="DI120" s="274" t="s">
        <v>63</v>
      </c>
      <c r="DJ120" s="275"/>
      <c r="DK120" s="275"/>
      <c r="DL120" s="275"/>
      <c r="DM120" s="307"/>
      <c r="DN120" s="308"/>
      <c r="DP120" s="312">
        <f>(IF(Q129=50,Q130,0)+IF(AB129=50,AB130,0)+IF(AM129=50,AM130,0)+IF(AX129=50,AX130,0)+IF(BI129=50,BI130,0)+IF(BT129=50,BT130,0)+IF(CE129=50,CE130,0)+IF(CP129=50,CP130,0)+IF(DA129=50,DA130,0)+IF(F129=50,F130,0))/DP116</f>
        <v>7.2857142857142856</v>
      </c>
      <c r="DR120" s="76" t="s">
        <v>80</v>
      </c>
      <c r="DS120" s="77"/>
      <c r="DT120" s="77"/>
      <c r="DU120" s="306"/>
      <c r="DV120" s="154">
        <f>DV119/DP115</f>
        <v>0.33333333333333331</v>
      </c>
    </row>
    <row r="121" spans="1:126">
      <c r="A121" s="286"/>
      <c r="B121" s="1"/>
      <c r="C121" s="2"/>
      <c r="D121" s="311"/>
      <c r="E121" s="2"/>
      <c r="F121" s="311"/>
      <c r="G121" s="285"/>
      <c r="H121" s="285"/>
      <c r="I121" s="2"/>
      <c r="J121" s="311"/>
      <c r="K121" s="2"/>
      <c r="M121" s="1"/>
      <c r="N121" s="2"/>
      <c r="O121" s="311"/>
      <c r="P121" s="2"/>
      <c r="Q121" s="311"/>
      <c r="R121" s="285"/>
      <c r="S121" s="285"/>
      <c r="T121" s="2"/>
      <c r="U121" s="311"/>
      <c r="V121" s="2"/>
      <c r="X121" s="1"/>
      <c r="Y121" s="2"/>
      <c r="Z121" s="311"/>
      <c r="AA121" s="2"/>
      <c r="AB121" s="311"/>
      <c r="AC121" s="285"/>
      <c r="AD121" s="285"/>
      <c r="AE121" s="2"/>
      <c r="AF121" s="311"/>
      <c r="AG121" s="2"/>
      <c r="AI121" s="1"/>
      <c r="AJ121" s="2"/>
      <c r="AK121" s="311"/>
      <c r="AL121" s="2"/>
      <c r="AM121" s="311"/>
      <c r="AN121" s="285"/>
      <c r="AO121" s="285"/>
      <c r="AP121" s="2"/>
      <c r="AQ121" s="311"/>
      <c r="AR121" s="2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E121" s="7">
        <v>9</v>
      </c>
      <c r="BF121" s="5"/>
      <c r="BG121" s="4"/>
      <c r="BH121" s="5" t="s">
        <v>1</v>
      </c>
      <c r="BI121" s="302">
        <f>SUM($BF$113:BH121)</f>
        <v>44</v>
      </c>
      <c r="BK121" s="302">
        <f>SUM($BL$113:BN121)</f>
        <v>41</v>
      </c>
      <c r="BL121" s="5"/>
      <c r="BM121" s="4"/>
      <c r="BN121" s="5">
        <v>2</v>
      </c>
      <c r="BP121" s="1"/>
      <c r="BQ121" s="2"/>
      <c r="BR121" s="311"/>
      <c r="BS121" s="2"/>
      <c r="BT121" s="311"/>
      <c r="BW121" s="2"/>
      <c r="BX121" s="311"/>
      <c r="BY121" s="2"/>
      <c r="CA121" s="1"/>
      <c r="CB121" s="2"/>
      <c r="CC121" s="311"/>
      <c r="CD121" s="2"/>
      <c r="CE121" s="311"/>
      <c r="CH121" s="2"/>
      <c r="CI121" s="311"/>
      <c r="CJ121" s="2"/>
      <c r="CL121" s="7">
        <v>9</v>
      </c>
      <c r="CM121" s="5"/>
      <c r="CN121" s="4"/>
      <c r="CO121" s="5">
        <v>3</v>
      </c>
      <c r="CP121" s="302">
        <f>SUM(CM$113:CO121)</f>
        <v>41</v>
      </c>
      <c r="CR121" s="302">
        <f>SUM(CS$113:CU121)</f>
        <v>46</v>
      </c>
      <c r="CS121" s="5"/>
      <c r="CT121" s="4"/>
      <c r="CU121" s="5">
        <v>5</v>
      </c>
      <c r="CW121" s="7">
        <v>9</v>
      </c>
      <c r="CX121" s="5"/>
      <c r="CY121" s="4"/>
      <c r="CZ121" s="5" t="s">
        <v>1</v>
      </c>
      <c r="DA121" s="302">
        <f>SUM($CX$113:CZ121)</f>
        <v>41</v>
      </c>
      <c r="DC121" s="302">
        <f>SUM($DD$113:DF121)</f>
        <v>25</v>
      </c>
      <c r="DD121" s="5"/>
      <c r="DE121" s="4"/>
      <c r="DF121" s="22">
        <v>-18</v>
      </c>
      <c r="DI121" s="76"/>
      <c r="DJ121" s="77"/>
      <c r="DK121" s="77"/>
      <c r="DL121" s="77"/>
      <c r="DM121" s="306"/>
      <c r="DN121" s="299"/>
      <c r="DP121" s="299"/>
      <c r="DR121" s="276" t="s">
        <v>81</v>
      </c>
      <c r="DS121" s="277"/>
      <c r="DT121" s="277"/>
      <c r="DU121" s="303"/>
      <c r="DV121" s="303">
        <v>0</v>
      </c>
    </row>
    <row r="122" spans="1:126">
      <c r="A122" s="286"/>
      <c r="B122" s="1"/>
      <c r="C122" s="2"/>
      <c r="D122" s="311"/>
      <c r="E122" s="2"/>
      <c r="F122" s="311"/>
      <c r="G122" s="285"/>
      <c r="H122" s="285"/>
      <c r="I122" s="2"/>
      <c r="J122" s="311"/>
      <c r="K122" s="2"/>
      <c r="M122" s="1"/>
      <c r="N122" s="2"/>
      <c r="O122" s="311"/>
      <c r="P122" s="2"/>
      <c r="Q122" s="311"/>
      <c r="R122" s="285"/>
      <c r="S122" s="285"/>
      <c r="T122" s="2"/>
      <c r="U122" s="311"/>
      <c r="V122" s="2"/>
      <c r="X122" s="1"/>
      <c r="Y122" s="2"/>
      <c r="Z122" s="311"/>
      <c r="AA122" s="2"/>
      <c r="AB122" s="311"/>
      <c r="AC122" s="285"/>
      <c r="AD122" s="285"/>
      <c r="AE122" s="2"/>
      <c r="AF122" s="311"/>
      <c r="AG122" s="2"/>
      <c r="AI122" s="1"/>
      <c r="AJ122" s="2"/>
      <c r="AK122" s="311"/>
      <c r="AL122" s="2"/>
      <c r="AM122" s="311"/>
      <c r="AN122" s="285"/>
      <c r="AO122" s="285"/>
      <c r="AP122" s="2"/>
      <c r="AQ122" s="311"/>
      <c r="AR122" s="2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E122" s="7">
        <v>10</v>
      </c>
      <c r="BF122" s="5">
        <v>2</v>
      </c>
      <c r="BG122" s="4"/>
      <c r="BH122" s="5"/>
      <c r="BI122" s="302">
        <f>SUM($BF$113:BH122)</f>
        <v>46</v>
      </c>
      <c r="BK122" s="302">
        <f>SUM($BL$113:BN122)</f>
        <v>45</v>
      </c>
      <c r="BL122" s="5">
        <v>4</v>
      </c>
      <c r="BM122" s="4"/>
      <c r="BN122" s="5"/>
      <c r="BP122" s="1"/>
      <c r="BQ122" s="2"/>
      <c r="BR122" s="311"/>
      <c r="BS122" s="2"/>
      <c r="BT122" s="311"/>
      <c r="BW122" s="2"/>
      <c r="BX122" s="311"/>
      <c r="BY122" s="2"/>
      <c r="CA122" s="1"/>
      <c r="CB122" s="2"/>
      <c r="CC122" s="311"/>
      <c r="CD122" s="2"/>
      <c r="CE122" s="311"/>
      <c r="CH122" s="2"/>
      <c r="CI122" s="311"/>
      <c r="CJ122" s="2"/>
      <c r="CL122" s="7">
        <v>10</v>
      </c>
      <c r="CM122" s="5">
        <v>9</v>
      </c>
      <c r="CN122" s="4"/>
      <c r="CO122" s="5"/>
      <c r="CP122" s="302">
        <f>SUM(CM$113:CO122)</f>
        <v>50</v>
      </c>
      <c r="CR122" s="302"/>
      <c r="CS122" s="5"/>
      <c r="CT122" s="4"/>
      <c r="CU122" s="5"/>
      <c r="CW122" s="7">
        <v>10</v>
      </c>
      <c r="CX122" s="5">
        <v>9</v>
      </c>
      <c r="CY122" s="4"/>
      <c r="CZ122" s="5"/>
      <c r="DA122" s="302">
        <f>SUM($CX$113:CZ122)</f>
        <v>50</v>
      </c>
      <c r="DC122" s="302"/>
      <c r="DD122" s="5"/>
      <c r="DE122" s="4"/>
      <c r="DF122" s="5"/>
      <c r="DI122" s="76" t="s">
        <v>64</v>
      </c>
      <c r="DJ122" s="77"/>
      <c r="DK122" s="77"/>
      <c r="DL122" s="77"/>
      <c r="DM122" s="306"/>
      <c r="DN122" s="299"/>
      <c r="DP122" s="306">
        <f>Q129+AB129+AM129+AX129+BI129+BT129+CE129+CP129+DA129+F129</f>
        <v>433</v>
      </c>
      <c r="DR122" s="276" t="s">
        <v>82</v>
      </c>
      <c r="DS122" s="277"/>
      <c r="DT122" s="277"/>
      <c r="DU122" s="303"/>
      <c r="DV122" s="303">
        <v>0</v>
      </c>
    </row>
    <row r="123" spans="1:126">
      <c r="A123" s="286"/>
      <c r="B123" s="1"/>
      <c r="C123" s="2"/>
      <c r="D123" s="311"/>
      <c r="E123" s="2"/>
      <c r="F123" s="311"/>
      <c r="G123" s="285"/>
      <c r="H123" s="285"/>
      <c r="I123" s="2"/>
      <c r="J123" s="311"/>
      <c r="K123" s="2"/>
      <c r="M123" s="1"/>
      <c r="N123" s="2"/>
      <c r="O123" s="311"/>
      <c r="P123" s="2"/>
      <c r="Q123" s="311"/>
      <c r="R123" s="285"/>
      <c r="S123" s="285"/>
      <c r="T123" s="2"/>
      <c r="U123" s="311"/>
      <c r="V123" s="2"/>
      <c r="X123" s="1"/>
      <c r="Y123" s="2"/>
      <c r="Z123" s="311"/>
      <c r="AA123" s="2"/>
      <c r="AB123" s="311"/>
      <c r="AC123" s="285"/>
      <c r="AD123" s="285"/>
      <c r="AE123" s="2"/>
      <c r="AF123" s="311"/>
      <c r="AG123" s="2"/>
      <c r="AI123" s="1"/>
      <c r="AJ123" s="2"/>
      <c r="AK123" s="311"/>
      <c r="AL123" s="2"/>
      <c r="AM123" s="311"/>
      <c r="AN123" s="285"/>
      <c r="AO123" s="285"/>
      <c r="AP123" s="2"/>
      <c r="AQ123" s="311"/>
      <c r="AR123" s="2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E123" s="7">
        <v>11</v>
      </c>
      <c r="BF123" s="5"/>
      <c r="BG123" s="4" t="s">
        <v>1</v>
      </c>
      <c r="BH123" s="5"/>
      <c r="BI123" s="302">
        <f>SUM($BF$113:BH123)</f>
        <v>46</v>
      </c>
      <c r="BK123" s="302">
        <f>SUM($BL$113:BN123)</f>
        <v>50</v>
      </c>
      <c r="BL123" s="5"/>
      <c r="BM123" s="4">
        <v>5</v>
      </c>
      <c r="BN123" s="5"/>
      <c r="BP123" s="1"/>
      <c r="BQ123" s="2"/>
      <c r="BR123" s="311"/>
      <c r="BS123" s="2"/>
      <c r="BT123" s="311"/>
      <c r="BW123" s="2"/>
      <c r="BX123" s="311"/>
      <c r="BY123" s="2"/>
      <c r="CA123" s="1"/>
      <c r="CB123" s="2"/>
      <c r="CC123" s="311"/>
      <c r="CD123" s="2"/>
      <c r="CE123" s="311"/>
      <c r="CH123" s="2"/>
      <c r="CI123" s="311"/>
      <c r="CJ123" s="2"/>
      <c r="CL123" s="1"/>
      <c r="CM123" s="2"/>
      <c r="CN123" s="311"/>
      <c r="CO123" s="2"/>
      <c r="CP123" s="311"/>
      <c r="CS123" s="2"/>
      <c r="CT123" s="311"/>
      <c r="CU123" s="2"/>
      <c r="CW123" s="1"/>
      <c r="CX123" s="2"/>
      <c r="CY123" s="311"/>
      <c r="CZ123" s="2"/>
      <c r="DA123" s="311"/>
      <c r="DD123" s="2"/>
      <c r="DE123" s="311"/>
      <c r="DF123" s="2"/>
      <c r="DI123" s="274" t="s">
        <v>65</v>
      </c>
      <c r="DJ123" s="275"/>
      <c r="DK123" s="275"/>
      <c r="DL123" s="275"/>
      <c r="DM123" s="307"/>
      <c r="DN123" s="308"/>
      <c r="DP123" s="312">
        <f>DP122/DP115</f>
        <v>48.111111111111114</v>
      </c>
      <c r="DR123" s="76" t="s">
        <v>83</v>
      </c>
      <c r="DS123" s="77"/>
      <c r="DT123" s="77"/>
      <c r="DU123" s="306"/>
      <c r="DV123" s="306">
        <f>COUNTIFS(CX113:CZ128,"=12")+COUNTIFS(CM113:CO128,"=12")+COUNTIFS(CB113:CD128,"=12")+COUNTIFS(BQ113:BS128,"=12")+COUNTIFS(BF113:BH128,"=12")+COUNTIFS(AU113:AW128,"=12")+COUNTIFS(AJ113:AL128,"=12")+COUNTIFS(Y113:AA128,"=12")+COUNTIFS(N113:P128,"=12")+COUNTIFS(C113:E128,"=12")</f>
        <v>5</v>
      </c>
    </row>
    <row r="124" spans="1:126">
      <c r="A124" s="286"/>
      <c r="B124" s="1"/>
      <c r="C124" s="2"/>
      <c r="D124" s="311"/>
      <c r="E124" s="2"/>
      <c r="F124" s="311"/>
      <c r="G124" s="285"/>
      <c r="H124" s="285"/>
      <c r="I124" s="2"/>
      <c r="J124" s="311"/>
      <c r="K124" s="2"/>
      <c r="M124" s="1"/>
      <c r="N124" s="2"/>
      <c r="O124" s="311"/>
      <c r="P124" s="2"/>
      <c r="Q124" s="311"/>
      <c r="R124" s="285"/>
      <c r="S124" s="285"/>
      <c r="T124" s="2"/>
      <c r="U124" s="311"/>
      <c r="V124" s="2"/>
      <c r="X124" s="1"/>
      <c r="Y124" s="2"/>
      <c r="Z124" s="311"/>
      <c r="AA124" s="2"/>
      <c r="AB124" s="311"/>
      <c r="AC124" s="285"/>
      <c r="AD124" s="285"/>
      <c r="AE124" s="2"/>
      <c r="AF124" s="311"/>
      <c r="AG124" s="2"/>
      <c r="AI124" s="1"/>
      <c r="AJ124" s="2"/>
      <c r="AK124" s="311"/>
      <c r="AL124" s="2"/>
      <c r="AM124" s="311"/>
      <c r="AN124" s="285"/>
      <c r="AO124" s="285"/>
      <c r="AP124" s="2"/>
      <c r="AQ124" s="311"/>
      <c r="AR124" s="2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G124" s="311"/>
      <c r="BI124" s="311"/>
      <c r="BL124" s="2"/>
      <c r="BM124" s="311"/>
      <c r="BN124" s="2"/>
      <c r="BP124" s="1"/>
      <c r="BQ124" s="2"/>
      <c r="BR124" s="311"/>
      <c r="BS124" s="2"/>
      <c r="BT124" s="311"/>
      <c r="BW124" s="2"/>
      <c r="BX124" s="311"/>
      <c r="BY124" s="2"/>
      <c r="CA124" s="1"/>
      <c r="CB124" s="2"/>
      <c r="CC124" s="311"/>
      <c r="CD124" s="2"/>
      <c r="CE124" s="311"/>
      <c r="CH124" s="2"/>
      <c r="CI124" s="311"/>
      <c r="CJ124" s="2"/>
      <c r="CL124" s="1"/>
      <c r="CM124" s="2"/>
      <c r="CN124" s="311"/>
      <c r="CO124" s="2"/>
      <c r="CP124" s="311"/>
      <c r="CS124" s="2"/>
      <c r="CT124" s="311"/>
      <c r="CU124" s="2"/>
      <c r="CW124" s="1"/>
      <c r="CX124" s="2"/>
      <c r="CY124" s="311"/>
      <c r="CZ124" s="2"/>
      <c r="DA124" s="311"/>
      <c r="DD124" s="2"/>
      <c r="DE124" s="311"/>
      <c r="DF124" s="2"/>
      <c r="DI124" s="274" t="s">
        <v>66</v>
      </c>
      <c r="DJ124" s="275"/>
      <c r="DK124" s="275"/>
      <c r="DL124" s="275"/>
      <c r="DM124" s="307"/>
      <c r="DN124" s="308"/>
      <c r="DP124" s="312">
        <f>DP122/(DA130+CP130+CE130+BT130+BI130+AX130+AM130+AB130+Q130+F130)</f>
        <v>5.6973684210526319</v>
      </c>
      <c r="DR124" s="76" t="s">
        <v>84</v>
      </c>
      <c r="DS124" s="77"/>
      <c r="DT124" s="77"/>
      <c r="DU124" s="306"/>
      <c r="DV124" s="154">
        <f>DV123/DV130</f>
        <v>6.5789473684210523E-2</v>
      </c>
    </row>
    <row r="125" spans="1:126">
      <c r="A125" s="286"/>
      <c r="B125" s="1"/>
      <c r="C125" s="2"/>
      <c r="D125" s="311"/>
      <c r="E125" s="2"/>
      <c r="F125" s="311"/>
      <c r="G125" s="285"/>
      <c r="H125" s="285"/>
      <c r="I125" s="2"/>
      <c r="J125" s="311"/>
      <c r="K125" s="2"/>
      <c r="M125" s="1"/>
      <c r="N125" s="2"/>
      <c r="O125" s="311"/>
      <c r="P125" s="2"/>
      <c r="Q125" s="311"/>
      <c r="R125" s="285"/>
      <c r="S125" s="285"/>
      <c r="T125" s="2"/>
      <c r="U125" s="311"/>
      <c r="V125" s="2"/>
      <c r="X125" s="1"/>
      <c r="Y125" s="2"/>
      <c r="Z125" s="311"/>
      <c r="AA125" s="2"/>
      <c r="AB125" s="311"/>
      <c r="AC125" s="285"/>
      <c r="AD125" s="285"/>
      <c r="AE125" s="2"/>
      <c r="AF125" s="311"/>
      <c r="AG125" s="2"/>
      <c r="AI125" s="1"/>
      <c r="AJ125" s="2"/>
      <c r="AK125" s="311"/>
      <c r="AL125" s="2"/>
      <c r="AM125" s="311"/>
      <c r="AN125" s="285"/>
      <c r="AO125" s="285"/>
      <c r="AP125" s="2"/>
      <c r="AQ125" s="311"/>
      <c r="AR125" s="2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G125" s="311"/>
      <c r="BI125" s="311"/>
      <c r="BL125" s="2"/>
      <c r="BM125" s="311"/>
      <c r="BN125" s="2"/>
      <c r="BP125" s="1"/>
      <c r="BQ125" s="2"/>
      <c r="BR125" s="311"/>
      <c r="BS125" s="2"/>
      <c r="BT125" s="311"/>
      <c r="BW125" s="2"/>
      <c r="BX125" s="311"/>
      <c r="BY125" s="2"/>
      <c r="CA125" s="1"/>
      <c r="CB125" s="2"/>
      <c r="CC125" s="311"/>
      <c r="CD125" s="2"/>
      <c r="CE125" s="311"/>
      <c r="CH125" s="2"/>
      <c r="CI125" s="311"/>
      <c r="CJ125" s="2"/>
      <c r="CL125" s="1"/>
      <c r="CM125" s="2"/>
      <c r="CN125" s="311"/>
      <c r="CO125" s="2"/>
      <c r="CP125" s="311"/>
      <c r="CS125" s="2"/>
      <c r="CT125" s="311"/>
      <c r="CU125" s="2"/>
      <c r="CW125" s="1"/>
      <c r="CX125" s="2"/>
      <c r="CY125" s="311"/>
      <c r="CZ125" s="2"/>
      <c r="DA125" s="311"/>
      <c r="DD125" s="2"/>
      <c r="DE125" s="311"/>
      <c r="DF125" s="2"/>
      <c r="DI125" s="76" t="s">
        <v>67</v>
      </c>
      <c r="DJ125" s="77"/>
      <c r="DK125" s="77"/>
      <c r="DL125" s="77"/>
      <c r="DM125" s="306"/>
      <c r="DN125" s="299"/>
      <c r="DP125" s="310">
        <f>DP122/((DA130-DA131)+(CP130-CP131)+(CE130-CE131)+(BT130-BT131)+(BI130-BI131)+(AX130-AX131)+(AM130-AM131)+(AB130-AB131)+(Q130-Q131)+(F130-F131))</f>
        <v>6.5606060606060606</v>
      </c>
      <c r="DR125" s="76" t="s">
        <v>85</v>
      </c>
      <c r="DS125" s="77"/>
      <c r="DT125" s="77"/>
      <c r="DU125" s="306"/>
      <c r="DV125" s="306">
        <f>COUNTIFS(CX113:CZ128,"=11")+COUNTIFS(CM113:CO128,"=11")+COUNTIFS(CB113:CD128,"=11")+COUNTIFS(BQ113:BS128,"=11")+COUNTIFS(BF113:BH128,"=11")+COUNTIFS(AU113:AW128,"=11")+COUNTIFS(AJ113:AL128,"=11")+COUNTIFS(Y113:AA128,"=11")+COUNTIFS(N113:P128,"=11")+COUNTIFS(C113:E128,"=11")</f>
        <v>4</v>
      </c>
    </row>
    <row r="126" spans="1:126">
      <c r="A126" s="286"/>
      <c r="B126" s="1"/>
      <c r="C126" s="2"/>
      <c r="D126" s="311"/>
      <c r="E126" s="2"/>
      <c r="F126" s="311"/>
      <c r="G126" s="285"/>
      <c r="H126" s="285"/>
      <c r="I126" s="2"/>
      <c r="J126" s="311"/>
      <c r="K126" s="2"/>
      <c r="M126" s="1"/>
      <c r="N126" s="2"/>
      <c r="O126" s="311"/>
      <c r="P126" s="2"/>
      <c r="Q126" s="311"/>
      <c r="R126" s="285"/>
      <c r="S126" s="285"/>
      <c r="T126" s="2"/>
      <c r="U126" s="311"/>
      <c r="V126" s="2"/>
      <c r="X126" s="1"/>
      <c r="Y126" s="2"/>
      <c r="Z126" s="311"/>
      <c r="AA126" s="2"/>
      <c r="AB126" s="311"/>
      <c r="AC126" s="285"/>
      <c r="AD126" s="285"/>
      <c r="AE126" s="2"/>
      <c r="AF126" s="311"/>
      <c r="AG126" s="2"/>
      <c r="AI126" s="1"/>
      <c r="AJ126" s="2"/>
      <c r="AK126" s="311"/>
      <c r="AL126" s="2"/>
      <c r="AM126" s="311"/>
      <c r="AN126" s="285"/>
      <c r="AO126" s="285"/>
      <c r="AP126" s="2"/>
      <c r="AQ126" s="311"/>
      <c r="AR126" s="2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G126" s="311"/>
      <c r="BI126" s="311"/>
      <c r="BL126" s="2"/>
      <c r="BM126" s="311"/>
      <c r="BN126" s="2"/>
      <c r="BP126" s="1"/>
      <c r="BQ126" s="2"/>
      <c r="BR126" s="311"/>
      <c r="BS126" s="2"/>
      <c r="BT126" s="311"/>
      <c r="BW126" s="2"/>
      <c r="BX126" s="311"/>
      <c r="BY126" s="2"/>
      <c r="CA126" s="1"/>
      <c r="CB126" s="2"/>
      <c r="CC126" s="311"/>
      <c r="CD126" s="2"/>
      <c r="CE126" s="311"/>
      <c r="CH126" s="2"/>
      <c r="CI126" s="311"/>
      <c r="CJ126" s="2"/>
      <c r="CL126" s="1"/>
      <c r="CM126" s="2"/>
      <c r="CN126" s="311"/>
      <c r="CO126" s="2"/>
      <c r="CP126" s="311"/>
      <c r="CS126" s="2"/>
      <c r="CT126" s="311"/>
      <c r="CU126" s="2"/>
      <c r="CW126" s="1"/>
      <c r="CX126" s="2"/>
      <c r="CY126" s="311"/>
      <c r="CZ126" s="2"/>
      <c r="DA126" s="311"/>
      <c r="DD126" s="2"/>
      <c r="DE126" s="311"/>
      <c r="DF126" s="2"/>
      <c r="DI126" s="76"/>
      <c r="DJ126" s="77"/>
      <c r="DK126" s="77"/>
      <c r="DL126" s="77"/>
      <c r="DM126" s="306"/>
      <c r="DN126" s="299"/>
      <c r="DP126" s="299"/>
      <c r="DR126" s="76" t="s">
        <v>86</v>
      </c>
      <c r="DS126" s="77"/>
      <c r="DT126" s="77"/>
      <c r="DU126" s="306"/>
      <c r="DV126" s="154">
        <f>DV125/DV130</f>
        <v>5.2631578947368418E-2</v>
      </c>
    </row>
    <row r="127" spans="1:126">
      <c r="A127" s="286"/>
      <c r="B127" s="1"/>
      <c r="C127" s="2"/>
      <c r="D127" s="311"/>
      <c r="E127" s="2"/>
      <c r="F127" s="311"/>
      <c r="G127" s="285"/>
      <c r="H127" s="285"/>
      <c r="I127" s="2"/>
      <c r="J127" s="311"/>
      <c r="K127" s="2"/>
      <c r="M127" s="1"/>
      <c r="N127" s="2"/>
      <c r="O127" s="311"/>
      <c r="P127" s="2"/>
      <c r="Q127" s="311"/>
      <c r="R127" s="285"/>
      <c r="S127" s="285"/>
      <c r="T127" s="2"/>
      <c r="U127" s="311"/>
      <c r="V127" s="2"/>
      <c r="X127" s="1"/>
      <c r="Y127" s="2"/>
      <c r="Z127" s="311"/>
      <c r="AA127" s="2"/>
      <c r="AB127" s="311"/>
      <c r="AC127" s="285"/>
      <c r="AD127" s="285"/>
      <c r="AE127" s="2"/>
      <c r="AF127" s="311"/>
      <c r="AG127" s="2"/>
      <c r="AI127" s="1"/>
      <c r="AJ127" s="2"/>
      <c r="AK127" s="311"/>
      <c r="AL127" s="2"/>
      <c r="AM127" s="311"/>
      <c r="AN127" s="285"/>
      <c r="AO127" s="285"/>
      <c r="AP127" s="2"/>
      <c r="AQ127" s="311"/>
      <c r="AR127" s="2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G127" s="311"/>
      <c r="BI127" s="311"/>
      <c r="BL127" s="2"/>
      <c r="BM127" s="311"/>
      <c r="BN127" s="2"/>
      <c r="BP127" s="1"/>
      <c r="BQ127" s="2"/>
      <c r="BR127" s="311"/>
      <c r="BS127" s="2"/>
      <c r="BT127" s="311"/>
      <c r="BW127" s="2"/>
      <c r="BX127" s="311"/>
      <c r="BY127" s="2"/>
      <c r="CA127" s="1"/>
      <c r="CB127" s="2"/>
      <c r="CC127" s="311"/>
      <c r="CD127" s="2"/>
      <c r="CE127" s="311"/>
      <c r="CH127" s="2"/>
      <c r="CI127" s="311"/>
      <c r="CJ127" s="2"/>
      <c r="CL127" s="1"/>
      <c r="CM127" s="2"/>
      <c r="CN127" s="311"/>
      <c r="CO127" s="2"/>
      <c r="CP127" s="311"/>
      <c r="CS127" s="2"/>
      <c r="CT127" s="311"/>
      <c r="CU127" s="2"/>
      <c r="CW127" s="1"/>
      <c r="CX127" s="2"/>
      <c r="CY127" s="311"/>
      <c r="CZ127" s="2"/>
      <c r="DA127" s="311"/>
      <c r="DD127" s="2"/>
      <c r="DE127" s="311"/>
      <c r="DF127" s="2"/>
      <c r="DI127" s="76" t="s">
        <v>68</v>
      </c>
      <c r="DJ127" s="77"/>
      <c r="DK127" s="77"/>
      <c r="DL127" s="77"/>
      <c r="DM127" s="306"/>
      <c r="DN127" s="299"/>
      <c r="DP127" s="306">
        <f>COUNTIFS(DA115,"&gt;25")+COUNTIFS(CP115,"&gt;25")+COUNTIFS(CE115,"&gt;25")+COUNTIFS(BT115,"&gt;25")+COUNTIFS(BI115,"&gt;25")+COUNTIFS(AX115,"&gt;25")+COUNTIFS(AM115,"&gt;25")+COUNTIFS(AB115,"&gt;25")+COUNTIFS(Q115,"&gt;25")+COUNTIFS(F115,"&gt;25")</f>
        <v>3</v>
      </c>
      <c r="DR127" s="76" t="s">
        <v>87</v>
      </c>
      <c r="DS127" s="77"/>
      <c r="DT127" s="77"/>
      <c r="DU127" s="306"/>
      <c r="DV127" s="306">
        <f>COUNTIFS(CX113:CZ128,"=10")+COUNTIFS(CM113:CO128,"=10")+COUNTIFS(CB113:CD128,"=10")+COUNTIFS(BQ113:BS128,"=10")+COUNTIFS(BF113:BH128,"=10")+COUNTIFS(AU113:AW128,"=10")+COUNTIFS(AJ113:AL128,"=10")+COUNTIFS(Y113:AA128,"=10")+COUNTIFS(N113:P128,"=10")+COUNTIFS(C113:E128,"=10")</f>
        <v>9</v>
      </c>
    </row>
    <row r="128" spans="1:126">
      <c r="A128" s="286"/>
      <c r="B128" s="1"/>
      <c r="C128" s="2"/>
      <c r="D128" s="311"/>
      <c r="E128" s="2"/>
      <c r="F128" s="311"/>
      <c r="G128" s="285"/>
      <c r="H128" s="285"/>
      <c r="I128" s="2"/>
      <c r="J128" s="311"/>
      <c r="K128" s="2"/>
      <c r="M128" s="1"/>
      <c r="N128" s="2"/>
      <c r="O128" s="311"/>
      <c r="P128" s="2"/>
      <c r="Q128" s="311"/>
      <c r="R128" s="285"/>
      <c r="S128" s="285"/>
      <c r="T128" s="2"/>
      <c r="U128" s="311"/>
      <c r="V128" s="2"/>
      <c r="X128" s="1"/>
      <c r="Y128" s="2"/>
      <c r="Z128" s="311"/>
      <c r="AA128" s="2"/>
      <c r="AB128" s="311"/>
      <c r="AC128" s="285"/>
      <c r="AD128" s="285"/>
      <c r="AE128" s="2"/>
      <c r="AF128" s="311"/>
      <c r="AG128" s="2"/>
      <c r="AI128" s="1"/>
      <c r="AJ128" s="2"/>
      <c r="AK128" s="311"/>
      <c r="AL128" s="2"/>
      <c r="AM128" s="311"/>
      <c r="AN128" s="285"/>
      <c r="AO128" s="285"/>
      <c r="AP128" s="2"/>
      <c r="AQ128" s="311"/>
      <c r="AR128" s="2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G128" s="311"/>
      <c r="BI128" s="311"/>
      <c r="BL128" s="2"/>
      <c r="BM128" s="311"/>
      <c r="BN128" s="2"/>
      <c r="BP128" s="1"/>
      <c r="BQ128" s="2"/>
      <c r="BR128" s="311"/>
      <c r="BS128" s="2"/>
      <c r="BT128" s="311"/>
      <c r="BW128" s="2"/>
      <c r="BX128" s="311"/>
      <c r="BY128" s="2"/>
      <c r="CA128" s="1"/>
      <c r="CB128" s="2"/>
      <c r="CC128" s="311"/>
      <c r="CD128" s="2"/>
      <c r="CE128" s="311"/>
      <c r="CH128" s="2"/>
      <c r="CI128" s="311"/>
      <c r="CJ128" s="2"/>
      <c r="CL128" s="1"/>
      <c r="CM128" s="2"/>
      <c r="CN128" s="311"/>
      <c r="CO128" s="2"/>
      <c r="CP128" s="311"/>
      <c r="CS128" s="2"/>
      <c r="CT128" s="311"/>
      <c r="CU128" s="2"/>
      <c r="CW128" s="1"/>
      <c r="CX128" s="2"/>
      <c r="CY128" s="311"/>
      <c r="CZ128" s="2"/>
      <c r="DA128" s="311"/>
      <c r="DD128" s="2"/>
      <c r="DE128" s="311"/>
      <c r="DF128" s="2"/>
      <c r="DI128" s="76" t="s">
        <v>69</v>
      </c>
      <c r="DJ128" s="77"/>
      <c r="DK128" s="77"/>
      <c r="DL128" s="77"/>
      <c r="DM128" s="306"/>
      <c r="DN128" s="299"/>
      <c r="DP128" s="154">
        <f>DP127/DP115</f>
        <v>0.33333333333333331</v>
      </c>
      <c r="DR128" s="76" t="s">
        <v>88</v>
      </c>
      <c r="DS128" s="77"/>
      <c r="DT128" s="77"/>
      <c r="DU128" s="306"/>
      <c r="DV128" s="154">
        <f>DV127/DV130</f>
        <v>0.11842105263157894</v>
      </c>
    </row>
    <row r="129" spans="1:16274">
      <c r="A129" s="286"/>
      <c r="B129" s="14" t="s">
        <v>2</v>
      </c>
      <c r="C129" s="4">
        <f>SUM(C113:C128)</f>
        <v>22</v>
      </c>
      <c r="D129" s="4">
        <f>SUM(D113:D128)</f>
        <v>13</v>
      </c>
      <c r="E129" s="4">
        <f>SUM(E113:E128)</f>
        <v>4</v>
      </c>
      <c r="F129" s="8">
        <f>SUM(C129:E129)</f>
        <v>39</v>
      </c>
      <c r="G129" s="285"/>
      <c r="H129" s="8">
        <f>SUM(I129:K129)</f>
        <v>0</v>
      </c>
      <c r="I129" s="4">
        <f>SUM(I113:I128)</f>
        <v>3</v>
      </c>
      <c r="J129" s="4">
        <f>SUM(J113:J128)</f>
        <v>8</v>
      </c>
      <c r="K129" s="6">
        <f>SUM(K113:K128)</f>
        <v>-11</v>
      </c>
      <c r="M129" s="14" t="s">
        <v>2</v>
      </c>
      <c r="N129" s="4">
        <f>SUM(N113:N128)</f>
        <v>21</v>
      </c>
      <c r="O129" s="4">
        <f t="shared" ref="O129:P129" si="484">SUM(O113:O128)</f>
        <v>16</v>
      </c>
      <c r="P129" s="4">
        <f t="shared" si="484"/>
        <v>13</v>
      </c>
      <c r="Q129" s="8">
        <f>SUM(N129:P129)</f>
        <v>50</v>
      </c>
      <c r="R129" s="285"/>
      <c r="S129" s="8">
        <f>SUM(T129:V129)</f>
        <v>39</v>
      </c>
      <c r="T129" s="4">
        <f>SUM(T113:T128)</f>
        <v>8</v>
      </c>
      <c r="U129" s="4">
        <f t="shared" ref="U129:V129" si="485">SUM(U113:U128)</f>
        <v>10</v>
      </c>
      <c r="V129" s="6">
        <f t="shared" si="485"/>
        <v>21</v>
      </c>
      <c r="X129" s="14" t="s">
        <v>2</v>
      </c>
      <c r="Y129" s="4">
        <f>SUM(Y113:Y128)</f>
        <v>26</v>
      </c>
      <c r="Z129" s="6">
        <f t="shared" ref="Z129:AA129" si="486">SUM(Z113:Z128)</f>
        <v>13</v>
      </c>
      <c r="AA129" s="4">
        <f t="shared" si="486"/>
        <v>9</v>
      </c>
      <c r="AB129" s="8">
        <f>SUM(Y129:AA129)</f>
        <v>48</v>
      </c>
      <c r="AC129" s="285"/>
      <c r="AD129" s="8">
        <f>SUM(AE129:AG129)</f>
        <v>50</v>
      </c>
      <c r="AE129" s="4">
        <f>SUM(AE113:AE128)</f>
        <v>16</v>
      </c>
      <c r="AF129" s="4">
        <f t="shared" ref="AF129:AG129" si="487">SUM(AF113:AF128)</f>
        <v>24</v>
      </c>
      <c r="AG129" s="4">
        <f t="shared" si="487"/>
        <v>10</v>
      </c>
      <c r="AI129" s="14" t="s">
        <v>2</v>
      </c>
      <c r="AJ129" s="4">
        <f>SUM(AJ113:AJ128)</f>
        <v>24</v>
      </c>
      <c r="AK129" s="4">
        <f t="shared" ref="AK129:AL129" si="488">SUM(AK113:AK128)</f>
        <v>20</v>
      </c>
      <c r="AL129" s="4">
        <f t="shared" si="488"/>
        <v>6</v>
      </c>
      <c r="AM129" s="8">
        <f>SUM(AJ129:AL129)</f>
        <v>50</v>
      </c>
      <c r="AN129" s="285"/>
      <c r="AO129" s="8">
        <f>SUM(AP129:AR129)</f>
        <v>41</v>
      </c>
      <c r="AP129" s="4">
        <f>SUM(AP113:AP128)</f>
        <v>28</v>
      </c>
      <c r="AQ129" s="4">
        <f t="shared" ref="AQ129:AR129" si="489">SUM(AQ113:AQ128)</f>
        <v>2</v>
      </c>
      <c r="AR129" s="6">
        <f t="shared" si="489"/>
        <v>11</v>
      </c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E129" s="14" t="s">
        <v>2</v>
      </c>
      <c r="BF129" s="4">
        <f>SUM(BF113:BF128)</f>
        <v>27</v>
      </c>
      <c r="BG129" s="6">
        <f t="shared" ref="BG129:BH129" si="490">SUM(BG113:BG128)</f>
        <v>14</v>
      </c>
      <c r="BH129" s="4">
        <f t="shared" si="490"/>
        <v>5</v>
      </c>
      <c r="BI129" s="8">
        <f>SUM(BF129:BH129)</f>
        <v>46</v>
      </c>
      <c r="BK129" s="8">
        <f>SUM(BL129:BN129)</f>
        <v>50</v>
      </c>
      <c r="BL129" s="4">
        <f>SUM(BL113:BL128)</f>
        <v>18</v>
      </c>
      <c r="BM129" s="4">
        <f t="shared" ref="BM129:BN129" si="491">SUM(BM113:BM128)</f>
        <v>16</v>
      </c>
      <c r="BN129" s="4">
        <f t="shared" si="491"/>
        <v>16</v>
      </c>
      <c r="BP129" s="14" t="s">
        <v>2</v>
      </c>
      <c r="BQ129" s="4">
        <f>SUM(BQ113:BQ128)</f>
        <v>30</v>
      </c>
      <c r="BR129" s="4">
        <f t="shared" ref="BR129:BS129" si="492">SUM(BR113:BR128)</f>
        <v>14</v>
      </c>
      <c r="BS129" s="4">
        <f t="shared" si="492"/>
        <v>6</v>
      </c>
      <c r="BT129" s="8">
        <f>SUM(BQ129:BS129)</f>
        <v>50</v>
      </c>
      <c r="BV129" s="8">
        <f>SUM(BW129:BY129)</f>
        <v>33</v>
      </c>
      <c r="BW129" s="4">
        <f>SUM(BW113:BW128)</f>
        <v>17</v>
      </c>
      <c r="BX129" s="4">
        <f t="shared" ref="BX129:BY129" si="493">SUM(BX113:BX128)</f>
        <v>8</v>
      </c>
      <c r="BY129" s="6">
        <f t="shared" si="493"/>
        <v>8</v>
      </c>
      <c r="CA129" s="14" t="s">
        <v>2</v>
      </c>
      <c r="CB129" s="4">
        <f>SUM(CB113:CB128)</f>
        <v>25</v>
      </c>
      <c r="CC129" s="4">
        <f t="shared" ref="CC129:CD129" si="494">SUM(CC113:CC128)</f>
        <v>19</v>
      </c>
      <c r="CD129" s="4">
        <f t="shared" si="494"/>
        <v>6</v>
      </c>
      <c r="CE129" s="8">
        <f>SUM(CB129:CD129)</f>
        <v>50</v>
      </c>
      <c r="CG129" s="8">
        <f>SUM(CH129:CJ129)</f>
        <v>23</v>
      </c>
      <c r="CH129" s="4">
        <f>SUM(CH113:CH128)</f>
        <v>8</v>
      </c>
      <c r="CI129" s="4">
        <f t="shared" ref="CI129:CJ129" si="495">SUM(CI113:CI128)</f>
        <v>0</v>
      </c>
      <c r="CJ129" s="6">
        <f t="shared" si="495"/>
        <v>15</v>
      </c>
      <c r="CL129" s="14" t="s">
        <v>2</v>
      </c>
      <c r="CM129" s="4">
        <f>SUM(CM113:CM128)</f>
        <v>29</v>
      </c>
      <c r="CN129" s="6">
        <f t="shared" ref="CN129:CO129" si="496">SUM(CN113:CN128)</f>
        <v>9</v>
      </c>
      <c r="CO129" s="4">
        <f t="shared" si="496"/>
        <v>12</v>
      </c>
      <c r="CP129" s="8">
        <f>SUM(CM129:CO129)</f>
        <v>50</v>
      </c>
      <c r="CR129" s="8">
        <f>SUM(CS129:CU129)</f>
        <v>46</v>
      </c>
      <c r="CS129" s="4">
        <f>SUM(CS113:CS128)</f>
        <v>24</v>
      </c>
      <c r="CT129" s="4">
        <f t="shared" ref="CT129:CU129" si="497">SUM(CT113:CT128)</f>
        <v>10</v>
      </c>
      <c r="CU129" s="4">
        <f t="shared" si="497"/>
        <v>12</v>
      </c>
      <c r="CW129" s="14" t="s">
        <v>2</v>
      </c>
      <c r="CX129" s="4">
        <f>SUM(CX113:CX128)</f>
        <v>30</v>
      </c>
      <c r="CY129" s="6">
        <f t="shared" ref="CY129:CZ129" si="498">SUM(CY113:CY128)</f>
        <v>15</v>
      </c>
      <c r="CZ129" s="4">
        <f t="shared" si="498"/>
        <v>5</v>
      </c>
      <c r="DA129" s="8">
        <f>SUM(CX129:CZ129)</f>
        <v>50</v>
      </c>
      <c r="DC129" s="8">
        <f>SUM(DD129:DF129)</f>
        <v>25</v>
      </c>
      <c r="DD129" s="4">
        <f>SUM(DD113:DD128)</f>
        <v>18</v>
      </c>
      <c r="DE129" s="4">
        <f t="shared" ref="DE129:DF129" si="499">SUM(DE113:DE128)</f>
        <v>19</v>
      </c>
      <c r="DF129" s="4">
        <f t="shared" si="499"/>
        <v>-12</v>
      </c>
      <c r="DI129" s="76" t="s">
        <v>70</v>
      </c>
      <c r="DJ129" s="77"/>
      <c r="DK129" s="77"/>
      <c r="DL129" s="77"/>
      <c r="DM129" s="306"/>
      <c r="DN129" s="299"/>
      <c r="DP129" s="306">
        <f>DA111+CP111+CE111+BT111+BI111+AX111+AM111+AB111+Q111+F111</f>
        <v>18</v>
      </c>
      <c r="DR129" s="76" t="s">
        <v>89</v>
      </c>
      <c r="DS129" s="77"/>
      <c r="DT129" s="77"/>
      <c r="DU129" s="306"/>
      <c r="DV129" s="313">
        <f>DV124+DV126+DV128</f>
        <v>0.23684210526315788</v>
      </c>
    </row>
    <row r="130" spans="1:16274">
      <c r="A130" s="286"/>
      <c r="B130" s="13" t="s">
        <v>3</v>
      </c>
      <c r="C130" s="5">
        <f>COUNTA(C113:C128)</f>
        <v>2</v>
      </c>
      <c r="D130" s="5">
        <f>COUNTA(D113:D128)</f>
        <v>2</v>
      </c>
      <c r="E130" s="5">
        <f>COUNTA(E113:E128)</f>
        <v>2</v>
      </c>
      <c r="F130" s="8">
        <f>SUM(C130:E130)</f>
        <v>6</v>
      </c>
      <c r="G130" s="285"/>
      <c r="H130" s="8">
        <f>SUM(I130:K130)</f>
        <v>6</v>
      </c>
      <c r="I130" s="5">
        <f>COUNTA(I113:I128)</f>
        <v>2</v>
      </c>
      <c r="J130" s="5">
        <f>COUNTA(J113:J128)</f>
        <v>2</v>
      </c>
      <c r="K130" s="5">
        <f>COUNTA(K113:K128)</f>
        <v>2</v>
      </c>
      <c r="M130" s="13" t="s">
        <v>3</v>
      </c>
      <c r="N130" s="5">
        <f>COUNTA(N113:N128)</f>
        <v>3</v>
      </c>
      <c r="O130" s="5">
        <f t="shared" ref="O130:P130" si="500">COUNTA(O113:O128)</f>
        <v>2</v>
      </c>
      <c r="P130" s="5">
        <f t="shared" si="500"/>
        <v>2</v>
      </c>
      <c r="Q130" s="8">
        <f>SUM(N130:P130)</f>
        <v>7</v>
      </c>
      <c r="R130" s="285"/>
      <c r="S130" s="8">
        <f>SUM(T130:V130)</f>
        <v>6</v>
      </c>
      <c r="T130" s="5">
        <f>COUNTA(T113:T128)</f>
        <v>2</v>
      </c>
      <c r="U130" s="5">
        <f t="shared" ref="U130:V130" si="501">COUNTA(U113:U128)</f>
        <v>2</v>
      </c>
      <c r="V130" s="5">
        <f t="shared" si="501"/>
        <v>2</v>
      </c>
      <c r="X130" s="13" t="s">
        <v>3</v>
      </c>
      <c r="Y130" s="5">
        <f>COUNTA(Y113:Y128)</f>
        <v>3</v>
      </c>
      <c r="Z130" s="5">
        <f t="shared" ref="Z130:AA130" si="502">COUNTA(Z113:Z128)</f>
        <v>3</v>
      </c>
      <c r="AA130" s="5">
        <f t="shared" si="502"/>
        <v>2</v>
      </c>
      <c r="AB130" s="8">
        <f>SUM(Y130:AA130)</f>
        <v>8</v>
      </c>
      <c r="AC130" s="285"/>
      <c r="AD130" s="8">
        <f>SUM(AE130:AG130)</f>
        <v>8</v>
      </c>
      <c r="AE130" s="5">
        <f>COUNTA(AE113:AE128)</f>
        <v>3</v>
      </c>
      <c r="AF130" s="5">
        <f t="shared" ref="AF130:AG130" si="503">COUNTA(AF113:AF128)</f>
        <v>3</v>
      </c>
      <c r="AG130" s="5">
        <f t="shared" si="503"/>
        <v>2</v>
      </c>
      <c r="AI130" s="13" t="s">
        <v>3</v>
      </c>
      <c r="AJ130" s="5">
        <f>COUNTA(AJ113:AJ128)</f>
        <v>3</v>
      </c>
      <c r="AK130" s="5">
        <f t="shared" ref="AK130:AL130" si="504">COUNTA(AK113:AK128)</f>
        <v>3</v>
      </c>
      <c r="AL130" s="5">
        <f t="shared" si="504"/>
        <v>2</v>
      </c>
      <c r="AM130" s="8">
        <f>SUM(AJ130:AL130)</f>
        <v>8</v>
      </c>
      <c r="AN130" s="285"/>
      <c r="AO130" s="8">
        <f>SUM(AP130:AR130)</f>
        <v>7</v>
      </c>
      <c r="AP130" s="5">
        <f>COUNTA(AP113:AP128)</f>
        <v>3</v>
      </c>
      <c r="AQ130" s="5">
        <f t="shared" ref="AQ130:AR130" si="505">COUNTA(AQ113:AQ128)</f>
        <v>2</v>
      </c>
      <c r="AR130" s="5">
        <f t="shared" si="505"/>
        <v>2</v>
      </c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E130" s="13" t="s">
        <v>3</v>
      </c>
      <c r="BF130" s="5">
        <f>COUNTA(BF113:BF128)</f>
        <v>4</v>
      </c>
      <c r="BG130" s="5">
        <f t="shared" ref="BG130:BH130" si="506">COUNTA(BG113:BG128)</f>
        <v>4</v>
      </c>
      <c r="BH130" s="5">
        <f t="shared" si="506"/>
        <v>3</v>
      </c>
      <c r="BI130" s="8">
        <f>SUM(BF130:BH130)</f>
        <v>11</v>
      </c>
      <c r="BK130" s="8">
        <f>SUM(BL130:BN130)</f>
        <v>11</v>
      </c>
      <c r="BL130" s="5">
        <f>COUNTA(BL113:BL128)</f>
        <v>4</v>
      </c>
      <c r="BM130" s="5">
        <f t="shared" ref="BM130:BN130" si="507">COUNTA(BM113:BM128)</f>
        <v>4</v>
      </c>
      <c r="BN130" s="5">
        <f t="shared" si="507"/>
        <v>3</v>
      </c>
      <c r="BP130" s="13" t="s">
        <v>3</v>
      </c>
      <c r="BQ130" s="5">
        <f>COUNTA(BQ113:BQ128)</f>
        <v>3</v>
      </c>
      <c r="BR130" s="5">
        <f t="shared" ref="BR130:BS130" si="508">COUNTA(BR113:BR128)</f>
        <v>3</v>
      </c>
      <c r="BS130" s="5">
        <f t="shared" si="508"/>
        <v>2</v>
      </c>
      <c r="BT130" s="8">
        <f>SUM(BQ130:BS130)</f>
        <v>8</v>
      </c>
      <c r="BV130" s="8">
        <f>SUM(BW130:BY130)</f>
        <v>7</v>
      </c>
      <c r="BW130" s="5">
        <f>COUNTA(BW113:BW128)</f>
        <v>3</v>
      </c>
      <c r="BX130" s="5">
        <f t="shared" ref="BX130:BY130" si="509">COUNTA(BX113:BX128)</f>
        <v>2</v>
      </c>
      <c r="BY130" s="5">
        <f t="shared" si="509"/>
        <v>2</v>
      </c>
      <c r="CA130" s="13" t="s">
        <v>3</v>
      </c>
      <c r="CB130" s="5">
        <f>COUNTA(CB113:CB128)</f>
        <v>3</v>
      </c>
      <c r="CC130" s="5">
        <f t="shared" ref="CC130:CD130" si="510">COUNTA(CC113:CC128)</f>
        <v>3</v>
      </c>
      <c r="CD130" s="5">
        <f t="shared" si="510"/>
        <v>2</v>
      </c>
      <c r="CE130" s="8">
        <f>SUM(CB130:CD130)</f>
        <v>8</v>
      </c>
      <c r="CG130" s="8">
        <f>SUM(CH130:CJ130)</f>
        <v>7</v>
      </c>
      <c r="CH130" s="5">
        <f>COUNTA(CH113:CH128)</f>
        <v>3</v>
      </c>
      <c r="CI130" s="5">
        <f t="shared" ref="CI130:CJ130" si="511">COUNTA(CI113:CI128)</f>
        <v>2</v>
      </c>
      <c r="CJ130" s="5">
        <f t="shared" si="511"/>
        <v>2</v>
      </c>
      <c r="CL130" s="13" t="s">
        <v>3</v>
      </c>
      <c r="CM130" s="5">
        <f>COUNTA(CM113:CM128)</f>
        <v>4</v>
      </c>
      <c r="CN130" s="5">
        <f t="shared" ref="CN130:CO130" si="512">COUNTA(CN113:CN128)</f>
        <v>3</v>
      </c>
      <c r="CO130" s="5">
        <f t="shared" si="512"/>
        <v>3</v>
      </c>
      <c r="CP130" s="8">
        <f>SUM(CM130:CO130)</f>
        <v>10</v>
      </c>
      <c r="CR130" s="8">
        <f>SUM(CS130:CU130)</f>
        <v>9</v>
      </c>
      <c r="CS130" s="5">
        <f>COUNTA(CS113:CS128)</f>
        <v>3</v>
      </c>
      <c r="CT130" s="5">
        <f t="shared" ref="CT130:CU130" si="513">COUNTA(CT113:CT128)</f>
        <v>3</v>
      </c>
      <c r="CU130" s="5">
        <f t="shared" si="513"/>
        <v>3</v>
      </c>
      <c r="CW130" s="13" t="s">
        <v>3</v>
      </c>
      <c r="CX130" s="5">
        <f>COUNTA(CX113:CX128)</f>
        <v>4</v>
      </c>
      <c r="CY130" s="5">
        <f t="shared" ref="CY130:CZ130" si="514">COUNTA(CY113:CY128)</f>
        <v>3</v>
      </c>
      <c r="CZ130" s="5">
        <f t="shared" si="514"/>
        <v>3</v>
      </c>
      <c r="DA130" s="8">
        <f>SUM(CX130:CZ130)</f>
        <v>10</v>
      </c>
      <c r="DC130" s="8">
        <f>SUM(DD130:DF130)</f>
        <v>9</v>
      </c>
      <c r="DD130" s="5">
        <f>COUNTA(DD113:DD128)</f>
        <v>3</v>
      </c>
      <c r="DE130" s="5">
        <f t="shared" ref="DE130:DF130" si="515">COUNTA(DE113:DE128)</f>
        <v>3</v>
      </c>
      <c r="DF130" s="5">
        <f t="shared" si="515"/>
        <v>3</v>
      </c>
      <c r="DI130" s="76" t="s">
        <v>71</v>
      </c>
      <c r="DJ130" s="77"/>
      <c r="DK130" s="77"/>
      <c r="DL130" s="77"/>
      <c r="DM130" s="306"/>
      <c r="DN130" s="299"/>
      <c r="DP130" s="306">
        <f>DP129-DP116</f>
        <v>11</v>
      </c>
      <c r="DR130" s="76" t="s">
        <v>3</v>
      </c>
      <c r="DS130" s="77"/>
      <c r="DT130" s="77"/>
      <c r="DU130" s="306"/>
      <c r="DV130" s="306">
        <f>DP122/DP124</f>
        <v>76</v>
      </c>
    </row>
    <row r="131" spans="1:16274">
      <c r="A131" s="286"/>
      <c r="B131" s="14" t="s">
        <v>5</v>
      </c>
      <c r="C131" s="4">
        <f>C130-COUNT(C113:C128)</f>
        <v>0</v>
      </c>
      <c r="D131" s="4">
        <f>D130-COUNT(D113:D128)</f>
        <v>0</v>
      </c>
      <c r="E131" s="4">
        <f>E130-COUNT(E113:E128)</f>
        <v>1</v>
      </c>
      <c r="F131" s="8">
        <f>SUM(C131:E131)</f>
        <v>1</v>
      </c>
      <c r="G131" s="285"/>
      <c r="H131" s="8">
        <f>SUM(I131:K131)</f>
        <v>2</v>
      </c>
      <c r="I131" s="4">
        <f>I130-COUNT(I113:I128)</f>
        <v>1</v>
      </c>
      <c r="J131" s="6">
        <f>J130-COUNT(J113:J128)</f>
        <v>1</v>
      </c>
      <c r="K131" s="4">
        <f>K130-COUNT(K113:K128)</f>
        <v>0</v>
      </c>
      <c r="M131" s="14" t="s">
        <v>5</v>
      </c>
      <c r="N131" s="4">
        <f>N130-COUNT(N113:N128)</f>
        <v>0</v>
      </c>
      <c r="O131" s="4">
        <f t="shared" ref="O131:P131" si="516">O130-COUNT(O113:O128)</f>
        <v>0</v>
      </c>
      <c r="P131" s="4">
        <f t="shared" si="516"/>
        <v>0</v>
      </c>
      <c r="Q131" s="8">
        <f>SUM(N131:P131)</f>
        <v>0</v>
      </c>
      <c r="R131" s="285"/>
      <c r="S131" s="8">
        <f>SUM(T131:V131)</f>
        <v>0</v>
      </c>
      <c r="T131" s="4">
        <f>T130-COUNT(T113:T128)</f>
        <v>0</v>
      </c>
      <c r="U131" s="6">
        <f t="shared" ref="U131:V131" si="517">U130-COUNT(U113:U128)</f>
        <v>0</v>
      </c>
      <c r="V131" s="4">
        <f t="shared" si="517"/>
        <v>0</v>
      </c>
      <c r="X131" s="14" t="s">
        <v>5</v>
      </c>
      <c r="Y131" s="6">
        <f t="shared" ref="Y131:AA131" si="518">Y130-COUNT(Y113:Y128)</f>
        <v>0</v>
      </c>
      <c r="Z131" s="6">
        <f t="shared" si="518"/>
        <v>0</v>
      </c>
      <c r="AA131" s="6">
        <f t="shared" si="518"/>
        <v>0</v>
      </c>
      <c r="AB131" s="8">
        <f>SUM(Y131:AA131)</f>
        <v>0</v>
      </c>
      <c r="AC131" s="285"/>
      <c r="AD131" s="8">
        <f>SUM(AE131:AG131)</f>
        <v>1</v>
      </c>
      <c r="AE131" s="4">
        <f>AE130-COUNT(AE113:AE128)</f>
        <v>0</v>
      </c>
      <c r="AF131" s="4">
        <f>AF130-COUNT(AF113:AF128)</f>
        <v>0</v>
      </c>
      <c r="AG131" s="4">
        <f t="shared" ref="AG131" si="519">AG130-COUNT(AG113:AG128)</f>
        <v>1</v>
      </c>
      <c r="AI131" s="14" t="s">
        <v>5</v>
      </c>
      <c r="AJ131" s="4">
        <f>AJ130-COUNT(AJ113:AJ128)</f>
        <v>0</v>
      </c>
      <c r="AK131" s="4">
        <f t="shared" ref="AK131:AL131" si="520">AK130-COUNT(AK113:AK128)</f>
        <v>0</v>
      </c>
      <c r="AL131" s="4">
        <f t="shared" si="520"/>
        <v>0</v>
      </c>
      <c r="AM131" s="8">
        <f>SUM(AJ131:AL131)</f>
        <v>0</v>
      </c>
      <c r="AN131" s="285"/>
      <c r="AO131" s="8">
        <f>SUM(AP131:AR131)</f>
        <v>2</v>
      </c>
      <c r="AP131" s="4">
        <f>AP130-COUNT(AP113:AP128)</f>
        <v>0</v>
      </c>
      <c r="AQ131" s="6">
        <f t="shared" ref="AQ131:AR131" si="521">AQ130-COUNT(AQ113:AQ128)</f>
        <v>1</v>
      </c>
      <c r="AR131" s="4">
        <f t="shared" si="521"/>
        <v>1</v>
      </c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E131" s="14" t="s">
        <v>5</v>
      </c>
      <c r="BF131" s="4">
        <f>BF130-COUNT(BF113:BF128)</f>
        <v>0</v>
      </c>
      <c r="BG131" s="6">
        <f t="shared" ref="BG131:BH131" si="522">BG130-COUNT(BG113:BG128)</f>
        <v>2</v>
      </c>
      <c r="BH131" s="6">
        <f t="shared" si="522"/>
        <v>1</v>
      </c>
      <c r="BI131" s="8">
        <f>SUM(BF131:BH131)</f>
        <v>3</v>
      </c>
      <c r="BK131" s="8">
        <f>SUM(BL131:BN131)</f>
        <v>2</v>
      </c>
      <c r="BL131" s="4">
        <f>BL130-COUNT(BL113:BL128)</f>
        <v>1</v>
      </c>
      <c r="BM131" s="4">
        <f t="shared" ref="BM131:BN131" si="523">BM130-COUNT(BM113:BM128)</f>
        <v>1</v>
      </c>
      <c r="BN131" s="4">
        <f t="shared" si="523"/>
        <v>0</v>
      </c>
      <c r="BP131" s="14" t="s">
        <v>5</v>
      </c>
      <c r="BQ131" s="4">
        <f>BQ130-COUNT(BQ113:BQ128)</f>
        <v>0</v>
      </c>
      <c r="BR131" s="4">
        <f t="shared" ref="BR131:BS131" si="524">BR130-COUNT(BR113:BR128)</f>
        <v>1</v>
      </c>
      <c r="BS131" s="4">
        <f t="shared" si="524"/>
        <v>0</v>
      </c>
      <c r="BT131" s="8">
        <f>SUM(BQ131:BS131)</f>
        <v>1</v>
      </c>
      <c r="BV131" s="8">
        <f>SUM(BW131:BY131)</f>
        <v>1</v>
      </c>
      <c r="BW131" s="4">
        <f>BW130-COUNT(BW113:BW128)</f>
        <v>0</v>
      </c>
      <c r="BX131" s="6">
        <f t="shared" ref="BX131:BY131" si="525">BX130-COUNT(BX113:BX128)</f>
        <v>1</v>
      </c>
      <c r="BY131" s="4">
        <f t="shared" si="525"/>
        <v>0</v>
      </c>
      <c r="CA131" s="14" t="s">
        <v>5</v>
      </c>
      <c r="CB131" s="4">
        <f>CB130-COUNT(CB113:CB128)</f>
        <v>0</v>
      </c>
      <c r="CC131" s="4">
        <f t="shared" ref="CC131:CD131" si="526">CC130-COUNT(CC113:CC128)</f>
        <v>0</v>
      </c>
      <c r="CD131" s="4">
        <f t="shared" si="526"/>
        <v>1</v>
      </c>
      <c r="CE131" s="8">
        <f>SUM(CB131:CD131)</f>
        <v>1</v>
      </c>
      <c r="CG131" s="8">
        <f>SUM(CH131:CJ131)</f>
        <v>3</v>
      </c>
      <c r="CH131" s="4">
        <f>CH130-COUNT(CH113:CH128)</f>
        <v>1</v>
      </c>
      <c r="CI131" s="6">
        <f t="shared" ref="CI131:CJ131" si="527">CI130-COUNT(CI113:CI128)</f>
        <v>2</v>
      </c>
      <c r="CJ131" s="4">
        <f t="shared" si="527"/>
        <v>0</v>
      </c>
      <c r="CL131" s="14" t="s">
        <v>5</v>
      </c>
      <c r="CM131" s="6">
        <f t="shared" ref="CM131:CO131" si="528">CM130-COUNT(CM113:CM128)</f>
        <v>0</v>
      </c>
      <c r="CN131" s="6">
        <f t="shared" si="528"/>
        <v>1</v>
      </c>
      <c r="CO131" s="6">
        <f t="shared" si="528"/>
        <v>1</v>
      </c>
      <c r="CP131" s="8">
        <f>SUM(CM131:CO131)</f>
        <v>2</v>
      </c>
      <c r="CR131" s="8">
        <f>SUM(CS131:CU131)</f>
        <v>2</v>
      </c>
      <c r="CS131" s="4">
        <f>CS130-COUNT(CS113:CS128)</f>
        <v>0</v>
      </c>
      <c r="CT131" s="4">
        <f>CT130-COUNT(CT113:CT128)</f>
        <v>2</v>
      </c>
      <c r="CU131" s="4">
        <f t="shared" ref="CU131" si="529">CU130-COUNT(CU113:CU128)</f>
        <v>0</v>
      </c>
      <c r="CW131" s="14" t="s">
        <v>5</v>
      </c>
      <c r="CX131" s="6">
        <f t="shared" ref="CX131:CZ131" si="530">CX130-COUNT(CX113:CX128)</f>
        <v>1</v>
      </c>
      <c r="CY131" s="6">
        <f t="shared" si="530"/>
        <v>0</v>
      </c>
      <c r="CZ131" s="6">
        <f t="shared" si="530"/>
        <v>1</v>
      </c>
      <c r="DA131" s="8">
        <f>SUM(CX131:CZ131)</f>
        <v>2</v>
      </c>
      <c r="DC131" s="8">
        <f>SUM(DD131:DF131)</f>
        <v>1</v>
      </c>
      <c r="DD131" s="4">
        <f>DD130-COUNT(DD113:DD128)</f>
        <v>0</v>
      </c>
      <c r="DE131" s="4">
        <f>DE130-COUNT(DE113:DE128)</f>
        <v>1</v>
      </c>
      <c r="DF131" s="4">
        <f t="shared" ref="DF131" si="531">DF130-COUNT(DF113:DF128)</f>
        <v>0</v>
      </c>
      <c r="DI131" s="274" t="s">
        <v>72</v>
      </c>
      <c r="DJ131" s="275"/>
      <c r="DK131" s="275"/>
      <c r="DL131" s="275"/>
      <c r="DM131" s="307"/>
      <c r="DN131" s="308"/>
      <c r="DP131" s="309">
        <f>1-(DP130/DP129)</f>
        <v>0.38888888888888884</v>
      </c>
      <c r="DR131" s="76"/>
      <c r="DS131" s="77"/>
      <c r="DT131" s="77"/>
      <c r="DU131" s="306"/>
      <c r="DV131" s="299"/>
    </row>
    <row r="132" spans="1:16274">
      <c r="A132" s="286"/>
      <c r="B132" s="14" t="s">
        <v>10</v>
      </c>
      <c r="C132" s="25">
        <f>C131/C130</f>
        <v>0</v>
      </c>
      <c r="D132" s="27">
        <f>D131/D130</f>
        <v>0</v>
      </c>
      <c r="E132" s="27">
        <f>E131/E130</f>
        <v>0.5</v>
      </c>
      <c r="F132" s="26">
        <f>F131/F130</f>
        <v>0.16666666666666666</v>
      </c>
      <c r="G132" s="285"/>
      <c r="H132" s="26">
        <f>H131/H130</f>
        <v>0.33333333333333331</v>
      </c>
      <c r="I132" s="27">
        <f>I131/I130</f>
        <v>0.5</v>
      </c>
      <c r="J132" s="30">
        <f>J131/J130</f>
        <v>0.5</v>
      </c>
      <c r="K132" s="27">
        <f>K131/K130</f>
        <v>0</v>
      </c>
      <c r="M132" s="14" t="s">
        <v>10</v>
      </c>
      <c r="N132" s="25">
        <f>N131/N130</f>
        <v>0</v>
      </c>
      <c r="O132" s="27">
        <f t="shared" ref="O132:Q132" si="532">O131/O130</f>
        <v>0</v>
      </c>
      <c r="P132" s="27">
        <f t="shared" si="532"/>
        <v>0</v>
      </c>
      <c r="Q132" s="26">
        <f t="shared" si="532"/>
        <v>0</v>
      </c>
      <c r="R132" s="285"/>
      <c r="S132" s="26">
        <f t="shared" ref="S132:V132" si="533">S131/S130</f>
        <v>0</v>
      </c>
      <c r="T132" s="27">
        <f t="shared" si="533"/>
        <v>0</v>
      </c>
      <c r="U132" s="30">
        <f t="shared" si="533"/>
        <v>0</v>
      </c>
      <c r="V132" s="27">
        <f t="shared" si="533"/>
        <v>0</v>
      </c>
      <c r="X132" s="14" t="s">
        <v>10</v>
      </c>
      <c r="Y132" s="27">
        <f t="shared" ref="Y132:AB132" si="534">Y131/Y130</f>
        <v>0</v>
      </c>
      <c r="Z132" s="30">
        <f t="shared" si="534"/>
        <v>0</v>
      </c>
      <c r="AA132" s="30">
        <f t="shared" si="534"/>
        <v>0</v>
      </c>
      <c r="AB132" s="26">
        <f t="shared" si="534"/>
        <v>0</v>
      </c>
      <c r="AC132" s="285"/>
      <c r="AD132" s="26">
        <f t="shared" ref="AD132:AG132" si="535">AD131/AD130</f>
        <v>0.125</v>
      </c>
      <c r="AE132" s="27">
        <f t="shared" si="535"/>
        <v>0</v>
      </c>
      <c r="AF132" s="27">
        <f t="shared" si="535"/>
        <v>0</v>
      </c>
      <c r="AG132" s="27">
        <f t="shared" si="535"/>
        <v>0.5</v>
      </c>
      <c r="AI132" s="14" t="s">
        <v>10</v>
      </c>
      <c r="AJ132" s="25">
        <f>AJ131/AJ130</f>
        <v>0</v>
      </c>
      <c r="AK132" s="27">
        <f t="shared" ref="AK132:AM132" si="536">AK131/AK130</f>
        <v>0</v>
      </c>
      <c r="AL132" s="27">
        <f t="shared" si="536"/>
        <v>0</v>
      </c>
      <c r="AM132" s="26">
        <f t="shared" si="536"/>
        <v>0</v>
      </c>
      <c r="AN132" s="285"/>
      <c r="AO132" s="26">
        <f t="shared" ref="AO132:AR132" si="537">AO131/AO130</f>
        <v>0.2857142857142857</v>
      </c>
      <c r="AP132" s="27">
        <f t="shared" si="537"/>
        <v>0</v>
      </c>
      <c r="AQ132" s="30">
        <f t="shared" si="537"/>
        <v>0.5</v>
      </c>
      <c r="AR132" s="27">
        <f t="shared" si="537"/>
        <v>0.5</v>
      </c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E132" s="14" t="s">
        <v>10</v>
      </c>
      <c r="BF132" s="27">
        <f t="shared" ref="BF132:BI132" si="538">BF131/BF130</f>
        <v>0</v>
      </c>
      <c r="BG132" s="30">
        <f t="shared" si="538"/>
        <v>0.5</v>
      </c>
      <c r="BH132" s="30">
        <f t="shared" si="538"/>
        <v>0.33333333333333331</v>
      </c>
      <c r="BI132" s="26">
        <f t="shared" si="538"/>
        <v>0.27272727272727271</v>
      </c>
      <c r="BK132" s="26">
        <f t="shared" ref="BK132:BN132" si="539">BK131/BK130</f>
        <v>0.18181818181818182</v>
      </c>
      <c r="BL132" s="27">
        <f t="shared" si="539"/>
        <v>0.25</v>
      </c>
      <c r="BM132" s="27">
        <f t="shared" si="539"/>
        <v>0.25</v>
      </c>
      <c r="BN132" s="27">
        <f t="shared" si="539"/>
        <v>0</v>
      </c>
      <c r="BP132" s="14" t="s">
        <v>10</v>
      </c>
      <c r="BQ132" s="25">
        <f>BQ131/BQ130</f>
        <v>0</v>
      </c>
      <c r="BR132" s="27">
        <f t="shared" ref="BR132:BT132" si="540">BR131/BR130</f>
        <v>0.33333333333333331</v>
      </c>
      <c r="BS132" s="27">
        <f t="shared" si="540"/>
        <v>0</v>
      </c>
      <c r="BT132" s="26">
        <f t="shared" si="540"/>
        <v>0.125</v>
      </c>
      <c r="BV132" s="26">
        <f t="shared" ref="BV132:BY132" si="541">BV131/BV130</f>
        <v>0.14285714285714285</v>
      </c>
      <c r="BW132" s="27">
        <f t="shared" si="541"/>
        <v>0</v>
      </c>
      <c r="BX132" s="30">
        <f t="shared" si="541"/>
        <v>0.5</v>
      </c>
      <c r="BY132" s="27">
        <f t="shared" si="541"/>
        <v>0</v>
      </c>
      <c r="CA132" s="14" t="s">
        <v>10</v>
      </c>
      <c r="CB132" s="25">
        <f>CB131/CB130</f>
        <v>0</v>
      </c>
      <c r="CC132" s="27">
        <f t="shared" ref="CC132:CE132" si="542">CC131/CC130</f>
        <v>0</v>
      </c>
      <c r="CD132" s="27">
        <f t="shared" si="542"/>
        <v>0.5</v>
      </c>
      <c r="CE132" s="26">
        <f t="shared" si="542"/>
        <v>0.125</v>
      </c>
      <c r="CG132" s="26">
        <f t="shared" ref="CG132:CJ132" si="543">CG131/CG130</f>
        <v>0.42857142857142855</v>
      </c>
      <c r="CH132" s="27">
        <f t="shared" si="543"/>
        <v>0.33333333333333331</v>
      </c>
      <c r="CI132" s="30">
        <f t="shared" si="543"/>
        <v>1</v>
      </c>
      <c r="CJ132" s="27">
        <f t="shared" si="543"/>
        <v>0</v>
      </c>
      <c r="CL132" s="14" t="s">
        <v>10</v>
      </c>
      <c r="CM132" s="27">
        <f t="shared" ref="CM132:CP132" si="544">CM131/CM130</f>
        <v>0</v>
      </c>
      <c r="CN132" s="30">
        <f t="shared" si="544"/>
        <v>0.33333333333333331</v>
      </c>
      <c r="CO132" s="30">
        <f t="shared" si="544"/>
        <v>0.33333333333333331</v>
      </c>
      <c r="CP132" s="26">
        <f t="shared" si="544"/>
        <v>0.2</v>
      </c>
      <c r="CR132" s="26">
        <f t="shared" ref="CR132:CU132" si="545">CR131/CR130</f>
        <v>0.22222222222222221</v>
      </c>
      <c r="CS132" s="27">
        <f t="shared" si="545"/>
        <v>0</v>
      </c>
      <c r="CT132" s="27">
        <f t="shared" si="545"/>
        <v>0.66666666666666663</v>
      </c>
      <c r="CU132" s="27">
        <f t="shared" si="545"/>
        <v>0</v>
      </c>
      <c r="CW132" s="14" t="s">
        <v>10</v>
      </c>
      <c r="CX132" s="27">
        <f t="shared" ref="CX132:DA132" si="546">CX131/CX130</f>
        <v>0.25</v>
      </c>
      <c r="CY132" s="30">
        <f t="shared" si="546"/>
        <v>0</v>
      </c>
      <c r="CZ132" s="30">
        <f t="shared" si="546"/>
        <v>0.33333333333333331</v>
      </c>
      <c r="DA132" s="26">
        <f t="shared" si="546"/>
        <v>0.2</v>
      </c>
      <c r="DC132" s="26">
        <f t="shared" ref="DC132:DF132" si="547">DC131/DC130</f>
        <v>0.1111111111111111</v>
      </c>
      <c r="DD132" s="27">
        <f t="shared" si="547"/>
        <v>0</v>
      </c>
      <c r="DE132" s="27">
        <f t="shared" si="547"/>
        <v>0.33333333333333331</v>
      </c>
      <c r="DF132" s="27">
        <f t="shared" si="547"/>
        <v>0</v>
      </c>
      <c r="DI132" s="76" t="s">
        <v>73</v>
      </c>
      <c r="DJ132" s="77"/>
      <c r="DK132" s="77"/>
      <c r="DL132" s="77"/>
      <c r="DM132" s="306"/>
      <c r="DN132" s="299"/>
      <c r="DP132" s="306">
        <f>MAX(DA111,CP111,CE111,BT111,BI111,AX111,AM111,AB111,Q111,F111)</f>
        <v>4</v>
      </c>
      <c r="DR132" s="76" t="s">
        <v>90</v>
      </c>
      <c r="DS132" s="77"/>
      <c r="DT132" s="77"/>
      <c r="DU132" s="306"/>
      <c r="DV132" s="306">
        <f>DP115</f>
        <v>9</v>
      </c>
    </row>
    <row r="133" spans="1:16274">
      <c r="A133" s="286"/>
      <c r="B133" s="14" t="s">
        <v>4</v>
      </c>
      <c r="C133" s="9">
        <f>C129/C130</f>
        <v>11</v>
      </c>
      <c r="D133" s="9">
        <f>D129/D130</f>
        <v>6.5</v>
      </c>
      <c r="E133" s="9">
        <f>E129/E130</f>
        <v>2</v>
      </c>
      <c r="F133" s="12">
        <f>F129/F130</f>
        <v>6.5</v>
      </c>
      <c r="G133" s="285"/>
      <c r="H133" s="12">
        <f>H129/H130</f>
        <v>0</v>
      </c>
      <c r="I133" s="9">
        <f>I129/I130</f>
        <v>1.5</v>
      </c>
      <c r="J133" s="9">
        <f>J129/J130</f>
        <v>4</v>
      </c>
      <c r="K133" s="31">
        <f>K129/K130</f>
        <v>-5.5</v>
      </c>
      <c r="M133" s="14" t="s">
        <v>4</v>
      </c>
      <c r="N133" s="9">
        <f>N129/N130</f>
        <v>7</v>
      </c>
      <c r="O133" s="9">
        <f t="shared" ref="O133:Q133" si="548">O129/O130</f>
        <v>8</v>
      </c>
      <c r="P133" s="9">
        <f t="shared" si="548"/>
        <v>6.5</v>
      </c>
      <c r="Q133" s="12">
        <f t="shared" si="548"/>
        <v>7.1428571428571432</v>
      </c>
      <c r="R133" s="285"/>
      <c r="S133" s="12">
        <f t="shared" ref="S133" si="549">S129/S130</f>
        <v>6.5</v>
      </c>
      <c r="T133" s="9">
        <f>T129/T130</f>
        <v>4</v>
      </c>
      <c r="U133" s="9">
        <f t="shared" ref="U133:V133" si="550">U129/U130</f>
        <v>5</v>
      </c>
      <c r="V133" s="31">
        <f t="shared" si="550"/>
        <v>10.5</v>
      </c>
      <c r="X133" s="14" t="s">
        <v>4</v>
      </c>
      <c r="Y133" s="9">
        <f>Y129/Y130</f>
        <v>8.6666666666666661</v>
      </c>
      <c r="Z133" s="31">
        <f t="shared" ref="Z133:AB133" si="551">Z129/Z130</f>
        <v>4.333333333333333</v>
      </c>
      <c r="AA133" s="9">
        <f t="shared" si="551"/>
        <v>4.5</v>
      </c>
      <c r="AB133" s="12">
        <f t="shared" si="551"/>
        <v>6</v>
      </c>
      <c r="AC133" s="285"/>
      <c r="AD133" s="12">
        <f t="shared" ref="AD133" si="552">AD129/AD130</f>
        <v>6.25</v>
      </c>
      <c r="AE133" s="9">
        <f>AE129/AE130</f>
        <v>5.333333333333333</v>
      </c>
      <c r="AF133" s="9">
        <f t="shared" ref="AF133:AG133" si="553">AF129/AF130</f>
        <v>8</v>
      </c>
      <c r="AG133" s="9">
        <f t="shared" si="553"/>
        <v>5</v>
      </c>
      <c r="AI133" s="14" t="s">
        <v>4</v>
      </c>
      <c r="AJ133" s="9">
        <f>AJ129/AJ130</f>
        <v>8</v>
      </c>
      <c r="AK133" s="9">
        <f t="shared" ref="AK133:AM133" si="554">AK129/AK130</f>
        <v>6.666666666666667</v>
      </c>
      <c r="AL133" s="9">
        <f t="shared" si="554"/>
        <v>3</v>
      </c>
      <c r="AM133" s="12">
        <f t="shared" si="554"/>
        <v>6.25</v>
      </c>
      <c r="AN133" s="285"/>
      <c r="AO133" s="12">
        <f t="shared" ref="AO133" si="555">AO129/AO130</f>
        <v>5.8571428571428568</v>
      </c>
      <c r="AP133" s="9">
        <f>AP129/AP130</f>
        <v>9.3333333333333339</v>
      </c>
      <c r="AQ133" s="9">
        <f t="shared" ref="AQ133:AR133" si="556">AQ129/AQ130</f>
        <v>1</v>
      </c>
      <c r="AR133" s="31">
        <f t="shared" si="556"/>
        <v>5.5</v>
      </c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E133" s="14" t="s">
        <v>4</v>
      </c>
      <c r="BF133" s="9">
        <f>BF129/BF130</f>
        <v>6.75</v>
      </c>
      <c r="BG133" s="31">
        <f t="shared" ref="BG133:BI133" si="557">BG129/BG130</f>
        <v>3.5</v>
      </c>
      <c r="BH133" s="9">
        <f t="shared" si="557"/>
        <v>1.6666666666666667</v>
      </c>
      <c r="BI133" s="12">
        <f t="shared" si="557"/>
        <v>4.1818181818181817</v>
      </c>
      <c r="BK133" s="12">
        <f t="shared" ref="BK133" si="558">BK129/BK130</f>
        <v>4.5454545454545459</v>
      </c>
      <c r="BL133" s="9">
        <f>BL129/BL130</f>
        <v>4.5</v>
      </c>
      <c r="BM133" s="9">
        <f t="shared" ref="BM133:BN133" si="559">BM129/BM130</f>
        <v>4</v>
      </c>
      <c r="BN133" s="9">
        <f t="shared" si="559"/>
        <v>5.333333333333333</v>
      </c>
      <c r="BP133" s="14" t="s">
        <v>4</v>
      </c>
      <c r="BQ133" s="9">
        <f>BQ129/BQ130</f>
        <v>10</v>
      </c>
      <c r="BR133" s="9">
        <f t="shared" ref="BR133:BT133" si="560">BR129/BR130</f>
        <v>4.666666666666667</v>
      </c>
      <c r="BS133" s="9">
        <f t="shared" si="560"/>
        <v>3</v>
      </c>
      <c r="BT133" s="12">
        <f t="shared" si="560"/>
        <v>6.25</v>
      </c>
      <c r="BV133" s="12">
        <f t="shared" ref="BV133" si="561">BV129/BV130</f>
        <v>4.7142857142857144</v>
      </c>
      <c r="BW133" s="9">
        <f>BW129/BW130</f>
        <v>5.666666666666667</v>
      </c>
      <c r="BX133" s="9">
        <f t="shared" ref="BX133:BY133" si="562">BX129/BX130</f>
        <v>4</v>
      </c>
      <c r="BY133" s="31">
        <f t="shared" si="562"/>
        <v>4</v>
      </c>
      <c r="CA133" s="14" t="s">
        <v>4</v>
      </c>
      <c r="CB133" s="9">
        <f>CB129/CB130</f>
        <v>8.3333333333333339</v>
      </c>
      <c r="CC133" s="9">
        <f t="shared" ref="CC133:CE133" si="563">CC129/CC130</f>
        <v>6.333333333333333</v>
      </c>
      <c r="CD133" s="9">
        <f t="shared" si="563"/>
        <v>3</v>
      </c>
      <c r="CE133" s="12">
        <f t="shared" si="563"/>
        <v>6.25</v>
      </c>
      <c r="CG133" s="12">
        <f t="shared" ref="CG133" si="564">CG129/CG130</f>
        <v>3.2857142857142856</v>
      </c>
      <c r="CH133" s="9">
        <f>CH129/CH130</f>
        <v>2.6666666666666665</v>
      </c>
      <c r="CI133" s="9">
        <f t="shared" ref="CI133:CJ133" si="565">CI129/CI130</f>
        <v>0</v>
      </c>
      <c r="CJ133" s="31">
        <f t="shared" si="565"/>
        <v>7.5</v>
      </c>
      <c r="CL133" s="14" t="s">
        <v>4</v>
      </c>
      <c r="CM133" s="9">
        <f>CM129/CM130</f>
        <v>7.25</v>
      </c>
      <c r="CN133" s="31">
        <f t="shared" ref="CN133:CP133" si="566">CN129/CN130</f>
        <v>3</v>
      </c>
      <c r="CO133" s="9">
        <f t="shared" si="566"/>
        <v>4</v>
      </c>
      <c r="CP133" s="12">
        <f t="shared" si="566"/>
        <v>5</v>
      </c>
      <c r="CR133" s="12">
        <f t="shared" ref="CR133" si="567">CR129/CR130</f>
        <v>5.1111111111111107</v>
      </c>
      <c r="CS133" s="9">
        <f>CS129/CS130</f>
        <v>8</v>
      </c>
      <c r="CT133" s="9">
        <f t="shared" ref="CT133:CU133" si="568">CT129/CT130</f>
        <v>3.3333333333333335</v>
      </c>
      <c r="CU133" s="9">
        <f t="shared" si="568"/>
        <v>4</v>
      </c>
      <c r="CW133" s="14" t="s">
        <v>4</v>
      </c>
      <c r="CX133" s="9">
        <f>CX129/CX130</f>
        <v>7.5</v>
      </c>
      <c r="CY133" s="31">
        <f t="shared" ref="CY133:DA133" si="569">CY129/CY130</f>
        <v>5</v>
      </c>
      <c r="CZ133" s="9">
        <f t="shared" si="569"/>
        <v>1.6666666666666667</v>
      </c>
      <c r="DA133" s="12">
        <f t="shared" si="569"/>
        <v>5</v>
      </c>
      <c r="DC133" s="12">
        <f t="shared" ref="DC133" si="570">DC129/DC130</f>
        <v>2.7777777777777777</v>
      </c>
      <c r="DD133" s="9">
        <f>DD129/DD130</f>
        <v>6</v>
      </c>
      <c r="DE133" s="9">
        <f t="shared" ref="DE133:DF133" si="571">DE129/DE130</f>
        <v>6.333333333333333</v>
      </c>
      <c r="DF133" s="9">
        <f t="shared" si="571"/>
        <v>-4</v>
      </c>
      <c r="DI133" s="76" t="s">
        <v>74</v>
      </c>
      <c r="DJ133" s="77"/>
      <c r="DK133" s="77"/>
      <c r="DL133" s="77"/>
      <c r="DM133" s="306"/>
      <c r="DN133" s="299"/>
      <c r="DP133" s="310">
        <f>DP129/DP115</f>
        <v>2</v>
      </c>
      <c r="DR133" s="76" t="s">
        <v>91</v>
      </c>
      <c r="DS133" s="77"/>
      <c r="DT133" s="77"/>
      <c r="DU133" s="306"/>
      <c r="DV133" s="310">
        <f>(IF(CX113="*",0,CX113)+IF(CM113="*",0,CM113)+IF(CB113="*",0,CB113)+IF(BQ113="*",0,BQ113)+IF(BF113="*",0,BF113)+IF(AU113="*",0,AU113)+IF(AJ113="*",0,AJ113)+IF(Y113="*",0,Y113)+IF(N113="*",0,N113)+IF(C113="*",0,C113))/DV132</f>
        <v>9.8888888888888893</v>
      </c>
    </row>
    <row r="134" spans="1:16274">
      <c r="A134" s="286"/>
      <c r="B134" s="14" t="s">
        <v>7</v>
      </c>
      <c r="C134" s="10">
        <f>C129/(C130-C131)</f>
        <v>11</v>
      </c>
      <c r="D134" s="10">
        <f>D129/(D130-D131)</f>
        <v>6.5</v>
      </c>
      <c r="E134" s="10">
        <f>E129/(E130-E131)</f>
        <v>4</v>
      </c>
      <c r="F134" s="11">
        <f>F129/(F130-F131)</f>
        <v>7.8</v>
      </c>
      <c r="G134" s="285"/>
      <c r="H134" s="11">
        <f>H129/(H130-H131)</f>
        <v>0</v>
      </c>
      <c r="I134" s="10">
        <f>I129/(I130-I131)</f>
        <v>3</v>
      </c>
      <c r="J134" s="9">
        <f>J129/(J130-J131)</f>
        <v>8</v>
      </c>
      <c r="K134" s="31">
        <f>K129/(K130-K131)</f>
        <v>-5.5</v>
      </c>
      <c r="M134" s="14" t="s">
        <v>7</v>
      </c>
      <c r="N134" s="10">
        <f>N129/(N130-N131)</f>
        <v>7</v>
      </c>
      <c r="O134" s="10">
        <f t="shared" ref="O134:Q134" si="572">O129/(O130-O131)</f>
        <v>8</v>
      </c>
      <c r="P134" s="10">
        <f t="shared" si="572"/>
        <v>6.5</v>
      </c>
      <c r="Q134" s="11">
        <f t="shared" si="572"/>
        <v>7.1428571428571432</v>
      </c>
      <c r="R134" s="285"/>
      <c r="S134" s="11">
        <f t="shared" ref="S134" si="573">S129/(S130-S131)</f>
        <v>6.5</v>
      </c>
      <c r="T134" s="10">
        <f>T129/(T130-T131)</f>
        <v>4</v>
      </c>
      <c r="U134" s="9">
        <f t="shared" ref="U134:V134" si="574">U129/(U130-U131)</f>
        <v>5</v>
      </c>
      <c r="V134" s="31">
        <f t="shared" si="574"/>
        <v>10.5</v>
      </c>
      <c r="X134" s="14" t="s">
        <v>7</v>
      </c>
      <c r="Y134" s="9">
        <f>Y129/(Y130-Y131)</f>
        <v>8.6666666666666661</v>
      </c>
      <c r="Z134" s="31">
        <f t="shared" ref="Z134:AB134" si="575">Z129/(Z130-Z131)</f>
        <v>4.333333333333333</v>
      </c>
      <c r="AA134" s="10">
        <f t="shared" si="575"/>
        <v>4.5</v>
      </c>
      <c r="AB134" s="11">
        <f t="shared" si="575"/>
        <v>6</v>
      </c>
      <c r="AC134" s="285"/>
      <c r="AD134" s="11">
        <f t="shared" ref="AD134" si="576">AD129/(AD130-AD131)</f>
        <v>7.1428571428571432</v>
      </c>
      <c r="AE134" s="10">
        <f>AE129/(AE130-AE131)</f>
        <v>5.333333333333333</v>
      </c>
      <c r="AF134" s="10">
        <f t="shared" ref="AF134:AG134" si="577">AF129/(AF130-AF131)</f>
        <v>8</v>
      </c>
      <c r="AG134" s="10">
        <f t="shared" si="577"/>
        <v>10</v>
      </c>
      <c r="AI134" s="14" t="s">
        <v>7</v>
      </c>
      <c r="AJ134" s="10">
        <f>AJ129/(AJ130-AJ131)</f>
        <v>8</v>
      </c>
      <c r="AK134" s="10">
        <f t="shared" ref="AK134:AM134" si="578">AK129/(AK130-AK131)</f>
        <v>6.666666666666667</v>
      </c>
      <c r="AL134" s="10">
        <f t="shared" si="578"/>
        <v>3</v>
      </c>
      <c r="AM134" s="11">
        <f t="shared" si="578"/>
        <v>6.25</v>
      </c>
      <c r="AN134" s="285"/>
      <c r="AO134" s="11">
        <f t="shared" ref="AO134" si="579">AO129/(AO130-AO131)</f>
        <v>8.1999999999999993</v>
      </c>
      <c r="AP134" s="10">
        <f>AP129/(AP130-AP131)</f>
        <v>9.3333333333333339</v>
      </c>
      <c r="AQ134" s="9">
        <f t="shared" ref="AQ134:AR134" si="580">AQ129/(AQ130-AQ131)</f>
        <v>2</v>
      </c>
      <c r="AR134" s="31">
        <f t="shared" si="580"/>
        <v>11</v>
      </c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E134" s="14" t="s">
        <v>7</v>
      </c>
      <c r="BF134" s="9">
        <f>BF129/(BF130-BF131)</f>
        <v>6.75</v>
      </c>
      <c r="BG134" s="31">
        <f t="shared" ref="BG134:BI134" si="581">BG129/(BG130-BG131)</f>
        <v>7</v>
      </c>
      <c r="BH134" s="10">
        <f t="shared" si="581"/>
        <v>2.5</v>
      </c>
      <c r="BI134" s="11">
        <f t="shared" si="581"/>
        <v>5.75</v>
      </c>
      <c r="BK134" s="11">
        <f t="shared" ref="BK134" si="582">BK129/(BK130-BK131)</f>
        <v>5.5555555555555554</v>
      </c>
      <c r="BL134" s="10">
        <f>BL129/(BL130-BL131)</f>
        <v>6</v>
      </c>
      <c r="BM134" s="10">
        <f t="shared" ref="BM134:BN134" si="583">BM129/(BM130-BM131)</f>
        <v>5.333333333333333</v>
      </c>
      <c r="BN134" s="10">
        <f t="shared" si="583"/>
        <v>5.333333333333333</v>
      </c>
      <c r="BP134" s="14" t="s">
        <v>7</v>
      </c>
      <c r="BQ134" s="10">
        <f>BQ129/(BQ130-BQ131)</f>
        <v>10</v>
      </c>
      <c r="BR134" s="10">
        <f t="shared" ref="BR134:BT134" si="584">BR129/(BR130-BR131)</f>
        <v>7</v>
      </c>
      <c r="BS134" s="10">
        <f t="shared" si="584"/>
        <v>3</v>
      </c>
      <c r="BT134" s="11">
        <f t="shared" si="584"/>
        <v>7.1428571428571432</v>
      </c>
      <c r="BV134" s="11">
        <f t="shared" ref="BV134" si="585">BV129/(BV130-BV131)</f>
        <v>5.5</v>
      </c>
      <c r="BW134" s="10">
        <f>BW129/(BW130-BW131)</f>
        <v>5.666666666666667</v>
      </c>
      <c r="BX134" s="9">
        <f t="shared" ref="BX134:BY134" si="586">BX129/(BX130-BX131)</f>
        <v>8</v>
      </c>
      <c r="BY134" s="31">
        <f t="shared" si="586"/>
        <v>4</v>
      </c>
      <c r="CA134" s="14" t="s">
        <v>7</v>
      </c>
      <c r="CB134" s="10">
        <f>CB129/(CB130-CB131)</f>
        <v>8.3333333333333339</v>
      </c>
      <c r="CC134" s="10">
        <f t="shared" ref="CC134:CE134" si="587">CC129/(CC130-CC131)</f>
        <v>6.333333333333333</v>
      </c>
      <c r="CD134" s="10">
        <f t="shared" si="587"/>
        <v>6</v>
      </c>
      <c r="CE134" s="11">
        <f t="shared" si="587"/>
        <v>7.1428571428571432</v>
      </c>
      <c r="CG134" s="11">
        <f t="shared" ref="CG134" si="588">CG129/(CG130-CG131)</f>
        <v>5.75</v>
      </c>
      <c r="CH134" s="10">
        <f>CH129/(CH130-CH131)</f>
        <v>4</v>
      </c>
      <c r="CI134" s="9">
        <v>0</v>
      </c>
      <c r="CJ134" s="31">
        <f t="shared" ref="CJ134" si="589">CJ129/(CJ130-CJ131)</f>
        <v>7.5</v>
      </c>
      <c r="CL134" s="14" t="s">
        <v>7</v>
      </c>
      <c r="CM134" s="9">
        <f>CM129/(CM130-CM131)</f>
        <v>7.25</v>
      </c>
      <c r="CN134" s="31">
        <f t="shared" ref="CN134:CP134" si="590">CN129/(CN130-CN131)</f>
        <v>4.5</v>
      </c>
      <c r="CO134" s="10">
        <f t="shared" si="590"/>
        <v>6</v>
      </c>
      <c r="CP134" s="11">
        <f t="shared" si="590"/>
        <v>6.25</v>
      </c>
      <c r="CR134" s="11">
        <f t="shared" ref="CR134" si="591">CR129/(CR130-CR131)</f>
        <v>6.5714285714285712</v>
      </c>
      <c r="CS134" s="10">
        <f>CS129/(CS130-CS131)</f>
        <v>8</v>
      </c>
      <c r="CT134" s="10">
        <f t="shared" ref="CT134:CU134" si="592">CT129/(CT130-CT131)</f>
        <v>10</v>
      </c>
      <c r="CU134" s="10">
        <f t="shared" si="592"/>
        <v>4</v>
      </c>
      <c r="CW134" s="14" t="s">
        <v>7</v>
      </c>
      <c r="CX134" s="9">
        <f>CX129/(CX130-CX131)</f>
        <v>10</v>
      </c>
      <c r="CY134" s="31">
        <f t="shared" ref="CY134:DA134" si="593">CY129/(CY130-CY131)</f>
        <v>5</v>
      </c>
      <c r="CZ134" s="10">
        <f t="shared" si="593"/>
        <v>2.5</v>
      </c>
      <c r="DA134" s="11">
        <f t="shared" si="593"/>
        <v>6.25</v>
      </c>
      <c r="DC134" s="11">
        <f t="shared" ref="DC134" si="594">DC129/(DC130-DC131)</f>
        <v>3.125</v>
      </c>
      <c r="DD134" s="10">
        <f>DD129/(DD130-DD131)</f>
        <v>6</v>
      </c>
      <c r="DE134" s="10">
        <f t="shared" ref="DE134:DF134" si="595">DE129/(DE130-DE131)</f>
        <v>9.5</v>
      </c>
      <c r="DF134" s="10">
        <f t="shared" si="595"/>
        <v>-4</v>
      </c>
    </row>
    <row r="135" spans="1:16274">
      <c r="A135" s="286"/>
      <c r="M135" s="285"/>
      <c r="N135" s="285"/>
      <c r="O135" s="285"/>
      <c r="P135" s="285"/>
      <c r="Q135" s="285"/>
      <c r="R135" s="285"/>
      <c r="S135" s="285"/>
      <c r="T135" s="285"/>
      <c r="U135" s="285"/>
      <c r="V135" s="285"/>
      <c r="X135" s="285"/>
      <c r="Y135" s="285"/>
      <c r="Z135" s="285"/>
      <c r="AA135" s="285"/>
      <c r="AB135" s="285"/>
      <c r="AC135" s="285"/>
      <c r="AD135" s="285"/>
      <c r="AE135" s="285"/>
      <c r="AF135" s="285"/>
      <c r="AG135" s="285"/>
      <c r="AI135" s="285"/>
      <c r="AJ135" s="285"/>
      <c r="AK135" s="285"/>
      <c r="AL135" s="285"/>
      <c r="AM135" s="285"/>
      <c r="AN135" s="285"/>
      <c r="AO135" s="285"/>
      <c r="AP135" s="285"/>
      <c r="AQ135" s="285"/>
      <c r="AR135" s="285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E135" s="285"/>
      <c r="BF135" s="285"/>
      <c r="BG135" s="285"/>
      <c r="BH135" s="285"/>
    </row>
    <row r="136" spans="1:16274" s="284" customFormat="1">
      <c r="A136" s="314"/>
      <c r="B136" s="200"/>
      <c r="C136" s="201"/>
      <c r="D136" s="201"/>
      <c r="E136" s="201"/>
      <c r="F136" s="288"/>
      <c r="G136" s="283"/>
      <c r="H136" s="283"/>
      <c r="I136" s="283"/>
      <c r="J136" s="283"/>
      <c r="K136" s="283"/>
      <c r="L136" s="283"/>
      <c r="M136" s="200"/>
      <c r="N136" s="201"/>
      <c r="O136" s="201"/>
      <c r="P136" s="201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T136" s="79"/>
      <c r="AU136" s="80"/>
      <c r="AV136" s="80"/>
      <c r="AW136" s="80"/>
      <c r="AX136" s="315"/>
      <c r="BE136" s="79"/>
      <c r="BF136" s="80"/>
      <c r="BG136" s="80"/>
      <c r="BH136" s="80"/>
    </row>
    <row r="137" spans="1:16274">
      <c r="A137" s="286" t="s">
        <v>12</v>
      </c>
      <c r="AT137" s="285"/>
      <c r="AU137" s="285"/>
      <c r="AV137" s="285"/>
      <c r="AW137" s="285"/>
      <c r="AX137" s="285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</row>
    <row r="138" spans="1:16274" s="298" customFormat="1">
      <c r="A138" s="286"/>
      <c r="B138" s="1"/>
      <c r="C138" s="291" t="s">
        <v>12</v>
      </c>
      <c r="D138" s="291"/>
      <c r="E138" s="291"/>
      <c r="F138" s="20">
        <f>IF(COUNTIF(F140:F154,"&gt;37")=0,0,COUNTIF(F140:F154,"&gt;37")-1)</f>
        <v>1</v>
      </c>
      <c r="G138" s="285"/>
      <c r="H138" s="20">
        <f>IF(COUNTIF(H140:H154,"&gt;37")=0,0,COUNTIF(H140:H154,"&gt;37")-1)</f>
        <v>3</v>
      </c>
      <c r="I138" s="278" t="s">
        <v>23</v>
      </c>
      <c r="J138" s="278"/>
      <c r="K138" s="278"/>
      <c r="L138" s="283"/>
      <c r="M138" s="1"/>
      <c r="N138" s="278" t="s">
        <v>12</v>
      </c>
      <c r="O138" s="278"/>
      <c r="P138" s="278"/>
      <c r="Q138" s="20">
        <f>IF(COUNTIF(Q140:Q154,"&gt;37")=0,0,COUNTIF(Q140:Q154,"&gt;37")-1)</f>
        <v>3</v>
      </c>
      <c r="R138" s="285"/>
      <c r="S138" s="20">
        <f>IF(COUNTIF(S140:S154,"&gt;37")=0,0,COUNTIF(S140:S154,"&gt;37")-1)</f>
        <v>2</v>
      </c>
      <c r="T138" s="291" t="s">
        <v>11</v>
      </c>
      <c r="U138" s="291"/>
      <c r="V138" s="291"/>
      <c r="W138" s="283"/>
      <c r="X138" s="1"/>
      <c r="Y138" s="291" t="s">
        <v>12</v>
      </c>
      <c r="Z138" s="291"/>
      <c r="AA138" s="291"/>
      <c r="AB138" s="20">
        <f>IF(COUNTIF(AB140:AB154,"&gt;37")=0,0,COUNTIF(AB140:AB154,"&gt;37")-1)</f>
        <v>3</v>
      </c>
      <c r="AC138" s="285"/>
      <c r="AD138" s="20">
        <f>IF(COUNTIF(AD140:AD154,"&gt;37")=0,0,COUNTIF(AD140:AD154,"&gt;37")-1)</f>
        <v>3</v>
      </c>
      <c r="AE138" s="278" t="s">
        <v>18</v>
      </c>
      <c r="AF138" s="278"/>
      <c r="AG138" s="278"/>
      <c r="AH138" s="283"/>
      <c r="AI138" s="1"/>
      <c r="AJ138" s="291" t="s">
        <v>12</v>
      </c>
      <c r="AK138" s="291"/>
      <c r="AL138" s="291"/>
      <c r="AM138" s="20">
        <f>IF(COUNTIF(AM140:AM154,"&gt;37")=0,0,COUNTIF(AM140:AM154,"&gt;37")-1)</f>
        <v>3</v>
      </c>
      <c r="AN138" s="285"/>
      <c r="AO138" s="20">
        <f>IF(COUNTIF(AO140:AO154,"&gt;37")=0,0,COUNTIF(AO140:AO154,"&gt;37")-1)</f>
        <v>0</v>
      </c>
      <c r="AP138" s="278" t="s">
        <v>37</v>
      </c>
      <c r="AQ138" s="278"/>
      <c r="AR138" s="278"/>
      <c r="AS138" s="316"/>
      <c r="AT138" s="1"/>
      <c r="AU138" s="291" t="s">
        <v>12</v>
      </c>
      <c r="AV138" s="291"/>
      <c r="AW138" s="291"/>
      <c r="AX138" s="20">
        <f>IF(COUNTIF(AX140:AX154,"&gt;37")=0,0,COUNTIF(AX140:AX154,"&gt;37")-1)</f>
        <v>2</v>
      </c>
      <c r="AY138" s="285"/>
      <c r="AZ138" s="20">
        <f>IF(COUNTIF(AZ140:AZ154,"&gt;37")=0,0,COUNTIF(AZ140:AZ154,"&gt;37")-1)</f>
        <v>2</v>
      </c>
      <c r="BA138" s="278" t="s">
        <v>22</v>
      </c>
      <c r="BB138" s="278"/>
      <c r="BC138" s="278"/>
      <c r="BD138" s="284"/>
      <c r="BE138" s="316"/>
      <c r="BF138" s="316"/>
      <c r="BG138" s="316"/>
      <c r="BH138" s="316"/>
      <c r="BI138" s="316"/>
      <c r="BJ138" s="316"/>
      <c r="BK138" s="316"/>
      <c r="BL138" s="316"/>
      <c r="BM138" s="316"/>
      <c r="BN138" s="316"/>
      <c r="BO138" s="284"/>
      <c r="BP138" s="1"/>
      <c r="BQ138" s="278" t="s">
        <v>12</v>
      </c>
      <c r="BR138" s="278"/>
      <c r="BS138" s="278"/>
      <c r="BT138" s="20">
        <f>IF(COUNTIF(BT140:BT154,"&gt;37")=0,0,COUNTIF(BT140:BT154,"&gt;37")-1)</f>
        <v>5</v>
      </c>
      <c r="BU138" s="285"/>
      <c r="BV138" s="20">
        <f>IF(COUNTIF(BV140:BV154,"&gt;37")=0,0,COUNTIF(BV140:BV154,"&gt;37")-1)</f>
        <v>6</v>
      </c>
      <c r="BW138" s="291" t="s">
        <v>38</v>
      </c>
      <c r="BX138" s="291"/>
      <c r="BY138" s="291"/>
      <c r="BZ138" s="284"/>
      <c r="CA138" s="1"/>
      <c r="CB138" s="291" t="s">
        <v>12</v>
      </c>
      <c r="CC138" s="291"/>
      <c r="CD138" s="291"/>
      <c r="CE138" s="20">
        <f>IF(COUNTIF(CE140:CE154,"&gt;37")=0,0,COUNTIF(CE140:CE154,"&gt;37")-1)</f>
        <v>7</v>
      </c>
      <c r="CF138" s="285"/>
      <c r="CG138" s="20">
        <f>IF(COUNTIF(CG140:CG154,"&gt;37")=0,0,COUNTIF(CG140:CG154,"&gt;37")-1)</f>
        <v>5</v>
      </c>
      <c r="CH138" s="278" t="s">
        <v>25</v>
      </c>
      <c r="CI138" s="278"/>
      <c r="CJ138" s="278"/>
      <c r="CK138" s="284"/>
      <c r="CL138" s="1"/>
      <c r="CM138" s="291" t="s">
        <v>12</v>
      </c>
      <c r="CN138" s="291"/>
      <c r="CO138" s="291"/>
      <c r="CP138" s="20">
        <f>IF(COUNTIF(CP140:CP154,"&gt;37")=0,0,COUNTIF(CP140:CP154,"&gt;37")-1)</f>
        <v>3</v>
      </c>
      <c r="CQ138" s="285"/>
      <c r="CR138" s="20">
        <f>IF(COUNTIF(CR140:CR154,"&gt;37")=0,0,COUNTIF(CR140:CR154,"&gt;37")-1)</f>
        <v>0</v>
      </c>
      <c r="CS138" s="278" t="s">
        <v>31</v>
      </c>
      <c r="CT138" s="278"/>
      <c r="CU138" s="278"/>
      <c r="CV138" s="284"/>
      <c r="CW138" s="1"/>
      <c r="CX138" s="291" t="s">
        <v>12</v>
      </c>
      <c r="CY138" s="291"/>
      <c r="CZ138" s="291"/>
      <c r="DA138" s="20">
        <f>IF(COUNTIF(DA140:DA154,"&gt;37")=0,0,COUNTIF(DA140:DA154,"&gt;37")-1)</f>
        <v>1</v>
      </c>
      <c r="DB138" s="285"/>
      <c r="DC138" s="20">
        <f>IF(COUNTIF(DC140:DC154,"&gt;37")=0,0,COUNTIF(DC140:DC154,"&gt;37")-1)</f>
        <v>0</v>
      </c>
      <c r="DD138" s="278" t="s">
        <v>41</v>
      </c>
      <c r="DE138" s="278"/>
      <c r="DF138" s="278"/>
      <c r="DG138" s="284"/>
      <c r="DH138" s="285"/>
      <c r="DI138" s="285"/>
      <c r="DJ138" s="285"/>
      <c r="DK138" s="285"/>
      <c r="DL138" s="285"/>
      <c r="DM138" s="285"/>
      <c r="DN138" s="285"/>
      <c r="DO138" s="285"/>
      <c r="DP138" s="285"/>
      <c r="DQ138" s="285"/>
      <c r="DR138" s="285"/>
      <c r="DS138" s="285"/>
      <c r="DT138" s="285"/>
      <c r="DU138" s="285"/>
      <c r="DV138" s="285"/>
      <c r="DW138" s="285"/>
      <c r="DX138" s="285"/>
      <c r="DY138" s="285"/>
      <c r="DZ138" s="285"/>
      <c r="EA138" s="285"/>
      <c r="EB138" s="285"/>
      <c r="EC138" s="285"/>
      <c r="ED138" s="285"/>
      <c r="EE138" s="285"/>
      <c r="EF138" s="285"/>
      <c r="EG138" s="285"/>
      <c r="EH138" s="285"/>
      <c r="EI138" s="285"/>
      <c r="EJ138" s="285"/>
      <c r="EK138" s="285"/>
      <c r="EL138" s="285"/>
      <c r="EM138" s="285"/>
      <c r="EN138" s="285"/>
      <c r="EO138" s="285"/>
      <c r="EP138" s="285"/>
      <c r="EQ138" s="285"/>
      <c r="ER138" s="285"/>
      <c r="ES138" s="285"/>
      <c r="ET138" s="285"/>
      <c r="EU138" s="285"/>
      <c r="EV138" s="285"/>
      <c r="EW138" s="285"/>
      <c r="EX138" s="285"/>
      <c r="EY138" s="285"/>
      <c r="EZ138" s="285"/>
      <c r="FA138" s="285"/>
      <c r="FB138" s="285"/>
      <c r="FC138" s="285"/>
      <c r="FD138" s="285"/>
      <c r="FE138" s="285"/>
      <c r="FF138" s="285"/>
      <c r="FG138" s="285"/>
      <c r="FH138" s="285"/>
      <c r="FI138" s="285"/>
      <c r="FJ138" s="285"/>
      <c r="FK138" s="285"/>
      <c r="FL138" s="285"/>
      <c r="FM138" s="285"/>
      <c r="FN138" s="285"/>
      <c r="FO138" s="285"/>
      <c r="FP138" s="285"/>
      <c r="FQ138" s="285"/>
      <c r="FR138" s="285"/>
      <c r="FS138" s="285"/>
      <c r="FT138" s="285"/>
      <c r="FU138" s="285"/>
      <c r="FV138" s="285"/>
      <c r="FW138" s="285"/>
      <c r="FX138" s="285"/>
      <c r="FY138" s="285"/>
      <c r="FZ138" s="285"/>
      <c r="GA138" s="285"/>
      <c r="GB138" s="285"/>
      <c r="GC138" s="285"/>
      <c r="GD138" s="285"/>
      <c r="GE138" s="285"/>
      <c r="GF138" s="285"/>
      <c r="GG138" s="285"/>
      <c r="GH138" s="285"/>
      <c r="GI138" s="285"/>
      <c r="GJ138" s="285"/>
      <c r="GK138" s="285"/>
      <c r="GL138" s="285"/>
      <c r="GM138" s="285"/>
      <c r="GN138" s="285"/>
      <c r="GO138" s="285"/>
      <c r="GP138" s="285"/>
      <c r="GQ138" s="285"/>
      <c r="GR138" s="285"/>
      <c r="GS138" s="285"/>
      <c r="GT138" s="285"/>
      <c r="GU138" s="285"/>
      <c r="GV138" s="285"/>
      <c r="GW138" s="285"/>
      <c r="GX138" s="285"/>
      <c r="GY138" s="285"/>
      <c r="GZ138" s="285"/>
      <c r="HA138" s="285"/>
      <c r="HB138" s="285"/>
      <c r="HC138" s="285"/>
      <c r="HD138" s="285"/>
      <c r="HE138" s="285"/>
      <c r="HF138" s="285"/>
      <c r="HG138" s="285"/>
      <c r="HH138" s="285"/>
      <c r="HI138" s="285"/>
      <c r="HJ138" s="285"/>
      <c r="HK138" s="285"/>
      <c r="HL138" s="285"/>
      <c r="HM138" s="285"/>
      <c r="HN138" s="285"/>
      <c r="HO138" s="285"/>
      <c r="HP138" s="285"/>
      <c r="HQ138" s="285"/>
      <c r="HR138" s="285"/>
      <c r="HS138" s="285"/>
      <c r="HT138" s="285"/>
      <c r="HU138" s="285"/>
      <c r="HV138" s="285"/>
      <c r="HW138" s="285"/>
      <c r="HX138" s="285"/>
      <c r="HY138" s="285"/>
      <c r="HZ138" s="285"/>
      <c r="IA138" s="285"/>
      <c r="IB138" s="285"/>
      <c r="IC138" s="285"/>
      <c r="ID138" s="285"/>
      <c r="IE138" s="285"/>
      <c r="IF138" s="285"/>
      <c r="IG138" s="285"/>
      <c r="IH138" s="285"/>
      <c r="II138" s="285"/>
      <c r="IJ138" s="285"/>
      <c r="IK138" s="285"/>
      <c r="IL138" s="285"/>
      <c r="IM138" s="285"/>
      <c r="IN138" s="285"/>
      <c r="IO138" s="285"/>
      <c r="IP138" s="285"/>
      <c r="IQ138" s="285"/>
      <c r="IR138" s="285"/>
      <c r="IS138" s="285"/>
      <c r="IT138" s="285"/>
      <c r="IU138" s="285"/>
      <c r="IV138" s="285"/>
      <c r="IW138" s="285"/>
      <c r="IX138" s="285"/>
      <c r="IY138" s="285"/>
      <c r="IZ138" s="285"/>
      <c r="JA138" s="285"/>
      <c r="JB138" s="285"/>
      <c r="JC138" s="285"/>
      <c r="JD138" s="285"/>
      <c r="JE138" s="285"/>
      <c r="JF138" s="285"/>
      <c r="JG138" s="285"/>
      <c r="JH138" s="285"/>
      <c r="JI138" s="285"/>
      <c r="JJ138" s="285"/>
      <c r="JK138" s="285"/>
      <c r="JL138" s="285"/>
      <c r="JM138" s="285"/>
      <c r="JN138" s="285"/>
      <c r="JO138" s="285"/>
      <c r="JP138" s="285"/>
      <c r="JQ138" s="285"/>
      <c r="JR138" s="285"/>
      <c r="JS138" s="285"/>
      <c r="JT138" s="285"/>
      <c r="JU138" s="285"/>
      <c r="JV138" s="285"/>
      <c r="JW138" s="285"/>
      <c r="JX138" s="285"/>
      <c r="JY138" s="285"/>
      <c r="JZ138" s="285"/>
      <c r="KA138" s="285"/>
      <c r="KB138" s="285"/>
      <c r="KC138" s="285"/>
      <c r="KD138" s="285"/>
      <c r="KE138" s="285"/>
      <c r="KF138" s="285"/>
      <c r="KG138" s="285"/>
      <c r="KH138" s="285"/>
      <c r="KI138" s="285"/>
      <c r="KJ138" s="285"/>
      <c r="KK138" s="285"/>
      <c r="KL138" s="285"/>
      <c r="KM138" s="285"/>
      <c r="KN138" s="285"/>
      <c r="KO138" s="285"/>
      <c r="KP138" s="285"/>
      <c r="KQ138" s="285"/>
      <c r="KR138" s="285"/>
      <c r="KS138" s="285"/>
      <c r="KT138" s="285"/>
      <c r="KU138" s="285"/>
      <c r="KV138" s="285"/>
      <c r="KW138" s="285"/>
      <c r="KX138" s="285"/>
      <c r="KY138" s="285"/>
      <c r="KZ138" s="285"/>
      <c r="LA138" s="285"/>
      <c r="LB138" s="285"/>
      <c r="LC138" s="285"/>
      <c r="LD138" s="285"/>
      <c r="LE138" s="285"/>
      <c r="LF138" s="285"/>
      <c r="LG138" s="285"/>
      <c r="LH138" s="285"/>
      <c r="LI138" s="285"/>
      <c r="LJ138" s="285"/>
      <c r="LK138" s="285"/>
      <c r="LL138" s="285"/>
      <c r="LM138" s="285"/>
      <c r="LN138" s="285"/>
      <c r="LO138" s="285"/>
      <c r="LP138" s="285"/>
      <c r="LQ138" s="285"/>
      <c r="LR138" s="285"/>
      <c r="LS138" s="285"/>
      <c r="LT138" s="285"/>
      <c r="LU138" s="285"/>
      <c r="LV138" s="285"/>
      <c r="LW138" s="285"/>
      <c r="LX138" s="285"/>
      <c r="LY138" s="285"/>
      <c r="LZ138" s="285"/>
      <c r="MA138" s="285"/>
      <c r="MB138" s="285"/>
      <c r="MC138" s="285"/>
      <c r="MD138" s="285"/>
      <c r="ME138" s="285"/>
      <c r="MF138" s="285"/>
      <c r="MG138" s="285"/>
      <c r="MH138" s="285"/>
      <c r="MI138" s="285"/>
      <c r="MJ138" s="285"/>
      <c r="MK138" s="285"/>
      <c r="ML138" s="285"/>
      <c r="MM138" s="285"/>
      <c r="MN138" s="285"/>
      <c r="MO138" s="285"/>
      <c r="MP138" s="285"/>
      <c r="MQ138" s="285"/>
      <c r="MR138" s="285"/>
      <c r="MS138" s="285"/>
      <c r="MT138" s="285"/>
      <c r="MU138" s="285"/>
      <c r="MV138" s="285"/>
      <c r="MW138" s="285"/>
      <c r="MX138" s="285"/>
      <c r="MY138" s="285"/>
      <c r="MZ138" s="285"/>
      <c r="NA138" s="285"/>
      <c r="NB138" s="285"/>
      <c r="NC138" s="285"/>
      <c r="ND138" s="285"/>
      <c r="NE138" s="285"/>
      <c r="NF138" s="285"/>
      <c r="NG138" s="285"/>
      <c r="NH138" s="285"/>
      <c r="NI138" s="285"/>
      <c r="NJ138" s="285"/>
      <c r="NK138" s="285"/>
      <c r="NL138" s="285"/>
      <c r="NM138" s="285"/>
      <c r="NN138" s="285"/>
      <c r="NO138" s="285"/>
      <c r="NP138" s="285"/>
      <c r="NQ138" s="285"/>
      <c r="NR138" s="285"/>
      <c r="NS138" s="285"/>
      <c r="NT138" s="285"/>
      <c r="NU138" s="285"/>
      <c r="NV138" s="285"/>
      <c r="NW138" s="285"/>
      <c r="NX138" s="285"/>
      <c r="NY138" s="285"/>
      <c r="NZ138" s="285"/>
      <c r="OA138" s="285"/>
      <c r="OB138" s="285"/>
      <c r="OC138" s="285"/>
      <c r="OD138" s="285"/>
      <c r="OE138" s="285"/>
      <c r="OF138" s="285"/>
      <c r="OG138" s="285"/>
      <c r="OH138" s="285"/>
      <c r="OI138" s="285"/>
      <c r="OJ138" s="285"/>
      <c r="OK138" s="285"/>
      <c r="OL138" s="285"/>
      <c r="OM138" s="285"/>
      <c r="ON138" s="285"/>
      <c r="OO138" s="285"/>
      <c r="OP138" s="285"/>
      <c r="OQ138" s="285"/>
      <c r="OR138" s="285"/>
      <c r="OS138" s="285"/>
      <c r="OT138" s="285"/>
      <c r="OU138" s="285"/>
      <c r="OV138" s="285"/>
      <c r="OW138" s="285"/>
      <c r="OX138" s="285"/>
      <c r="OY138" s="285"/>
      <c r="OZ138" s="285"/>
      <c r="PA138" s="285"/>
      <c r="PB138" s="285"/>
      <c r="PC138" s="285"/>
      <c r="PD138" s="285"/>
      <c r="PE138" s="285"/>
      <c r="PF138" s="285"/>
      <c r="PG138" s="285"/>
      <c r="PH138" s="285"/>
      <c r="PI138" s="285"/>
      <c r="PJ138" s="285"/>
      <c r="PK138" s="285"/>
      <c r="PL138" s="285"/>
      <c r="PM138" s="285"/>
      <c r="PN138" s="285"/>
      <c r="PO138" s="285"/>
      <c r="PP138" s="285"/>
      <c r="PQ138" s="285"/>
      <c r="PR138" s="285"/>
      <c r="PS138" s="285"/>
      <c r="PT138" s="285"/>
      <c r="PU138" s="285"/>
      <c r="PV138" s="285"/>
      <c r="PW138" s="285"/>
      <c r="PX138" s="285"/>
      <c r="PY138" s="285"/>
      <c r="PZ138" s="285"/>
      <c r="QA138" s="285"/>
      <c r="QB138" s="285"/>
      <c r="QC138" s="285"/>
      <c r="QD138" s="285"/>
      <c r="QE138" s="285"/>
      <c r="QF138" s="285"/>
      <c r="QG138" s="285"/>
      <c r="QH138" s="285"/>
      <c r="QI138" s="285"/>
      <c r="QJ138" s="285"/>
      <c r="QK138" s="285"/>
      <c r="QL138" s="285"/>
      <c r="QM138" s="285"/>
      <c r="QN138" s="285"/>
      <c r="QO138" s="285"/>
      <c r="QP138" s="285"/>
      <c r="QQ138" s="285"/>
      <c r="QR138" s="285"/>
      <c r="QS138" s="285"/>
      <c r="QT138" s="285"/>
      <c r="QU138" s="285"/>
      <c r="QV138" s="285"/>
      <c r="QW138" s="285"/>
      <c r="QX138" s="285"/>
      <c r="QY138" s="285"/>
      <c r="QZ138" s="285"/>
      <c r="RA138" s="285"/>
      <c r="RB138" s="285"/>
      <c r="RC138" s="285"/>
      <c r="RD138" s="285"/>
      <c r="RE138" s="285"/>
      <c r="RF138" s="285"/>
      <c r="RG138" s="285"/>
      <c r="RH138" s="285"/>
      <c r="RI138" s="285"/>
      <c r="RJ138" s="285"/>
      <c r="RK138" s="285"/>
      <c r="RL138" s="285"/>
      <c r="RM138" s="285"/>
      <c r="RN138" s="285"/>
      <c r="RO138" s="285"/>
      <c r="RP138" s="285"/>
      <c r="RQ138" s="285"/>
      <c r="RR138" s="285"/>
      <c r="RS138" s="285"/>
      <c r="RT138" s="285"/>
      <c r="RU138" s="285"/>
      <c r="RV138" s="285"/>
      <c r="RW138" s="285"/>
      <c r="RX138" s="285"/>
      <c r="RY138" s="285"/>
      <c r="RZ138" s="285"/>
      <c r="SA138" s="285"/>
      <c r="SB138" s="285"/>
      <c r="SC138" s="285"/>
      <c r="SD138" s="285"/>
      <c r="SE138" s="285"/>
      <c r="SF138" s="285"/>
      <c r="SG138" s="285"/>
      <c r="SH138" s="285"/>
      <c r="SI138" s="285"/>
      <c r="SJ138" s="285"/>
      <c r="SK138" s="285"/>
      <c r="SL138" s="285"/>
      <c r="SM138" s="285"/>
      <c r="SN138" s="285"/>
      <c r="SO138" s="285"/>
      <c r="SP138" s="285"/>
      <c r="SQ138" s="285"/>
      <c r="SR138" s="285"/>
      <c r="SS138" s="285"/>
      <c r="ST138" s="285"/>
      <c r="SU138" s="285"/>
      <c r="SV138" s="285"/>
      <c r="SW138" s="285"/>
      <c r="SX138" s="285"/>
      <c r="SY138" s="285"/>
      <c r="SZ138" s="285"/>
      <c r="TA138" s="285"/>
      <c r="TB138" s="285"/>
      <c r="TC138" s="285"/>
      <c r="TD138" s="285"/>
      <c r="TE138" s="285"/>
      <c r="TF138" s="285"/>
      <c r="TG138" s="285"/>
      <c r="TH138" s="285"/>
      <c r="TI138" s="285"/>
      <c r="TJ138" s="285"/>
      <c r="TK138" s="285"/>
      <c r="TL138" s="285"/>
      <c r="TM138" s="285"/>
      <c r="TN138" s="285"/>
      <c r="TO138" s="285"/>
      <c r="TP138" s="285"/>
      <c r="TQ138" s="285"/>
      <c r="TR138" s="285"/>
      <c r="TS138" s="285"/>
      <c r="TT138" s="285"/>
      <c r="TU138" s="285"/>
      <c r="TV138" s="285"/>
      <c r="TW138" s="285"/>
      <c r="TX138" s="285"/>
      <c r="TY138" s="285"/>
      <c r="TZ138" s="285"/>
      <c r="UA138" s="285"/>
      <c r="UB138" s="285"/>
      <c r="UC138" s="285"/>
      <c r="UD138" s="285"/>
      <c r="UE138" s="285"/>
      <c r="UF138" s="285"/>
      <c r="UG138" s="285"/>
      <c r="UH138" s="285"/>
      <c r="UI138" s="285"/>
      <c r="UJ138" s="285"/>
      <c r="UK138" s="285"/>
      <c r="UL138" s="285"/>
      <c r="UM138" s="285"/>
      <c r="UN138" s="285"/>
      <c r="UO138" s="285"/>
      <c r="UP138" s="285"/>
      <c r="UQ138" s="285"/>
      <c r="UR138" s="285"/>
      <c r="US138" s="285"/>
      <c r="UT138" s="285"/>
      <c r="UU138" s="285"/>
      <c r="UV138" s="285"/>
      <c r="UW138" s="285"/>
      <c r="UX138" s="285"/>
      <c r="UY138" s="285"/>
      <c r="UZ138" s="285"/>
      <c r="VA138" s="285"/>
      <c r="VB138" s="285"/>
      <c r="VC138" s="285"/>
      <c r="VD138" s="285"/>
      <c r="VE138" s="285"/>
      <c r="VF138" s="285"/>
      <c r="VG138" s="285"/>
      <c r="VH138" s="285"/>
      <c r="VI138" s="285"/>
      <c r="VJ138" s="285"/>
      <c r="VK138" s="285"/>
      <c r="VL138" s="285"/>
      <c r="VM138" s="285"/>
      <c r="VN138" s="285"/>
      <c r="VO138" s="285"/>
      <c r="VP138" s="285"/>
      <c r="VQ138" s="285"/>
      <c r="VR138" s="285"/>
      <c r="VS138" s="285"/>
      <c r="VT138" s="285"/>
      <c r="VU138" s="285"/>
      <c r="VV138" s="285"/>
      <c r="VW138" s="285"/>
      <c r="VX138" s="285"/>
      <c r="VY138" s="285"/>
      <c r="VZ138" s="285"/>
      <c r="WA138" s="285"/>
      <c r="WB138" s="285"/>
      <c r="WC138" s="285"/>
      <c r="WD138" s="285"/>
      <c r="WE138" s="285"/>
      <c r="WF138" s="285"/>
      <c r="WG138" s="285"/>
      <c r="WH138" s="285"/>
      <c r="WI138" s="285"/>
      <c r="WJ138" s="285"/>
      <c r="WK138" s="285"/>
      <c r="WL138" s="285"/>
      <c r="WM138" s="285"/>
      <c r="WN138" s="285"/>
      <c r="WO138" s="285"/>
      <c r="WP138" s="285"/>
      <c r="WQ138" s="285"/>
      <c r="WR138" s="285"/>
      <c r="WS138" s="285"/>
      <c r="WT138" s="285"/>
      <c r="WU138" s="285"/>
      <c r="WV138" s="285"/>
      <c r="WW138" s="285"/>
      <c r="WX138" s="285"/>
      <c r="WY138" s="285"/>
      <c r="WZ138" s="285"/>
      <c r="XA138" s="285"/>
      <c r="XB138" s="285"/>
      <c r="XC138" s="285"/>
      <c r="XD138" s="285"/>
      <c r="XE138" s="285"/>
      <c r="XF138" s="285"/>
      <c r="XG138" s="285"/>
      <c r="XH138" s="285"/>
      <c r="XI138" s="285"/>
      <c r="XJ138" s="285"/>
      <c r="XK138" s="285"/>
      <c r="XL138" s="285"/>
      <c r="XM138" s="285"/>
      <c r="XN138" s="285"/>
      <c r="XO138" s="285"/>
      <c r="XP138" s="285"/>
      <c r="XQ138" s="285"/>
      <c r="XR138" s="285"/>
      <c r="XS138" s="285"/>
      <c r="XT138" s="285"/>
      <c r="XU138" s="285"/>
      <c r="XV138" s="285"/>
      <c r="XW138" s="285"/>
      <c r="XX138" s="285"/>
      <c r="XY138" s="285"/>
      <c r="XZ138" s="285"/>
      <c r="YA138" s="285"/>
      <c r="YB138" s="285"/>
      <c r="YC138" s="285"/>
      <c r="YD138" s="285"/>
      <c r="YE138" s="285"/>
      <c r="YF138" s="285"/>
      <c r="YG138" s="285"/>
      <c r="YH138" s="285"/>
      <c r="YI138" s="285"/>
      <c r="YJ138" s="285"/>
      <c r="YK138" s="285"/>
      <c r="YL138" s="285"/>
      <c r="YM138" s="285"/>
      <c r="YN138" s="285"/>
      <c r="YO138" s="285"/>
      <c r="YP138" s="285"/>
      <c r="YQ138" s="285"/>
      <c r="YR138" s="285"/>
      <c r="YS138" s="285"/>
      <c r="YT138" s="285"/>
      <c r="YU138" s="285"/>
      <c r="YV138" s="285"/>
      <c r="YW138" s="285"/>
      <c r="YX138" s="285"/>
      <c r="YY138" s="285"/>
      <c r="YZ138" s="285"/>
      <c r="ZA138" s="285"/>
      <c r="ZB138" s="285"/>
      <c r="ZC138" s="285"/>
      <c r="ZD138" s="285"/>
      <c r="ZE138" s="285"/>
      <c r="ZF138" s="285"/>
      <c r="ZG138" s="285"/>
      <c r="ZH138" s="285"/>
      <c r="ZI138" s="285"/>
      <c r="ZJ138" s="285"/>
      <c r="ZK138" s="285"/>
      <c r="ZL138" s="285"/>
      <c r="ZM138" s="285"/>
      <c r="ZN138" s="285"/>
      <c r="ZO138" s="285"/>
      <c r="ZP138" s="285"/>
      <c r="ZQ138" s="285"/>
      <c r="ZR138" s="285"/>
      <c r="ZS138" s="285"/>
      <c r="ZT138" s="285"/>
      <c r="ZU138" s="285"/>
      <c r="ZV138" s="285"/>
      <c r="ZW138" s="285"/>
      <c r="ZX138" s="285"/>
      <c r="ZY138" s="285"/>
      <c r="ZZ138" s="285"/>
      <c r="AAA138" s="285"/>
      <c r="AAB138" s="285"/>
      <c r="AAC138" s="285"/>
      <c r="AAD138" s="285"/>
      <c r="AAE138" s="285"/>
      <c r="AAF138" s="285"/>
      <c r="AAG138" s="285"/>
      <c r="AAH138" s="285"/>
      <c r="AAI138" s="285"/>
      <c r="AAJ138" s="285"/>
      <c r="AAK138" s="285"/>
      <c r="AAL138" s="285"/>
      <c r="AAM138" s="285"/>
      <c r="AAN138" s="285"/>
      <c r="AAO138" s="285"/>
      <c r="AAP138" s="285"/>
      <c r="AAQ138" s="285"/>
      <c r="AAR138" s="285"/>
      <c r="AAS138" s="285"/>
      <c r="AAT138" s="285"/>
      <c r="AAU138" s="285"/>
      <c r="AAV138" s="285"/>
      <c r="AAW138" s="285"/>
      <c r="AAX138" s="285"/>
      <c r="AAY138" s="285"/>
      <c r="AAZ138" s="285"/>
      <c r="ABA138" s="285"/>
      <c r="ABB138" s="285"/>
      <c r="ABC138" s="285"/>
      <c r="ABD138" s="285"/>
      <c r="ABE138" s="285"/>
      <c r="ABF138" s="285"/>
      <c r="ABG138" s="285"/>
      <c r="ABH138" s="285"/>
      <c r="ABI138" s="285"/>
      <c r="ABJ138" s="285"/>
      <c r="ABK138" s="285"/>
      <c r="ABL138" s="285"/>
      <c r="ABM138" s="285"/>
      <c r="ABN138" s="285"/>
      <c r="ABO138" s="285"/>
      <c r="ABP138" s="285"/>
      <c r="ABQ138" s="285"/>
      <c r="ABR138" s="285"/>
      <c r="ABS138" s="285"/>
      <c r="ABT138" s="285"/>
      <c r="ABU138" s="285"/>
      <c r="ABV138" s="285"/>
      <c r="ABW138" s="285"/>
      <c r="ABX138" s="285"/>
      <c r="ABY138" s="285"/>
      <c r="ABZ138" s="285"/>
      <c r="ACA138" s="285"/>
      <c r="ACB138" s="285"/>
      <c r="ACC138" s="285"/>
      <c r="ACD138" s="285"/>
      <c r="ACE138" s="285"/>
      <c r="ACF138" s="285"/>
      <c r="ACG138" s="285"/>
      <c r="ACH138" s="285"/>
      <c r="ACI138" s="285"/>
      <c r="ACJ138" s="285"/>
      <c r="ACK138" s="285"/>
      <c r="ACL138" s="285"/>
      <c r="ACM138" s="285"/>
      <c r="ACN138" s="285"/>
      <c r="ACO138" s="285"/>
      <c r="ACP138" s="285"/>
      <c r="ACQ138" s="285"/>
      <c r="ACR138" s="285"/>
      <c r="ACS138" s="285"/>
      <c r="ACT138" s="285"/>
      <c r="ACU138" s="285"/>
      <c r="ACV138" s="285"/>
      <c r="ACW138" s="285"/>
      <c r="ACX138" s="285"/>
      <c r="ACY138" s="285"/>
      <c r="ACZ138" s="285"/>
      <c r="ADA138" s="285"/>
      <c r="ADB138" s="285"/>
      <c r="ADC138" s="285"/>
      <c r="ADD138" s="285"/>
      <c r="ADE138" s="285"/>
      <c r="ADF138" s="285"/>
      <c r="ADG138" s="285"/>
      <c r="ADH138" s="285"/>
      <c r="ADI138" s="285"/>
      <c r="ADJ138" s="285"/>
      <c r="ADK138" s="285"/>
      <c r="ADL138" s="285"/>
      <c r="ADM138" s="285"/>
      <c r="ADN138" s="285"/>
      <c r="ADO138" s="285"/>
      <c r="ADP138" s="285"/>
      <c r="ADQ138" s="285"/>
      <c r="ADR138" s="285"/>
      <c r="ADS138" s="285"/>
      <c r="ADT138" s="285"/>
      <c r="ADU138" s="285"/>
      <c r="ADV138" s="285"/>
      <c r="ADW138" s="285"/>
      <c r="ADX138" s="285"/>
      <c r="ADY138" s="285"/>
      <c r="ADZ138" s="285"/>
      <c r="AEA138" s="285"/>
      <c r="AEB138" s="285"/>
      <c r="AEC138" s="285"/>
      <c r="AED138" s="285"/>
      <c r="AEE138" s="285"/>
      <c r="AEF138" s="285"/>
      <c r="AEG138" s="285"/>
      <c r="AEH138" s="285"/>
      <c r="AEI138" s="285"/>
      <c r="AEJ138" s="285"/>
      <c r="AEK138" s="285"/>
      <c r="AEL138" s="285"/>
      <c r="AEM138" s="285"/>
      <c r="AEN138" s="285"/>
      <c r="AEO138" s="285"/>
      <c r="AEP138" s="285"/>
      <c r="AEQ138" s="285"/>
      <c r="AER138" s="285"/>
      <c r="AES138" s="285"/>
      <c r="AET138" s="285"/>
      <c r="AEU138" s="285"/>
      <c r="AEV138" s="285"/>
      <c r="AEW138" s="285"/>
      <c r="AEX138" s="285"/>
      <c r="AEY138" s="285"/>
      <c r="AEZ138" s="285"/>
      <c r="AFA138" s="285"/>
      <c r="AFB138" s="285"/>
      <c r="AFC138" s="285"/>
      <c r="AFD138" s="285"/>
      <c r="AFE138" s="285"/>
      <c r="AFF138" s="285"/>
      <c r="AFG138" s="285"/>
      <c r="AFH138" s="285"/>
      <c r="AFI138" s="285"/>
      <c r="AFJ138" s="285"/>
      <c r="AFK138" s="285"/>
      <c r="AFL138" s="285"/>
      <c r="AFM138" s="285"/>
      <c r="AFN138" s="285"/>
      <c r="AFO138" s="285"/>
      <c r="AFP138" s="285"/>
      <c r="AFQ138" s="285"/>
      <c r="AFR138" s="285"/>
      <c r="AFS138" s="285"/>
      <c r="AFT138" s="285"/>
      <c r="AFU138" s="285"/>
      <c r="AFV138" s="285"/>
      <c r="AFW138" s="285"/>
      <c r="AFX138" s="285"/>
      <c r="AFY138" s="285"/>
      <c r="AFZ138" s="285"/>
      <c r="AGA138" s="285"/>
      <c r="AGB138" s="285"/>
      <c r="AGC138" s="285"/>
      <c r="AGD138" s="285"/>
      <c r="AGE138" s="285"/>
      <c r="AGF138" s="285"/>
      <c r="AGG138" s="285"/>
      <c r="AGH138" s="285"/>
      <c r="AGI138" s="285"/>
      <c r="AGJ138" s="285"/>
      <c r="AGK138" s="285"/>
      <c r="AGL138" s="285"/>
      <c r="AGM138" s="285"/>
      <c r="AGN138" s="285"/>
      <c r="AGO138" s="285"/>
      <c r="AGP138" s="285"/>
      <c r="AGQ138" s="285"/>
      <c r="AGR138" s="285"/>
      <c r="AGS138" s="285"/>
      <c r="AGT138" s="285"/>
      <c r="AGU138" s="285"/>
      <c r="AGV138" s="285"/>
      <c r="AGW138" s="285"/>
      <c r="AGX138" s="285"/>
      <c r="AGY138" s="285"/>
      <c r="AGZ138" s="285"/>
      <c r="AHA138" s="285"/>
      <c r="AHB138" s="285"/>
      <c r="AHC138" s="285"/>
      <c r="AHD138" s="285"/>
      <c r="AHE138" s="285"/>
      <c r="AHF138" s="285"/>
      <c r="AHG138" s="285"/>
      <c r="AHH138" s="285"/>
      <c r="AHI138" s="285"/>
      <c r="AHJ138" s="285"/>
      <c r="AHK138" s="285"/>
      <c r="AHL138" s="285"/>
      <c r="AHM138" s="285"/>
      <c r="AHN138" s="285"/>
      <c r="AHO138" s="285"/>
      <c r="AHP138" s="285"/>
      <c r="AHQ138" s="285"/>
      <c r="AHR138" s="285"/>
      <c r="AHS138" s="285"/>
      <c r="AHT138" s="285"/>
      <c r="AHU138" s="285"/>
      <c r="AHV138" s="285"/>
      <c r="AHW138" s="285"/>
      <c r="AHX138" s="285"/>
      <c r="AHY138" s="285"/>
      <c r="AHZ138" s="285"/>
      <c r="AIA138" s="285"/>
      <c r="AIB138" s="285"/>
      <c r="AIC138" s="285"/>
      <c r="AID138" s="285"/>
      <c r="AIE138" s="285"/>
      <c r="AIF138" s="285"/>
      <c r="AIG138" s="285"/>
      <c r="AIH138" s="285"/>
      <c r="AII138" s="285"/>
      <c r="AIJ138" s="285"/>
      <c r="AIK138" s="285"/>
      <c r="AIL138" s="285"/>
      <c r="AIM138" s="285"/>
      <c r="AIN138" s="285"/>
      <c r="AIO138" s="285"/>
      <c r="AIP138" s="285"/>
      <c r="AIQ138" s="285"/>
      <c r="AIR138" s="285"/>
      <c r="AIS138" s="285"/>
      <c r="AIT138" s="285"/>
      <c r="AIU138" s="285"/>
      <c r="AIV138" s="285"/>
      <c r="AIW138" s="285"/>
      <c r="AIX138" s="285"/>
      <c r="AIY138" s="285"/>
      <c r="AIZ138" s="285"/>
      <c r="AJA138" s="285"/>
      <c r="AJB138" s="285"/>
      <c r="AJC138" s="285"/>
      <c r="AJD138" s="285"/>
      <c r="AJE138" s="285"/>
      <c r="AJF138" s="285"/>
      <c r="AJG138" s="285"/>
      <c r="AJH138" s="285"/>
      <c r="AJI138" s="285"/>
      <c r="AJJ138" s="285"/>
      <c r="AJK138" s="285"/>
      <c r="AJL138" s="285"/>
      <c r="AJM138" s="285"/>
      <c r="AJN138" s="285"/>
      <c r="AJO138" s="285"/>
      <c r="AJP138" s="285"/>
      <c r="AJQ138" s="285"/>
      <c r="AJR138" s="285"/>
      <c r="AJS138" s="285"/>
      <c r="AJT138" s="285"/>
      <c r="AJU138" s="285"/>
      <c r="AJV138" s="285"/>
      <c r="AJW138" s="285"/>
      <c r="AJX138" s="285"/>
      <c r="AJY138" s="285"/>
      <c r="AJZ138" s="285"/>
      <c r="AKA138" s="285"/>
      <c r="AKB138" s="285"/>
      <c r="AKC138" s="285"/>
      <c r="AKD138" s="285"/>
      <c r="AKE138" s="285"/>
      <c r="AKF138" s="285"/>
      <c r="AKG138" s="285"/>
      <c r="AKH138" s="285"/>
      <c r="AKI138" s="285"/>
      <c r="AKJ138" s="285"/>
      <c r="AKK138" s="285"/>
      <c r="AKL138" s="285"/>
      <c r="AKM138" s="285"/>
      <c r="AKN138" s="285"/>
      <c r="AKO138" s="285"/>
      <c r="AKP138" s="285"/>
      <c r="AKQ138" s="285"/>
      <c r="AKR138" s="285"/>
      <c r="AKS138" s="285"/>
      <c r="AKT138" s="285"/>
      <c r="AKU138" s="285"/>
      <c r="AKV138" s="285"/>
      <c r="AKW138" s="285"/>
      <c r="AKX138" s="285"/>
      <c r="AKY138" s="285"/>
      <c r="AKZ138" s="285"/>
      <c r="ALA138" s="285"/>
      <c r="ALB138" s="285"/>
      <c r="ALC138" s="285"/>
      <c r="ALD138" s="285"/>
      <c r="ALE138" s="285"/>
      <c r="ALF138" s="285"/>
      <c r="ALG138" s="285"/>
      <c r="ALH138" s="285"/>
      <c r="ALI138" s="285"/>
      <c r="ALJ138" s="285"/>
      <c r="ALK138" s="285"/>
      <c r="ALL138" s="285"/>
      <c r="ALM138" s="285"/>
      <c r="ALN138" s="285"/>
      <c r="ALO138" s="285"/>
      <c r="ALP138" s="285"/>
      <c r="ALQ138" s="285"/>
      <c r="ALR138" s="285"/>
      <c r="ALS138" s="285"/>
      <c r="ALT138" s="285"/>
      <c r="ALU138" s="285"/>
      <c r="ALV138" s="285"/>
      <c r="ALW138" s="285"/>
      <c r="ALX138" s="285"/>
      <c r="ALY138" s="285"/>
      <c r="ALZ138" s="285"/>
      <c r="AMA138" s="285"/>
      <c r="AMB138" s="285"/>
      <c r="AMC138" s="285"/>
      <c r="AMD138" s="285"/>
      <c r="AME138" s="285"/>
      <c r="AMF138" s="285"/>
      <c r="AMG138" s="285"/>
      <c r="AMH138" s="285"/>
      <c r="AMI138" s="285"/>
      <c r="AMJ138" s="285"/>
      <c r="AMK138" s="285"/>
      <c r="AML138" s="285"/>
      <c r="AMM138" s="285"/>
      <c r="AMN138" s="285"/>
      <c r="AMO138" s="285"/>
      <c r="AMP138" s="285"/>
      <c r="AMQ138" s="285"/>
      <c r="AMR138" s="285"/>
      <c r="AMS138" s="285"/>
      <c r="AMT138" s="285"/>
      <c r="AMU138" s="285"/>
      <c r="AMV138" s="285"/>
      <c r="AMW138" s="285"/>
      <c r="AMX138" s="285"/>
      <c r="AMY138" s="285"/>
      <c r="AMZ138" s="285"/>
      <c r="ANA138" s="285"/>
      <c r="ANB138" s="285"/>
      <c r="ANC138" s="285"/>
      <c r="AND138" s="285"/>
      <c r="ANE138" s="285"/>
      <c r="ANF138" s="285"/>
      <c r="ANG138" s="285"/>
      <c r="ANH138" s="285"/>
      <c r="ANI138" s="285"/>
      <c r="ANJ138" s="285"/>
      <c r="ANK138" s="285"/>
      <c r="ANL138" s="285"/>
      <c r="ANM138" s="285"/>
      <c r="ANN138" s="285"/>
      <c r="ANO138" s="285"/>
      <c r="ANP138" s="285"/>
      <c r="ANQ138" s="285"/>
      <c r="ANR138" s="285"/>
      <c r="ANS138" s="285"/>
      <c r="ANT138" s="285"/>
      <c r="ANU138" s="285"/>
      <c r="ANV138" s="285"/>
      <c r="ANW138" s="285"/>
      <c r="ANX138" s="285"/>
      <c r="ANY138" s="285"/>
      <c r="ANZ138" s="285"/>
      <c r="AOA138" s="285"/>
      <c r="AOB138" s="285"/>
      <c r="AOC138" s="285"/>
      <c r="AOD138" s="285"/>
      <c r="AOE138" s="285"/>
      <c r="AOF138" s="285"/>
      <c r="AOG138" s="285"/>
      <c r="AOH138" s="285"/>
      <c r="AOI138" s="285"/>
      <c r="AOJ138" s="285"/>
      <c r="AOK138" s="285"/>
      <c r="AOL138" s="285"/>
      <c r="AOM138" s="285"/>
      <c r="AON138" s="285"/>
      <c r="AOO138" s="285"/>
      <c r="AOP138" s="285"/>
      <c r="AOQ138" s="285"/>
      <c r="AOR138" s="285"/>
      <c r="AOS138" s="285"/>
      <c r="AOT138" s="285"/>
      <c r="AOU138" s="285"/>
      <c r="AOV138" s="285"/>
      <c r="AOW138" s="285"/>
      <c r="AOX138" s="285"/>
      <c r="AOY138" s="285"/>
      <c r="AOZ138" s="285"/>
      <c r="APA138" s="285"/>
      <c r="APB138" s="285"/>
      <c r="APC138" s="285"/>
      <c r="APD138" s="285"/>
      <c r="APE138" s="285"/>
      <c r="APF138" s="285"/>
      <c r="APG138" s="285"/>
      <c r="APH138" s="285"/>
      <c r="API138" s="285"/>
      <c r="APJ138" s="285"/>
      <c r="APK138" s="285"/>
      <c r="APL138" s="285"/>
      <c r="APM138" s="285"/>
      <c r="APN138" s="285"/>
      <c r="APO138" s="285"/>
      <c r="APP138" s="285"/>
      <c r="APQ138" s="285"/>
      <c r="APR138" s="285"/>
      <c r="APS138" s="285"/>
      <c r="APT138" s="285"/>
      <c r="APU138" s="285"/>
      <c r="APV138" s="285"/>
      <c r="APW138" s="285"/>
      <c r="APX138" s="285"/>
      <c r="APY138" s="285"/>
      <c r="APZ138" s="285"/>
      <c r="AQA138" s="285"/>
      <c r="AQB138" s="285"/>
      <c r="AQC138" s="285"/>
      <c r="AQD138" s="285"/>
      <c r="AQE138" s="285"/>
      <c r="AQF138" s="285"/>
      <c r="AQG138" s="285"/>
      <c r="AQH138" s="285"/>
      <c r="AQI138" s="285"/>
      <c r="AQJ138" s="285"/>
      <c r="AQK138" s="285"/>
      <c r="AQL138" s="285"/>
      <c r="AQM138" s="285"/>
      <c r="AQN138" s="285"/>
      <c r="AQO138" s="285"/>
      <c r="AQP138" s="285"/>
      <c r="AQQ138" s="285"/>
      <c r="AQR138" s="285"/>
      <c r="AQS138" s="285"/>
      <c r="AQT138" s="285"/>
      <c r="AQU138" s="285"/>
      <c r="AQV138" s="285"/>
      <c r="AQW138" s="285"/>
      <c r="AQX138" s="285"/>
      <c r="AQY138" s="285"/>
      <c r="AQZ138" s="285"/>
      <c r="ARA138" s="285"/>
      <c r="ARB138" s="285"/>
      <c r="ARC138" s="285"/>
      <c r="ARD138" s="285"/>
      <c r="ARE138" s="285"/>
      <c r="ARF138" s="285"/>
      <c r="ARG138" s="285"/>
      <c r="ARH138" s="285"/>
      <c r="ARI138" s="285"/>
      <c r="ARJ138" s="285"/>
      <c r="ARK138" s="285"/>
      <c r="ARL138" s="285"/>
      <c r="ARM138" s="285"/>
      <c r="ARN138" s="285"/>
      <c r="ARO138" s="285"/>
      <c r="ARP138" s="285"/>
      <c r="ARQ138" s="285"/>
      <c r="ARR138" s="285"/>
      <c r="ARS138" s="285"/>
      <c r="ART138" s="285"/>
      <c r="ARU138" s="285"/>
      <c r="ARV138" s="285"/>
      <c r="ARW138" s="285"/>
      <c r="ARX138" s="285"/>
      <c r="ARY138" s="285"/>
      <c r="ARZ138" s="285"/>
      <c r="ASA138" s="285"/>
      <c r="ASB138" s="285"/>
      <c r="ASC138" s="285"/>
      <c r="ASD138" s="285"/>
      <c r="ASE138" s="285"/>
      <c r="ASF138" s="285"/>
      <c r="ASG138" s="285"/>
      <c r="ASH138" s="285"/>
      <c r="ASI138" s="285"/>
      <c r="ASJ138" s="285"/>
      <c r="ASK138" s="285"/>
      <c r="ASL138" s="285"/>
      <c r="ASM138" s="285"/>
      <c r="ASN138" s="285"/>
      <c r="ASO138" s="285"/>
      <c r="ASP138" s="285"/>
      <c r="ASQ138" s="285"/>
      <c r="ASR138" s="285"/>
      <c r="ASS138" s="285"/>
      <c r="AST138" s="285"/>
      <c r="ASU138" s="285"/>
      <c r="ASV138" s="285"/>
      <c r="ASW138" s="285"/>
      <c r="ASX138" s="285"/>
      <c r="ASY138" s="285"/>
      <c r="ASZ138" s="285"/>
      <c r="ATA138" s="285"/>
      <c r="ATB138" s="285"/>
      <c r="ATC138" s="285"/>
      <c r="ATD138" s="285"/>
      <c r="ATE138" s="285"/>
      <c r="ATF138" s="285"/>
      <c r="ATG138" s="285"/>
      <c r="ATH138" s="285"/>
      <c r="ATI138" s="285"/>
      <c r="ATJ138" s="285"/>
      <c r="ATK138" s="285"/>
      <c r="ATL138" s="285"/>
      <c r="ATM138" s="285"/>
      <c r="ATN138" s="285"/>
      <c r="ATO138" s="285"/>
      <c r="ATP138" s="285"/>
      <c r="ATQ138" s="285"/>
      <c r="ATR138" s="285"/>
      <c r="ATS138" s="285"/>
      <c r="ATT138" s="285"/>
      <c r="ATU138" s="285"/>
      <c r="ATV138" s="285"/>
      <c r="ATW138" s="285"/>
      <c r="ATX138" s="285"/>
      <c r="ATY138" s="285"/>
      <c r="ATZ138" s="285"/>
      <c r="AUA138" s="285"/>
      <c r="AUB138" s="285"/>
      <c r="AUC138" s="285"/>
      <c r="AUD138" s="285"/>
      <c r="AUE138" s="285"/>
      <c r="AUF138" s="285"/>
      <c r="AUG138" s="285"/>
      <c r="AUH138" s="285"/>
      <c r="AUI138" s="285"/>
      <c r="AUJ138" s="285"/>
      <c r="AUK138" s="285"/>
      <c r="AUL138" s="285"/>
      <c r="AUM138" s="285"/>
      <c r="AUN138" s="285"/>
      <c r="AUO138" s="285"/>
      <c r="AUP138" s="285"/>
      <c r="AUQ138" s="285"/>
      <c r="AUR138" s="285"/>
      <c r="AUS138" s="285"/>
      <c r="AUT138" s="285"/>
      <c r="AUU138" s="285"/>
      <c r="AUV138" s="285"/>
      <c r="AUW138" s="285"/>
      <c r="AUX138" s="285"/>
      <c r="AUY138" s="285"/>
      <c r="AUZ138" s="285"/>
      <c r="AVA138" s="285"/>
      <c r="AVB138" s="285"/>
      <c r="AVC138" s="285"/>
      <c r="AVD138" s="285"/>
      <c r="AVE138" s="285"/>
      <c r="AVF138" s="285"/>
      <c r="AVG138" s="285"/>
      <c r="AVH138" s="285"/>
      <c r="AVI138" s="285"/>
      <c r="AVJ138" s="285"/>
      <c r="AVK138" s="285"/>
      <c r="AVL138" s="285"/>
      <c r="AVM138" s="285"/>
      <c r="AVN138" s="285"/>
      <c r="AVO138" s="285"/>
      <c r="AVP138" s="285"/>
      <c r="AVQ138" s="285"/>
      <c r="AVR138" s="285"/>
      <c r="AVS138" s="285"/>
      <c r="AVT138" s="285"/>
      <c r="AVU138" s="285"/>
      <c r="AVV138" s="285"/>
      <c r="AVW138" s="285"/>
      <c r="AVX138" s="285"/>
      <c r="AVY138" s="285"/>
      <c r="AVZ138" s="285"/>
      <c r="AWA138" s="285"/>
      <c r="AWB138" s="285"/>
      <c r="AWC138" s="285"/>
      <c r="AWD138" s="285"/>
      <c r="AWE138" s="285"/>
      <c r="AWF138" s="285"/>
      <c r="AWG138" s="285"/>
      <c r="AWH138" s="285"/>
      <c r="AWI138" s="285"/>
      <c r="AWJ138" s="285"/>
      <c r="AWK138" s="285"/>
      <c r="AWL138" s="285"/>
      <c r="AWM138" s="285"/>
      <c r="AWN138" s="285"/>
      <c r="AWO138" s="285"/>
      <c r="AWP138" s="285"/>
      <c r="AWQ138" s="285"/>
      <c r="AWR138" s="285"/>
      <c r="AWS138" s="285"/>
      <c r="AWT138" s="285"/>
      <c r="AWU138" s="285"/>
      <c r="AWV138" s="285"/>
      <c r="AWW138" s="285"/>
      <c r="AWX138" s="285"/>
      <c r="AWY138" s="285"/>
      <c r="AWZ138" s="285"/>
      <c r="AXA138" s="285"/>
      <c r="AXB138" s="285"/>
      <c r="AXC138" s="285"/>
      <c r="AXD138" s="285"/>
      <c r="AXE138" s="285"/>
      <c r="AXF138" s="285"/>
      <c r="AXG138" s="285"/>
      <c r="AXH138" s="285"/>
      <c r="AXI138" s="285"/>
      <c r="AXJ138" s="285"/>
      <c r="AXK138" s="285"/>
      <c r="AXL138" s="285"/>
      <c r="AXM138" s="285"/>
      <c r="AXN138" s="285"/>
      <c r="AXO138" s="285"/>
      <c r="AXP138" s="285"/>
      <c r="AXQ138" s="285"/>
      <c r="AXR138" s="285"/>
      <c r="AXS138" s="285"/>
      <c r="AXT138" s="285"/>
      <c r="AXU138" s="285"/>
      <c r="AXV138" s="285"/>
      <c r="AXW138" s="285"/>
      <c r="AXX138" s="285"/>
      <c r="AXY138" s="285"/>
      <c r="AXZ138" s="285"/>
      <c r="AYA138" s="285"/>
      <c r="AYB138" s="285"/>
      <c r="AYC138" s="285"/>
      <c r="AYD138" s="285"/>
      <c r="AYE138" s="285"/>
      <c r="AYF138" s="285"/>
      <c r="AYG138" s="285"/>
      <c r="AYH138" s="285"/>
      <c r="AYI138" s="285"/>
      <c r="AYJ138" s="285"/>
      <c r="AYK138" s="285"/>
      <c r="AYL138" s="285"/>
      <c r="AYM138" s="285"/>
      <c r="AYN138" s="285"/>
      <c r="AYO138" s="285"/>
      <c r="AYP138" s="285"/>
      <c r="AYQ138" s="285"/>
      <c r="AYR138" s="285"/>
      <c r="AYS138" s="285"/>
      <c r="AYT138" s="285"/>
      <c r="AYU138" s="285"/>
      <c r="AYV138" s="285"/>
      <c r="AYW138" s="285"/>
      <c r="AYX138" s="285"/>
      <c r="AYY138" s="285"/>
      <c r="AYZ138" s="285"/>
      <c r="AZA138" s="285"/>
      <c r="AZB138" s="285"/>
      <c r="AZC138" s="285"/>
      <c r="AZD138" s="285"/>
      <c r="AZE138" s="285"/>
      <c r="AZF138" s="285"/>
      <c r="AZG138" s="285"/>
      <c r="AZH138" s="285"/>
      <c r="AZI138" s="285"/>
      <c r="AZJ138" s="285"/>
      <c r="AZK138" s="285"/>
      <c r="AZL138" s="285"/>
      <c r="AZM138" s="285"/>
      <c r="AZN138" s="285"/>
      <c r="AZO138" s="285"/>
      <c r="AZP138" s="285"/>
      <c r="AZQ138" s="285"/>
      <c r="AZR138" s="285"/>
      <c r="AZS138" s="285"/>
      <c r="AZT138" s="285"/>
      <c r="AZU138" s="285"/>
      <c r="AZV138" s="285"/>
      <c r="AZW138" s="285"/>
      <c r="AZX138" s="285"/>
      <c r="AZY138" s="285"/>
      <c r="AZZ138" s="285"/>
      <c r="BAA138" s="285"/>
      <c r="BAB138" s="285"/>
      <c r="BAC138" s="285"/>
      <c r="BAD138" s="285"/>
      <c r="BAE138" s="285"/>
      <c r="BAF138" s="285"/>
      <c r="BAG138" s="285"/>
      <c r="BAH138" s="285"/>
      <c r="BAI138" s="285"/>
      <c r="BAJ138" s="285"/>
      <c r="BAK138" s="285"/>
      <c r="BAL138" s="285"/>
      <c r="BAM138" s="285"/>
      <c r="BAN138" s="285"/>
      <c r="BAO138" s="285"/>
      <c r="BAP138" s="285"/>
      <c r="BAQ138" s="285"/>
      <c r="BAR138" s="285"/>
      <c r="BAS138" s="285"/>
      <c r="BAT138" s="285"/>
      <c r="BAU138" s="285"/>
      <c r="BAV138" s="285"/>
      <c r="BAW138" s="285"/>
      <c r="BAX138" s="285"/>
      <c r="BAY138" s="285"/>
      <c r="BAZ138" s="285"/>
      <c r="BBA138" s="285"/>
      <c r="BBB138" s="285"/>
      <c r="BBC138" s="285"/>
      <c r="BBD138" s="285"/>
      <c r="BBE138" s="285"/>
      <c r="BBF138" s="285"/>
      <c r="BBG138" s="285"/>
      <c r="BBH138" s="285"/>
      <c r="BBI138" s="285"/>
      <c r="BBJ138" s="285"/>
      <c r="BBK138" s="285"/>
      <c r="BBL138" s="285"/>
      <c r="BBM138" s="285"/>
      <c r="BBN138" s="285"/>
      <c r="BBO138" s="285"/>
      <c r="BBP138" s="285"/>
      <c r="BBQ138" s="285"/>
      <c r="BBR138" s="285"/>
      <c r="BBS138" s="285"/>
      <c r="BBT138" s="285"/>
      <c r="BBU138" s="285"/>
      <c r="BBV138" s="285"/>
      <c r="BBW138" s="285"/>
      <c r="BBX138" s="285"/>
      <c r="BBY138" s="285"/>
      <c r="BBZ138" s="285"/>
      <c r="BCA138" s="285"/>
      <c r="BCB138" s="285"/>
      <c r="BCC138" s="285"/>
      <c r="BCD138" s="285"/>
      <c r="BCE138" s="285"/>
      <c r="BCF138" s="285"/>
      <c r="BCG138" s="285"/>
      <c r="BCH138" s="285"/>
      <c r="BCI138" s="285"/>
      <c r="BCJ138" s="285"/>
      <c r="BCK138" s="285"/>
      <c r="BCL138" s="285"/>
      <c r="BCM138" s="285"/>
      <c r="BCN138" s="285"/>
      <c r="BCO138" s="285"/>
      <c r="BCP138" s="285"/>
      <c r="BCQ138" s="285"/>
      <c r="BCR138" s="285"/>
      <c r="BCS138" s="285"/>
      <c r="BCT138" s="285"/>
      <c r="BCU138" s="285"/>
      <c r="BCV138" s="285"/>
      <c r="BCW138" s="285"/>
      <c r="BCX138" s="285"/>
      <c r="BCY138" s="285"/>
      <c r="BCZ138" s="285"/>
      <c r="BDA138" s="285"/>
      <c r="BDB138" s="285"/>
      <c r="BDC138" s="285"/>
      <c r="BDD138" s="285"/>
      <c r="BDE138" s="285"/>
      <c r="BDF138" s="285"/>
      <c r="BDG138" s="285"/>
      <c r="BDH138" s="285"/>
      <c r="BDI138" s="285"/>
      <c r="BDJ138" s="285"/>
      <c r="BDK138" s="285"/>
      <c r="BDL138" s="285"/>
      <c r="BDM138" s="285"/>
      <c r="BDN138" s="285"/>
      <c r="BDO138" s="285"/>
      <c r="BDP138" s="285"/>
      <c r="BDQ138" s="285"/>
      <c r="BDR138" s="285"/>
      <c r="BDS138" s="285"/>
      <c r="BDT138" s="285"/>
      <c r="BDU138" s="285"/>
      <c r="BDV138" s="285"/>
      <c r="BDW138" s="285"/>
      <c r="BDX138" s="285"/>
      <c r="BDY138" s="285"/>
      <c r="BDZ138" s="285"/>
      <c r="BEA138" s="285"/>
      <c r="BEB138" s="285"/>
      <c r="BEC138" s="285"/>
      <c r="BED138" s="285"/>
      <c r="BEE138" s="285"/>
      <c r="BEF138" s="285"/>
      <c r="BEG138" s="285"/>
      <c r="BEH138" s="285"/>
      <c r="BEI138" s="285"/>
      <c r="BEJ138" s="285"/>
      <c r="BEK138" s="285"/>
      <c r="BEL138" s="285"/>
      <c r="BEM138" s="285"/>
      <c r="BEN138" s="285"/>
      <c r="BEO138" s="285"/>
      <c r="BEP138" s="285"/>
      <c r="BEQ138" s="285"/>
      <c r="BER138" s="285"/>
      <c r="BES138" s="285"/>
      <c r="BET138" s="285"/>
      <c r="BEU138" s="285"/>
      <c r="BEV138" s="285"/>
      <c r="BEW138" s="285"/>
      <c r="BEX138" s="285"/>
      <c r="BEY138" s="285"/>
      <c r="BEZ138" s="285"/>
      <c r="BFA138" s="285"/>
      <c r="BFB138" s="285"/>
      <c r="BFC138" s="285"/>
      <c r="BFD138" s="285"/>
      <c r="BFE138" s="285"/>
      <c r="BFF138" s="285"/>
      <c r="BFG138" s="285"/>
      <c r="BFH138" s="285"/>
      <c r="BFI138" s="285"/>
      <c r="BFJ138" s="285"/>
      <c r="BFK138" s="285"/>
      <c r="BFL138" s="285"/>
      <c r="BFM138" s="285"/>
      <c r="BFN138" s="285"/>
      <c r="BFO138" s="285"/>
      <c r="BFP138" s="285"/>
      <c r="BFQ138" s="285"/>
      <c r="BFR138" s="285"/>
      <c r="BFS138" s="285"/>
      <c r="BFT138" s="285"/>
      <c r="BFU138" s="285"/>
      <c r="BFV138" s="285"/>
      <c r="BFW138" s="285"/>
      <c r="BFX138" s="285"/>
      <c r="BFY138" s="285"/>
      <c r="BFZ138" s="285"/>
      <c r="BGA138" s="285"/>
      <c r="BGB138" s="285"/>
      <c r="BGC138" s="285"/>
      <c r="BGD138" s="285"/>
      <c r="BGE138" s="285"/>
      <c r="BGF138" s="285"/>
      <c r="BGG138" s="285"/>
      <c r="BGH138" s="285"/>
      <c r="BGI138" s="285"/>
      <c r="BGJ138" s="285"/>
      <c r="BGK138" s="285"/>
      <c r="BGL138" s="285"/>
      <c r="BGM138" s="285"/>
      <c r="BGN138" s="285"/>
      <c r="BGO138" s="285"/>
      <c r="BGP138" s="285"/>
      <c r="BGQ138" s="285"/>
      <c r="BGR138" s="285"/>
      <c r="BGS138" s="285"/>
      <c r="BGT138" s="285"/>
      <c r="BGU138" s="285"/>
      <c r="BGV138" s="285"/>
      <c r="BGW138" s="285"/>
      <c r="BGX138" s="285"/>
      <c r="BGY138" s="285"/>
      <c r="BGZ138" s="285"/>
      <c r="BHA138" s="285"/>
      <c r="BHB138" s="285"/>
      <c r="BHC138" s="285"/>
      <c r="BHD138" s="285"/>
      <c r="BHE138" s="285"/>
      <c r="BHF138" s="285"/>
      <c r="BHG138" s="285"/>
      <c r="BHH138" s="285"/>
      <c r="BHI138" s="285"/>
      <c r="BHJ138" s="285"/>
      <c r="BHK138" s="285"/>
      <c r="BHL138" s="285"/>
      <c r="BHM138" s="285"/>
      <c r="BHN138" s="285"/>
      <c r="BHO138" s="285"/>
      <c r="BHP138" s="285"/>
      <c r="BHQ138" s="285"/>
      <c r="BHR138" s="285"/>
      <c r="BHS138" s="285"/>
      <c r="BHT138" s="285"/>
      <c r="BHU138" s="285"/>
      <c r="BHV138" s="285"/>
      <c r="BHW138" s="285"/>
      <c r="BHX138" s="285"/>
      <c r="BHY138" s="285"/>
      <c r="BHZ138" s="285"/>
      <c r="BIA138" s="285"/>
      <c r="BIB138" s="285"/>
      <c r="BIC138" s="285"/>
      <c r="BID138" s="285"/>
      <c r="BIE138" s="285"/>
      <c r="BIF138" s="285"/>
      <c r="BIG138" s="285"/>
      <c r="BIH138" s="285"/>
      <c r="BII138" s="285"/>
      <c r="BIJ138" s="285"/>
      <c r="BIK138" s="285"/>
      <c r="BIL138" s="285"/>
      <c r="BIM138" s="285"/>
      <c r="BIN138" s="285"/>
      <c r="BIO138" s="285"/>
      <c r="BIP138" s="285"/>
      <c r="BIQ138" s="285"/>
      <c r="BIR138" s="285"/>
      <c r="BIS138" s="285"/>
      <c r="BIT138" s="285"/>
      <c r="BIU138" s="285"/>
      <c r="BIV138" s="285"/>
      <c r="BIW138" s="285"/>
      <c r="BIX138" s="285"/>
      <c r="BIY138" s="285"/>
      <c r="BIZ138" s="285"/>
      <c r="BJA138" s="285"/>
      <c r="BJB138" s="285"/>
      <c r="BJC138" s="285"/>
      <c r="BJD138" s="285"/>
      <c r="BJE138" s="285"/>
      <c r="BJF138" s="285"/>
      <c r="BJG138" s="285"/>
      <c r="BJH138" s="285"/>
      <c r="BJI138" s="285"/>
      <c r="BJJ138" s="285"/>
      <c r="BJK138" s="285"/>
      <c r="BJL138" s="285"/>
      <c r="BJM138" s="285"/>
      <c r="BJN138" s="285"/>
      <c r="BJO138" s="285"/>
      <c r="BJP138" s="285"/>
      <c r="BJQ138" s="285"/>
      <c r="BJR138" s="285"/>
      <c r="BJS138" s="285"/>
      <c r="BJT138" s="285"/>
      <c r="BJU138" s="285"/>
      <c r="BJV138" s="285"/>
      <c r="BJW138" s="285"/>
      <c r="BJX138" s="285"/>
      <c r="BJY138" s="285"/>
      <c r="BJZ138" s="285"/>
      <c r="BKA138" s="285"/>
      <c r="BKB138" s="285"/>
      <c r="BKC138" s="285"/>
      <c r="BKD138" s="285"/>
      <c r="BKE138" s="285"/>
      <c r="BKF138" s="285"/>
      <c r="BKG138" s="285"/>
      <c r="BKH138" s="285"/>
      <c r="BKI138" s="285"/>
      <c r="BKJ138" s="285"/>
      <c r="BKK138" s="285"/>
      <c r="BKL138" s="285"/>
      <c r="BKM138" s="285"/>
      <c r="BKN138" s="285"/>
      <c r="BKO138" s="285"/>
      <c r="BKP138" s="285"/>
      <c r="BKQ138" s="285"/>
      <c r="BKR138" s="285"/>
      <c r="BKS138" s="285"/>
      <c r="BKT138" s="285"/>
      <c r="BKU138" s="285"/>
      <c r="BKV138" s="285"/>
      <c r="BKW138" s="285"/>
      <c r="BKX138" s="285"/>
      <c r="BKY138" s="285"/>
      <c r="BKZ138" s="285"/>
      <c r="BLA138" s="285"/>
      <c r="BLB138" s="285"/>
      <c r="BLC138" s="285"/>
      <c r="BLD138" s="285"/>
      <c r="BLE138" s="285"/>
      <c r="BLF138" s="285"/>
      <c r="BLG138" s="285"/>
      <c r="BLH138" s="285"/>
      <c r="BLI138" s="285"/>
      <c r="BLJ138" s="285"/>
      <c r="BLK138" s="285"/>
      <c r="BLL138" s="285"/>
      <c r="BLM138" s="285"/>
      <c r="BLN138" s="285"/>
      <c r="BLO138" s="285"/>
      <c r="BLP138" s="285"/>
      <c r="BLQ138" s="285"/>
      <c r="BLR138" s="285"/>
      <c r="BLS138" s="285"/>
      <c r="BLT138" s="285"/>
      <c r="BLU138" s="285"/>
      <c r="BLV138" s="285"/>
      <c r="BLW138" s="285"/>
      <c r="BLX138" s="285"/>
      <c r="BLY138" s="285"/>
      <c r="BLZ138" s="285"/>
      <c r="BMA138" s="285"/>
      <c r="BMB138" s="285"/>
      <c r="BMC138" s="285"/>
      <c r="BMD138" s="285"/>
      <c r="BME138" s="285"/>
      <c r="BMF138" s="285"/>
      <c r="BMG138" s="285"/>
      <c r="BMH138" s="285"/>
      <c r="BMI138" s="285"/>
      <c r="BMJ138" s="285"/>
      <c r="BMK138" s="285"/>
      <c r="BML138" s="285"/>
      <c r="BMM138" s="285"/>
      <c r="BMN138" s="285"/>
      <c r="BMO138" s="285"/>
      <c r="BMP138" s="285"/>
      <c r="BMQ138" s="285"/>
      <c r="BMR138" s="285"/>
      <c r="BMS138" s="285"/>
      <c r="BMT138" s="285"/>
      <c r="BMU138" s="285"/>
      <c r="BMV138" s="285"/>
      <c r="BMW138" s="285"/>
      <c r="BMX138" s="285"/>
      <c r="BMY138" s="285"/>
      <c r="BMZ138" s="285"/>
      <c r="BNA138" s="285"/>
      <c r="BNB138" s="285"/>
      <c r="BNC138" s="285"/>
      <c r="BND138" s="285"/>
      <c r="BNE138" s="285"/>
      <c r="BNF138" s="285"/>
      <c r="BNG138" s="285"/>
      <c r="BNH138" s="285"/>
      <c r="BNI138" s="285"/>
      <c r="BNJ138" s="285"/>
      <c r="BNK138" s="285"/>
      <c r="BNL138" s="285"/>
      <c r="BNM138" s="285"/>
      <c r="BNN138" s="285"/>
      <c r="BNO138" s="285"/>
      <c r="BNP138" s="285"/>
      <c r="BNQ138" s="285"/>
      <c r="BNR138" s="285"/>
      <c r="BNS138" s="285"/>
      <c r="BNT138" s="285"/>
      <c r="BNU138" s="285"/>
      <c r="BNV138" s="285"/>
      <c r="BNW138" s="285"/>
      <c r="BNX138" s="285"/>
      <c r="BNY138" s="285"/>
      <c r="BNZ138" s="285"/>
      <c r="BOA138" s="285"/>
      <c r="BOB138" s="285"/>
      <c r="BOC138" s="285"/>
      <c r="BOD138" s="285"/>
      <c r="BOE138" s="285"/>
      <c r="BOF138" s="285"/>
      <c r="BOG138" s="285"/>
      <c r="BOH138" s="285"/>
      <c r="BOI138" s="285"/>
      <c r="BOJ138" s="285"/>
      <c r="BOK138" s="285"/>
      <c r="BOL138" s="285"/>
      <c r="BOM138" s="285"/>
      <c r="BON138" s="285"/>
      <c r="BOO138" s="285"/>
      <c r="BOP138" s="285"/>
      <c r="BOQ138" s="285"/>
      <c r="BOR138" s="285"/>
      <c r="BOS138" s="285"/>
      <c r="BOT138" s="285"/>
      <c r="BOU138" s="285"/>
      <c r="BOV138" s="285"/>
      <c r="BOW138" s="285"/>
      <c r="BOX138" s="285"/>
      <c r="BOY138" s="285"/>
      <c r="BOZ138" s="285"/>
      <c r="BPA138" s="285"/>
      <c r="BPB138" s="285"/>
      <c r="BPC138" s="285"/>
      <c r="BPD138" s="285"/>
      <c r="BPE138" s="285"/>
      <c r="BPF138" s="285"/>
      <c r="BPG138" s="285"/>
      <c r="BPH138" s="285"/>
      <c r="BPI138" s="285"/>
      <c r="BPJ138" s="285"/>
      <c r="BPK138" s="285"/>
      <c r="BPL138" s="285"/>
      <c r="BPM138" s="285"/>
      <c r="BPN138" s="285"/>
      <c r="BPO138" s="285"/>
      <c r="BPP138" s="285"/>
      <c r="BPQ138" s="285"/>
      <c r="BPR138" s="285"/>
      <c r="BPS138" s="285"/>
      <c r="BPT138" s="285"/>
      <c r="BPU138" s="285"/>
      <c r="BPV138" s="285"/>
      <c r="BPW138" s="285"/>
      <c r="BPX138" s="285"/>
      <c r="BPY138" s="285"/>
      <c r="BPZ138" s="285"/>
      <c r="BQA138" s="285"/>
      <c r="BQB138" s="285"/>
      <c r="BQC138" s="285"/>
      <c r="BQD138" s="285"/>
      <c r="BQE138" s="285"/>
      <c r="BQF138" s="285"/>
      <c r="BQG138" s="285"/>
      <c r="BQH138" s="285"/>
      <c r="BQI138" s="285"/>
      <c r="BQJ138" s="285"/>
      <c r="BQK138" s="285"/>
      <c r="BQL138" s="285"/>
      <c r="BQM138" s="285"/>
      <c r="BQN138" s="285"/>
      <c r="BQO138" s="285"/>
      <c r="BQP138" s="285"/>
      <c r="BQQ138" s="285"/>
      <c r="BQR138" s="285"/>
      <c r="BQS138" s="285"/>
      <c r="BQT138" s="285"/>
      <c r="BQU138" s="285"/>
      <c r="BQV138" s="285"/>
      <c r="BQW138" s="285"/>
      <c r="BQX138" s="285"/>
      <c r="BQY138" s="285"/>
      <c r="BQZ138" s="285"/>
      <c r="BRA138" s="285"/>
      <c r="BRB138" s="285"/>
      <c r="BRC138" s="285"/>
      <c r="BRD138" s="285"/>
      <c r="BRE138" s="285"/>
      <c r="BRF138" s="285"/>
      <c r="BRG138" s="285"/>
      <c r="BRH138" s="285"/>
      <c r="BRI138" s="285"/>
      <c r="BRJ138" s="285"/>
      <c r="BRK138" s="285"/>
      <c r="BRL138" s="285"/>
      <c r="BRM138" s="285"/>
      <c r="BRN138" s="285"/>
      <c r="BRO138" s="285"/>
      <c r="BRP138" s="285"/>
      <c r="BRQ138" s="285"/>
      <c r="BRR138" s="285"/>
      <c r="BRS138" s="285"/>
      <c r="BRT138" s="285"/>
      <c r="BRU138" s="285"/>
      <c r="BRV138" s="285"/>
      <c r="BRW138" s="285"/>
      <c r="BRX138" s="285"/>
      <c r="BRY138" s="285"/>
      <c r="BRZ138" s="285"/>
      <c r="BSA138" s="285"/>
      <c r="BSB138" s="285"/>
      <c r="BSC138" s="285"/>
      <c r="BSD138" s="285"/>
      <c r="BSE138" s="285"/>
      <c r="BSF138" s="285"/>
      <c r="BSG138" s="285"/>
      <c r="BSH138" s="285"/>
      <c r="BSI138" s="285"/>
      <c r="BSJ138" s="285"/>
      <c r="BSK138" s="285"/>
      <c r="BSL138" s="285"/>
      <c r="BSM138" s="285"/>
      <c r="BSN138" s="285"/>
      <c r="BSO138" s="285"/>
      <c r="BSP138" s="285"/>
      <c r="BSQ138" s="285"/>
      <c r="BSR138" s="285"/>
      <c r="BSS138" s="285"/>
      <c r="BST138" s="285"/>
      <c r="BSU138" s="285"/>
      <c r="BSV138" s="285"/>
      <c r="BSW138" s="285"/>
      <c r="BSX138" s="285"/>
      <c r="BSY138" s="285"/>
      <c r="BSZ138" s="285"/>
      <c r="BTA138" s="285"/>
      <c r="BTB138" s="285"/>
      <c r="BTC138" s="285"/>
      <c r="BTD138" s="285"/>
      <c r="BTE138" s="285"/>
      <c r="BTF138" s="285"/>
      <c r="BTG138" s="285"/>
      <c r="BTH138" s="285"/>
      <c r="BTI138" s="285"/>
      <c r="BTJ138" s="285"/>
      <c r="BTK138" s="285"/>
      <c r="BTL138" s="285"/>
      <c r="BTM138" s="285"/>
      <c r="BTN138" s="285"/>
      <c r="BTO138" s="285"/>
      <c r="BTP138" s="285"/>
      <c r="BTQ138" s="285"/>
      <c r="BTR138" s="285"/>
      <c r="BTS138" s="285"/>
      <c r="BTT138" s="285"/>
      <c r="BTU138" s="285"/>
      <c r="BTV138" s="285"/>
      <c r="BTW138" s="285"/>
      <c r="BTX138" s="285"/>
      <c r="BTY138" s="285"/>
      <c r="BTZ138" s="285"/>
      <c r="BUA138" s="285"/>
      <c r="BUB138" s="285"/>
      <c r="BUC138" s="285"/>
      <c r="BUD138" s="285"/>
      <c r="BUE138" s="285"/>
      <c r="BUF138" s="285"/>
      <c r="BUG138" s="285"/>
      <c r="BUH138" s="285"/>
      <c r="BUI138" s="285"/>
      <c r="BUJ138" s="285"/>
      <c r="BUK138" s="285"/>
      <c r="BUL138" s="285"/>
      <c r="BUM138" s="285"/>
      <c r="BUN138" s="285"/>
      <c r="BUO138" s="285"/>
      <c r="BUP138" s="285"/>
      <c r="BUQ138" s="285"/>
      <c r="BUR138" s="285"/>
      <c r="BUS138" s="285"/>
      <c r="BUT138" s="285"/>
      <c r="BUU138" s="285"/>
      <c r="BUV138" s="285"/>
      <c r="BUW138" s="285"/>
      <c r="BUX138" s="285"/>
      <c r="BUY138" s="285"/>
      <c r="BUZ138" s="285"/>
      <c r="BVA138" s="285"/>
      <c r="BVB138" s="285"/>
      <c r="BVC138" s="285"/>
      <c r="BVD138" s="285"/>
      <c r="BVE138" s="285"/>
      <c r="BVF138" s="285"/>
      <c r="BVG138" s="285"/>
      <c r="BVH138" s="285"/>
      <c r="BVI138" s="285"/>
      <c r="BVJ138" s="285"/>
      <c r="BVK138" s="285"/>
      <c r="BVL138" s="285"/>
      <c r="BVM138" s="285"/>
      <c r="BVN138" s="285"/>
      <c r="BVO138" s="285"/>
      <c r="BVP138" s="285"/>
      <c r="BVQ138" s="285"/>
      <c r="BVR138" s="285"/>
      <c r="BVS138" s="285"/>
      <c r="BVT138" s="285"/>
      <c r="BVU138" s="285"/>
      <c r="BVV138" s="285"/>
      <c r="BVW138" s="285"/>
      <c r="BVX138" s="285"/>
      <c r="BVY138" s="285"/>
      <c r="BVZ138" s="285"/>
      <c r="BWA138" s="285"/>
      <c r="BWB138" s="285"/>
      <c r="BWC138" s="285"/>
      <c r="BWD138" s="285"/>
      <c r="BWE138" s="285"/>
      <c r="BWF138" s="285"/>
      <c r="BWG138" s="285"/>
      <c r="BWH138" s="285"/>
      <c r="BWI138" s="285"/>
      <c r="BWJ138" s="285"/>
      <c r="BWK138" s="285"/>
      <c r="BWL138" s="285"/>
      <c r="BWM138" s="285"/>
      <c r="BWN138" s="285"/>
      <c r="BWO138" s="285"/>
      <c r="BWP138" s="285"/>
      <c r="BWQ138" s="285"/>
      <c r="BWR138" s="285"/>
      <c r="BWS138" s="285"/>
      <c r="BWT138" s="285"/>
      <c r="BWU138" s="285"/>
      <c r="BWV138" s="285"/>
      <c r="BWW138" s="285"/>
      <c r="BWX138" s="285"/>
      <c r="BWY138" s="285"/>
      <c r="BWZ138" s="285"/>
      <c r="BXA138" s="285"/>
      <c r="BXB138" s="285"/>
      <c r="BXC138" s="285"/>
      <c r="BXD138" s="285"/>
      <c r="BXE138" s="285"/>
      <c r="BXF138" s="285"/>
      <c r="BXG138" s="285"/>
      <c r="BXH138" s="285"/>
      <c r="BXI138" s="285"/>
      <c r="BXJ138" s="285"/>
      <c r="BXK138" s="285"/>
      <c r="BXL138" s="285"/>
      <c r="BXM138" s="285"/>
      <c r="BXN138" s="285"/>
      <c r="BXO138" s="285"/>
      <c r="BXP138" s="285"/>
      <c r="BXQ138" s="285"/>
      <c r="BXR138" s="285"/>
      <c r="BXS138" s="285"/>
      <c r="BXT138" s="285"/>
      <c r="BXU138" s="285"/>
      <c r="BXV138" s="285"/>
      <c r="BXW138" s="285"/>
      <c r="BXX138" s="285"/>
      <c r="BXY138" s="285"/>
      <c r="BXZ138" s="285"/>
      <c r="BYA138" s="285"/>
      <c r="BYB138" s="285"/>
      <c r="BYC138" s="285"/>
      <c r="BYD138" s="285"/>
      <c r="BYE138" s="285"/>
      <c r="BYF138" s="285"/>
      <c r="BYG138" s="285"/>
      <c r="BYH138" s="285"/>
      <c r="BYI138" s="285"/>
      <c r="BYJ138" s="285"/>
      <c r="BYK138" s="285"/>
      <c r="BYL138" s="285"/>
      <c r="BYM138" s="285"/>
      <c r="BYN138" s="285"/>
      <c r="BYO138" s="285"/>
      <c r="BYP138" s="285"/>
      <c r="BYQ138" s="285"/>
      <c r="BYR138" s="285"/>
      <c r="BYS138" s="285"/>
      <c r="BYT138" s="285"/>
      <c r="BYU138" s="285"/>
      <c r="BYV138" s="285"/>
      <c r="BYW138" s="285"/>
      <c r="BYX138" s="285"/>
      <c r="BYY138" s="285"/>
      <c r="BYZ138" s="285"/>
      <c r="BZA138" s="285"/>
      <c r="BZB138" s="285"/>
      <c r="BZC138" s="285"/>
      <c r="BZD138" s="285"/>
      <c r="BZE138" s="285"/>
      <c r="BZF138" s="285"/>
      <c r="BZG138" s="285"/>
      <c r="BZH138" s="285"/>
      <c r="BZI138" s="285"/>
      <c r="BZJ138" s="285"/>
      <c r="BZK138" s="285"/>
      <c r="BZL138" s="285"/>
      <c r="BZM138" s="285"/>
      <c r="BZN138" s="285"/>
      <c r="BZO138" s="285"/>
      <c r="BZP138" s="285"/>
      <c r="BZQ138" s="285"/>
      <c r="BZR138" s="285"/>
      <c r="BZS138" s="285"/>
      <c r="BZT138" s="285"/>
      <c r="BZU138" s="285"/>
      <c r="BZV138" s="285"/>
      <c r="BZW138" s="285"/>
      <c r="BZX138" s="285"/>
      <c r="BZY138" s="285"/>
      <c r="BZZ138" s="285"/>
      <c r="CAA138" s="285"/>
      <c r="CAB138" s="285"/>
      <c r="CAC138" s="285"/>
      <c r="CAD138" s="285"/>
      <c r="CAE138" s="285"/>
      <c r="CAF138" s="285"/>
      <c r="CAG138" s="285"/>
      <c r="CAH138" s="285"/>
      <c r="CAI138" s="285"/>
      <c r="CAJ138" s="285"/>
      <c r="CAK138" s="285"/>
      <c r="CAL138" s="285"/>
      <c r="CAM138" s="285"/>
      <c r="CAN138" s="285"/>
      <c r="CAO138" s="285"/>
      <c r="CAP138" s="285"/>
      <c r="CAQ138" s="285"/>
      <c r="CAR138" s="285"/>
      <c r="CAS138" s="285"/>
      <c r="CAT138" s="285"/>
      <c r="CAU138" s="285"/>
      <c r="CAV138" s="285"/>
      <c r="CAW138" s="285"/>
      <c r="CAX138" s="285"/>
      <c r="CAY138" s="285"/>
      <c r="CAZ138" s="285"/>
      <c r="CBA138" s="285"/>
      <c r="CBB138" s="285"/>
      <c r="CBC138" s="285"/>
      <c r="CBD138" s="285"/>
      <c r="CBE138" s="285"/>
      <c r="CBF138" s="285"/>
      <c r="CBG138" s="285"/>
      <c r="CBH138" s="285"/>
      <c r="CBI138" s="285"/>
      <c r="CBJ138" s="285"/>
      <c r="CBK138" s="285"/>
      <c r="CBL138" s="285"/>
      <c r="CBM138" s="285"/>
      <c r="CBN138" s="285"/>
      <c r="CBO138" s="285"/>
      <c r="CBP138" s="285"/>
      <c r="CBQ138" s="285"/>
      <c r="CBR138" s="285"/>
      <c r="CBS138" s="285"/>
      <c r="CBT138" s="285"/>
      <c r="CBU138" s="285"/>
      <c r="CBV138" s="285"/>
      <c r="CBW138" s="285"/>
      <c r="CBX138" s="285"/>
      <c r="CBY138" s="285"/>
      <c r="CBZ138" s="285"/>
      <c r="CCA138" s="285"/>
      <c r="CCB138" s="285"/>
      <c r="CCC138" s="285"/>
      <c r="CCD138" s="285"/>
      <c r="CCE138" s="285"/>
      <c r="CCF138" s="285"/>
      <c r="CCG138" s="285"/>
      <c r="CCH138" s="285"/>
      <c r="CCI138" s="285"/>
      <c r="CCJ138" s="285"/>
      <c r="CCK138" s="285"/>
      <c r="CCL138" s="285"/>
      <c r="CCM138" s="285"/>
      <c r="CCN138" s="285"/>
      <c r="CCO138" s="285"/>
      <c r="CCP138" s="285"/>
      <c r="CCQ138" s="285"/>
      <c r="CCR138" s="285"/>
      <c r="CCS138" s="285"/>
      <c r="CCT138" s="285"/>
      <c r="CCU138" s="285"/>
      <c r="CCV138" s="285"/>
      <c r="CCW138" s="285"/>
      <c r="CCX138" s="285"/>
      <c r="CCY138" s="285"/>
      <c r="CCZ138" s="285"/>
      <c r="CDA138" s="285"/>
      <c r="CDB138" s="285"/>
      <c r="CDC138" s="285"/>
      <c r="CDD138" s="285"/>
      <c r="CDE138" s="285"/>
      <c r="CDF138" s="285"/>
      <c r="CDG138" s="285"/>
      <c r="CDH138" s="285"/>
      <c r="CDI138" s="285"/>
      <c r="CDJ138" s="285"/>
      <c r="CDK138" s="285"/>
      <c r="CDL138" s="285"/>
      <c r="CDM138" s="285"/>
      <c r="CDN138" s="285"/>
      <c r="CDO138" s="285"/>
      <c r="CDP138" s="285"/>
      <c r="CDQ138" s="285"/>
      <c r="CDR138" s="285"/>
      <c r="CDS138" s="285"/>
      <c r="CDT138" s="285"/>
      <c r="CDU138" s="285"/>
      <c r="CDV138" s="285"/>
      <c r="CDW138" s="285"/>
      <c r="CDX138" s="285"/>
      <c r="CDY138" s="285"/>
      <c r="CDZ138" s="285"/>
      <c r="CEA138" s="285"/>
      <c r="CEB138" s="285"/>
      <c r="CEC138" s="285"/>
      <c r="CED138" s="285"/>
      <c r="CEE138" s="285"/>
      <c r="CEF138" s="285"/>
      <c r="CEG138" s="285"/>
      <c r="CEH138" s="285"/>
      <c r="CEI138" s="285"/>
      <c r="CEJ138" s="285"/>
      <c r="CEK138" s="285"/>
      <c r="CEL138" s="285"/>
      <c r="CEM138" s="285"/>
      <c r="CEN138" s="285"/>
      <c r="CEO138" s="285"/>
      <c r="CEP138" s="285"/>
      <c r="CEQ138" s="285"/>
      <c r="CER138" s="285"/>
      <c r="CES138" s="285"/>
      <c r="CET138" s="285"/>
      <c r="CEU138" s="285"/>
      <c r="CEV138" s="285"/>
      <c r="CEW138" s="285"/>
      <c r="CEX138" s="285"/>
      <c r="CEY138" s="285"/>
      <c r="CEZ138" s="285"/>
      <c r="CFA138" s="285"/>
      <c r="CFB138" s="285"/>
      <c r="CFC138" s="285"/>
      <c r="CFD138" s="285"/>
      <c r="CFE138" s="285"/>
      <c r="CFF138" s="285"/>
      <c r="CFG138" s="285"/>
      <c r="CFH138" s="285"/>
      <c r="CFI138" s="285"/>
      <c r="CFJ138" s="285"/>
      <c r="CFK138" s="285"/>
      <c r="CFL138" s="285"/>
      <c r="CFM138" s="285"/>
      <c r="CFN138" s="285"/>
      <c r="CFO138" s="285"/>
      <c r="CFP138" s="285"/>
      <c r="CFQ138" s="285"/>
      <c r="CFR138" s="285"/>
      <c r="CFS138" s="285"/>
      <c r="CFT138" s="285"/>
      <c r="CFU138" s="285"/>
      <c r="CFV138" s="285"/>
      <c r="CFW138" s="285"/>
      <c r="CFX138" s="285"/>
      <c r="CFY138" s="285"/>
      <c r="CFZ138" s="285"/>
      <c r="CGA138" s="285"/>
      <c r="CGB138" s="285"/>
      <c r="CGC138" s="285"/>
      <c r="CGD138" s="285"/>
      <c r="CGE138" s="285"/>
      <c r="CGF138" s="285"/>
      <c r="CGG138" s="285"/>
      <c r="CGH138" s="285"/>
      <c r="CGI138" s="285"/>
      <c r="CGJ138" s="285"/>
      <c r="CGK138" s="285"/>
      <c r="CGL138" s="285"/>
      <c r="CGM138" s="285"/>
      <c r="CGN138" s="285"/>
      <c r="CGO138" s="285"/>
      <c r="CGP138" s="285"/>
      <c r="CGQ138" s="285"/>
      <c r="CGR138" s="285"/>
      <c r="CGS138" s="285"/>
      <c r="CGT138" s="285"/>
      <c r="CGU138" s="285"/>
      <c r="CGV138" s="285"/>
      <c r="CGW138" s="285"/>
      <c r="CGX138" s="285"/>
      <c r="CGY138" s="285"/>
      <c r="CGZ138" s="285"/>
      <c r="CHA138" s="285"/>
      <c r="CHB138" s="285"/>
      <c r="CHC138" s="285"/>
      <c r="CHD138" s="285"/>
      <c r="CHE138" s="285"/>
      <c r="CHF138" s="285"/>
      <c r="CHG138" s="285"/>
      <c r="CHH138" s="285"/>
      <c r="CHI138" s="285"/>
      <c r="CHJ138" s="285"/>
      <c r="CHK138" s="285"/>
      <c r="CHL138" s="285"/>
      <c r="CHM138" s="285"/>
      <c r="CHN138" s="285"/>
      <c r="CHO138" s="285"/>
      <c r="CHP138" s="285"/>
      <c r="CHQ138" s="285"/>
      <c r="CHR138" s="285"/>
      <c r="CHS138" s="285"/>
      <c r="CHT138" s="285"/>
      <c r="CHU138" s="285"/>
      <c r="CHV138" s="285"/>
      <c r="CHW138" s="285"/>
      <c r="CHX138" s="285"/>
      <c r="CHY138" s="285"/>
      <c r="CHZ138" s="285"/>
      <c r="CIA138" s="285"/>
      <c r="CIB138" s="285"/>
      <c r="CIC138" s="285"/>
      <c r="CID138" s="285"/>
      <c r="CIE138" s="285"/>
      <c r="CIF138" s="285"/>
      <c r="CIG138" s="285"/>
      <c r="CIH138" s="285"/>
      <c r="CII138" s="285"/>
      <c r="CIJ138" s="285"/>
      <c r="CIK138" s="285"/>
      <c r="CIL138" s="285"/>
      <c r="CIM138" s="285"/>
      <c r="CIN138" s="285"/>
      <c r="CIO138" s="285"/>
      <c r="CIP138" s="285"/>
      <c r="CIQ138" s="285"/>
      <c r="CIR138" s="285"/>
      <c r="CIS138" s="285"/>
      <c r="CIT138" s="285"/>
      <c r="CIU138" s="285"/>
      <c r="CIV138" s="285"/>
      <c r="CIW138" s="285"/>
      <c r="CIX138" s="285"/>
      <c r="CIY138" s="285"/>
      <c r="CIZ138" s="285"/>
      <c r="CJA138" s="285"/>
      <c r="CJB138" s="285"/>
      <c r="CJC138" s="285"/>
      <c r="CJD138" s="285"/>
      <c r="CJE138" s="285"/>
      <c r="CJF138" s="285"/>
      <c r="CJG138" s="285"/>
      <c r="CJH138" s="285"/>
      <c r="CJI138" s="285"/>
      <c r="CJJ138" s="285"/>
      <c r="CJK138" s="285"/>
      <c r="CJL138" s="285"/>
      <c r="CJM138" s="285"/>
      <c r="CJN138" s="285"/>
      <c r="CJO138" s="285"/>
      <c r="CJP138" s="285"/>
      <c r="CJQ138" s="285"/>
      <c r="CJR138" s="285"/>
      <c r="CJS138" s="285"/>
      <c r="CJT138" s="285"/>
      <c r="CJU138" s="285"/>
      <c r="CJV138" s="285"/>
      <c r="CJW138" s="285"/>
      <c r="CJX138" s="285"/>
      <c r="CJY138" s="285"/>
      <c r="CJZ138" s="285"/>
      <c r="CKA138" s="285"/>
      <c r="CKB138" s="285"/>
      <c r="CKC138" s="285"/>
      <c r="CKD138" s="285"/>
      <c r="CKE138" s="285"/>
      <c r="CKF138" s="285"/>
      <c r="CKG138" s="285"/>
      <c r="CKH138" s="285"/>
      <c r="CKI138" s="285"/>
      <c r="CKJ138" s="285"/>
      <c r="CKK138" s="285"/>
      <c r="CKL138" s="285"/>
      <c r="CKM138" s="285"/>
      <c r="CKN138" s="285"/>
      <c r="CKO138" s="285"/>
      <c r="CKP138" s="285"/>
      <c r="CKQ138" s="285"/>
      <c r="CKR138" s="285"/>
      <c r="CKS138" s="285"/>
      <c r="CKT138" s="285"/>
      <c r="CKU138" s="285"/>
      <c r="CKV138" s="285"/>
      <c r="CKW138" s="285"/>
      <c r="CKX138" s="285"/>
      <c r="CKY138" s="285"/>
      <c r="CKZ138" s="285"/>
      <c r="CLA138" s="285"/>
      <c r="CLB138" s="285"/>
      <c r="CLC138" s="285"/>
      <c r="CLD138" s="285"/>
      <c r="CLE138" s="285"/>
      <c r="CLF138" s="285"/>
      <c r="CLG138" s="285"/>
      <c r="CLH138" s="285"/>
      <c r="CLI138" s="285"/>
      <c r="CLJ138" s="285"/>
      <c r="CLK138" s="285"/>
      <c r="CLL138" s="285"/>
      <c r="CLM138" s="285"/>
      <c r="CLN138" s="285"/>
      <c r="CLO138" s="285"/>
      <c r="CLP138" s="285"/>
      <c r="CLQ138" s="285"/>
      <c r="CLR138" s="285"/>
      <c r="CLS138" s="285"/>
      <c r="CLT138" s="285"/>
      <c r="CLU138" s="285"/>
      <c r="CLV138" s="285"/>
      <c r="CLW138" s="285"/>
      <c r="CLX138" s="285"/>
      <c r="CLY138" s="285"/>
      <c r="CLZ138" s="285"/>
      <c r="CMA138" s="285"/>
      <c r="CMB138" s="285"/>
      <c r="CMC138" s="285"/>
      <c r="CMD138" s="285"/>
      <c r="CME138" s="285"/>
      <c r="CMF138" s="285"/>
      <c r="CMG138" s="285"/>
      <c r="CMH138" s="285"/>
      <c r="CMI138" s="285"/>
      <c r="CMJ138" s="285"/>
      <c r="CMK138" s="285"/>
      <c r="CML138" s="285"/>
      <c r="CMM138" s="285"/>
      <c r="CMN138" s="285"/>
      <c r="CMO138" s="285"/>
      <c r="CMP138" s="285"/>
      <c r="CMQ138" s="285"/>
      <c r="CMR138" s="285"/>
      <c r="CMS138" s="285"/>
      <c r="CMT138" s="285"/>
      <c r="CMU138" s="285"/>
      <c r="CMV138" s="285"/>
      <c r="CMW138" s="285"/>
      <c r="CMX138" s="285"/>
      <c r="CMY138" s="285"/>
      <c r="CMZ138" s="285"/>
      <c r="CNA138" s="285"/>
      <c r="CNB138" s="285"/>
      <c r="CNC138" s="285"/>
      <c r="CND138" s="285"/>
      <c r="CNE138" s="285"/>
      <c r="CNF138" s="285"/>
      <c r="CNG138" s="285"/>
      <c r="CNH138" s="285"/>
      <c r="CNI138" s="285"/>
      <c r="CNJ138" s="285"/>
      <c r="CNK138" s="285"/>
      <c r="CNL138" s="285"/>
      <c r="CNM138" s="285"/>
      <c r="CNN138" s="285"/>
      <c r="CNO138" s="285"/>
      <c r="CNP138" s="285"/>
      <c r="CNQ138" s="285"/>
      <c r="CNR138" s="285"/>
      <c r="CNS138" s="285"/>
      <c r="CNT138" s="285"/>
      <c r="CNU138" s="285"/>
      <c r="CNV138" s="285"/>
      <c r="CNW138" s="285"/>
      <c r="CNX138" s="285"/>
      <c r="CNY138" s="285"/>
      <c r="CNZ138" s="285"/>
      <c r="COA138" s="285"/>
      <c r="COB138" s="285"/>
      <c r="COC138" s="285"/>
      <c r="COD138" s="285"/>
      <c r="COE138" s="285"/>
      <c r="COF138" s="285"/>
      <c r="COG138" s="285"/>
      <c r="COH138" s="285"/>
      <c r="COI138" s="285"/>
      <c r="COJ138" s="285"/>
      <c r="COK138" s="285"/>
      <c r="COL138" s="285"/>
      <c r="COM138" s="285"/>
      <c r="CON138" s="285"/>
      <c r="COO138" s="285"/>
      <c r="COP138" s="285"/>
      <c r="COQ138" s="285"/>
      <c r="COR138" s="285"/>
      <c r="COS138" s="285"/>
      <c r="COT138" s="285"/>
      <c r="COU138" s="285"/>
      <c r="COV138" s="285"/>
      <c r="COW138" s="285"/>
      <c r="COX138" s="285"/>
      <c r="COY138" s="285"/>
      <c r="COZ138" s="285"/>
      <c r="CPA138" s="285"/>
      <c r="CPB138" s="285"/>
      <c r="CPC138" s="285"/>
      <c r="CPD138" s="285"/>
      <c r="CPE138" s="285"/>
      <c r="CPF138" s="285"/>
      <c r="CPG138" s="285"/>
      <c r="CPH138" s="285"/>
      <c r="CPI138" s="285"/>
      <c r="CPJ138" s="285"/>
      <c r="CPK138" s="285"/>
      <c r="CPL138" s="285"/>
      <c r="CPM138" s="285"/>
      <c r="CPN138" s="285"/>
      <c r="CPO138" s="285"/>
      <c r="CPP138" s="285"/>
      <c r="CPQ138" s="285"/>
      <c r="CPR138" s="285"/>
      <c r="CPS138" s="285"/>
      <c r="CPT138" s="285"/>
      <c r="CPU138" s="285"/>
      <c r="CPV138" s="285"/>
      <c r="CPW138" s="285"/>
      <c r="CPX138" s="285"/>
      <c r="CPY138" s="285"/>
      <c r="CPZ138" s="285"/>
      <c r="CQA138" s="285"/>
      <c r="CQB138" s="285"/>
      <c r="CQC138" s="285"/>
      <c r="CQD138" s="285"/>
      <c r="CQE138" s="285"/>
      <c r="CQF138" s="285"/>
      <c r="CQG138" s="285"/>
      <c r="CQH138" s="285"/>
      <c r="CQI138" s="285"/>
      <c r="CQJ138" s="285"/>
      <c r="CQK138" s="285"/>
      <c r="CQL138" s="285"/>
      <c r="CQM138" s="285"/>
      <c r="CQN138" s="285"/>
      <c r="CQO138" s="285"/>
      <c r="CQP138" s="285"/>
      <c r="CQQ138" s="285"/>
      <c r="CQR138" s="285"/>
      <c r="CQS138" s="285"/>
      <c r="CQT138" s="285"/>
      <c r="CQU138" s="285"/>
      <c r="CQV138" s="285"/>
      <c r="CQW138" s="285"/>
      <c r="CQX138" s="285"/>
      <c r="CQY138" s="285"/>
      <c r="CQZ138" s="285"/>
      <c r="CRA138" s="285"/>
      <c r="CRB138" s="285"/>
      <c r="CRC138" s="285"/>
      <c r="CRD138" s="285"/>
      <c r="CRE138" s="285"/>
      <c r="CRF138" s="285"/>
      <c r="CRG138" s="285"/>
      <c r="CRH138" s="285"/>
      <c r="CRI138" s="285"/>
      <c r="CRJ138" s="285"/>
      <c r="CRK138" s="285"/>
      <c r="CRL138" s="285"/>
      <c r="CRM138" s="285"/>
      <c r="CRN138" s="285"/>
      <c r="CRO138" s="285"/>
      <c r="CRP138" s="285"/>
      <c r="CRQ138" s="285"/>
      <c r="CRR138" s="285"/>
      <c r="CRS138" s="285"/>
      <c r="CRT138" s="285"/>
      <c r="CRU138" s="285"/>
      <c r="CRV138" s="285"/>
      <c r="CRW138" s="285"/>
      <c r="CRX138" s="285"/>
      <c r="CRY138" s="285"/>
      <c r="CRZ138" s="285"/>
      <c r="CSA138" s="285"/>
      <c r="CSB138" s="285"/>
      <c r="CSC138" s="285"/>
      <c r="CSD138" s="285"/>
      <c r="CSE138" s="285"/>
      <c r="CSF138" s="285"/>
      <c r="CSG138" s="285"/>
      <c r="CSH138" s="285"/>
      <c r="CSI138" s="285"/>
      <c r="CSJ138" s="285"/>
      <c r="CSK138" s="285"/>
      <c r="CSL138" s="285"/>
      <c r="CSM138" s="285"/>
      <c r="CSN138" s="285"/>
      <c r="CSO138" s="285"/>
      <c r="CSP138" s="285"/>
      <c r="CSQ138" s="285"/>
      <c r="CSR138" s="285"/>
      <c r="CSS138" s="285"/>
      <c r="CST138" s="285"/>
      <c r="CSU138" s="285"/>
      <c r="CSV138" s="285"/>
      <c r="CSW138" s="285"/>
      <c r="CSX138" s="285"/>
      <c r="CSY138" s="285"/>
      <c r="CSZ138" s="285"/>
      <c r="CTA138" s="285"/>
      <c r="CTB138" s="285"/>
      <c r="CTC138" s="285"/>
      <c r="CTD138" s="285"/>
      <c r="CTE138" s="285"/>
      <c r="CTF138" s="285"/>
      <c r="CTG138" s="285"/>
      <c r="CTH138" s="285"/>
      <c r="CTI138" s="285"/>
      <c r="CTJ138" s="285"/>
      <c r="CTK138" s="285"/>
      <c r="CTL138" s="285"/>
      <c r="CTM138" s="285"/>
      <c r="CTN138" s="285"/>
      <c r="CTO138" s="285"/>
      <c r="CTP138" s="285"/>
      <c r="CTQ138" s="285"/>
      <c r="CTR138" s="285"/>
      <c r="CTS138" s="285"/>
      <c r="CTT138" s="285"/>
      <c r="CTU138" s="285"/>
      <c r="CTV138" s="285"/>
      <c r="CTW138" s="285"/>
      <c r="CTX138" s="285"/>
      <c r="CTY138" s="285"/>
      <c r="CTZ138" s="285"/>
      <c r="CUA138" s="285"/>
      <c r="CUB138" s="285"/>
      <c r="CUC138" s="285"/>
      <c r="CUD138" s="285"/>
      <c r="CUE138" s="285"/>
      <c r="CUF138" s="285"/>
      <c r="CUG138" s="285"/>
      <c r="CUH138" s="285"/>
      <c r="CUI138" s="285"/>
      <c r="CUJ138" s="285"/>
      <c r="CUK138" s="285"/>
      <c r="CUL138" s="285"/>
      <c r="CUM138" s="285"/>
      <c r="CUN138" s="285"/>
      <c r="CUO138" s="285"/>
      <c r="CUP138" s="285"/>
      <c r="CUQ138" s="285"/>
      <c r="CUR138" s="285"/>
      <c r="CUS138" s="285"/>
      <c r="CUT138" s="285"/>
      <c r="CUU138" s="285"/>
      <c r="CUV138" s="285"/>
      <c r="CUW138" s="285"/>
      <c r="CUX138" s="285"/>
      <c r="CUY138" s="285"/>
      <c r="CUZ138" s="285"/>
      <c r="CVA138" s="285"/>
      <c r="CVB138" s="285"/>
      <c r="CVC138" s="285"/>
      <c r="CVD138" s="285"/>
      <c r="CVE138" s="285"/>
      <c r="CVF138" s="285"/>
      <c r="CVG138" s="285"/>
      <c r="CVH138" s="285"/>
      <c r="CVI138" s="285"/>
      <c r="CVJ138" s="285"/>
      <c r="CVK138" s="285"/>
      <c r="CVL138" s="285"/>
      <c r="CVM138" s="285"/>
      <c r="CVN138" s="285"/>
      <c r="CVO138" s="285"/>
      <c r="CVP138" s="285"/>
      <c r="CVQ138" s="285"/>
      <c r="CVR138" s="285"/>
      <c r="CVS138" s="285"/>
      <c r="CVT138" s="285"/>
      <c r="CVU138" s="285"/>
      <c r="CVV138" s="285"/>
      <c r="CVW138" s="285"/>
      <c r="CVX138" s="285"/>
      <c r="CVY138" s="285"/>
      <c r="CVZ138" s="285"/>
      <c r="CWA138" s="285"/>
      <c r="CWB138" s="285"/>
      <c r="CWC138" s="285"/>
      <c r="CWD138" s="285"/>
      <c r="CWE138" s="285"/>
      <c r="CWF138" s="285"/>
      <c r="CWG138" s="285"/>
      <c r="CWH138" s="285"/>
      <c r="CWI138" s="285"/>
      <c r="CWJ138" s="285"/>
      <c r="CWK138" s="285"/>
      <c r="CWL138" s="285"/>
      <c r="CWM138" s="285"/>
      <c r="CWN138" s="285"/>
      <c r="CWO138" s="285"/>
      <c r="CWP138" s="285"/>
      <c r="CWQ138" s="285"/>
      <c r="CWR138" s="285"/>
      <c r="CWS138" s="285"/>
      <c r="CWT138" s="285"/>
      <c r="CWU138" s="285"/>
      <c r="CWV138" s="285"/>
      <c r="CWW138" s="285"/>
      <c r="CWX138" s="285"/>
      <c r="CWY138" s="285"/>
      <c r="CWZ138" s="285"/>
      <c r="CXA138" s="285"/>
      <c r="CXB138" s="285"/>
      <c r="CXC138" s="285"/>
      <c r="CXD138" s="285"/>
      <c r="CXE138" s="285"/>
      <c r="CXF138" s="285"/>
      <c r="CXG138" s="285"/>
      <c r="CXH138" s="285"/>
      <c r="CXI138" s="285"/>
      <c r="CXJ138" s="285"/>
      <c r="CXK138" s="285"/>
      <c r="CXL138" s="285"/>
      <c r="CXM138" s="285"/>
      <c r="CXN138" s="285"/>
      <c r="CXO138" s="285"/>
      <c r="CXP138" s="285"/>
      <c r="CXQ138" s="285"/>
      <c r="CXR138" s="285"/>
      <c r="CXS138" s="285"/>
      <c r="CXT138" s="285"/>
      <c r="CXU138" s="285"/>
      <c r="CXV138" s="285"/>
      <c r="CXW138" s="285"/>
      <c r="CXX138" s="285"/>
      <c r="CXY138" s="285"/>
      <c r="CXZ138" s="285"/>
      <c r="CYA138" s="285"/>
      <c r="CYB138" s="285"/>
      <c r="CYC138" s="285"/>
      <c r="CYD138" s="285"/>
      <c r="CYE138" s="285"/>
      <c r="CYF138" s="285"/>
      <c r="CYG138" s="285"/>
      <c r="CYH138" s="285"/>
      <c r="CYI138" s="285"/>
      <c r="CYJ138" s="285"/>
      <c r="CYK138" s="285"/>
      <c r="CYL138" s="285"/>
      <c r="CYM138" s="285"/>
      <c r="CYN138" s="285"/>
      <c r="CYO138" s="285"/>
      <c r="CYP138" s="285"/>
      <c r="CYQ138" s="285"/>
      <c r="CYR138" s="285"/>
      <c r="CYS138" s="285"/>
      <c r="CYT138" s="285"/>
      <c r="CYU138" s="285"/>
      <c r="CYV138" s="285"/>
      <c r="CYW138" s="285"/>
      <c r="CYX138" s="285"/>
      <c r="CYY138" s="285"/>
      <c r="CYZ138" s="285"/>
      <c r="CZA138" s="285"/>
      <c r="CZB138" s="285"/>
      <c r="CZC138" s="285"/>
      <c r="CZD138" s="285"/>
      <c r="CZE138" s="285"/>
      <c r="CZF138" s="285"/>
      <c r="CZG138" s="285"/>
      <c r="CZH138" s="285"/>
      <c r="CZI138" s="285"/>
      <c r="CZJ138" s="285"/>
      <c r="CZK138" s="285"/>
      <c r="CZL138" s="285"/>
      <c r="CZM138" s="285"/>
      <c r="CZN138" s="285"/>
      <c r="CZO138" s="285"/>
      <c r="CZP138" s="285"/>
      <c r="CZQ138" s="285"/>
      <c r="CZR138" s="285"/>
      <c r="CZS138" s="285"/>
      <c r="CZT138" s="285"/>
      <c r="CZU138" s="285"/>
      <c r="CZV138" s="285"/>
      <c r="CZW138" s="285"/>
      <c r="CZX138" s="285"/>
      <c r="CZY138" s="285"/>
      <c r="CZZ138" s="285"/>
      <c r="DAA138" s="285"/>
      <c r="DAB138" s="285"/>
      <c r="DAC138" s="285"/>
      <c r="DAD138" s="285"/>
      <c r="DAE138" s="285"/>
      <c r="DAF138" s="285"/>
      <c r="DAG138" s="285"/>
      <c r="DAH138" s="285"/>
      <c r="DAI138" s="285"/>
      <c r="DAJ138" s="285"/>
      <c r="DAK138" s="285"/>
      <c r="DAL138" s="285"/>
      <c r="DAM138" s="285"/>
      <c r="DAN138" s="285"/>
      <c r="DAO138" s="285"/>
      <c r="DAP138" s="285"/>
      <c r="DAQ138" s="285"/>
      <c r="DAR138" s="285"/>
      <c r="DAS138" s="285"/>
      <c r="DAT138" s="285"/>
      <c r="DAU138" s="285"/>
      <c r="DAV138" s="285"/>
      <c r="DAW138" s="285"/>
      <c r="DAX138" s="285"/>
      <c r="DAY138" s="285"/>
      <c r="DAZ138" s="285"/>
      <c r="DBA138" s="285"/>
      <c r="DBB138" s="285"/>
      <c r="DBC138" s="285"/>
      <c r="DBD138" s="285"/>
      <c r="DBE138" s="285"/>
      <c r="DBF138" s="285"/>
      <c r="DBG138" s="285"/>
      <c r="DBH138" s="285"/>
      <c r="DBI138" s="285"/>
      <c r="DBJ138" s="285"/>
      <c r="DBK138" s="285"/>
      <c r="DBL138" s="285"/>
      <c r="DBM138" s="285"/>
      <c r="DBN138" s="285"/>
      <c r="DBO138" s="285"/>
      <c r="DBP138" s="285"/>
      <c r="DBQ138" s="285"/>
      <c r="DBR138" s="285"/>
      <c r="DBS138" s="285"/>
      <c r="DBT138" s="285"/>
      <c r="DBU138" s="285"/>
      <c r="DBV138" s="285"/>
      <c r="DBW138" s="285"/>
      <c r="DBX138" s="285"/>
      <c r="DBY138" s="285"/>
      <c r="DBZ138" s="285"/>
      <c r="DCA138" s="285"/>
      <c r="DCB138" s="285"/>
      <c r="DCC138" s="285"/>
      <c r="DCD138" s="285"/>
      <c r="DCE138" s="285"/>
      <c r="DCF138" s="285"/>
      <c r="DCG138" s="285"/>
      <c r="DCH138" s="285"/>
      <c r="DCI138" s="285"/>
      <c r="DCJ138" s="285"/>
      <c r="DCK138" s="285"/>
      <c r="DCL138" s="285"/>
      <c r="DCM138" s="285"/>
      <c r="DCN138" s="285"/>
      <c r="DCO138" s="285"/>
      <c r="DCP138" s="285"/>
      <c r="DCQ138" s="285"/>
      <c r="DCR138" s="285"/>
      <c r="DCS138" s="285"/>
      <c r="DCT138" s="285"/>
      <c r="DCU138" s="285"/>
      <c r="DCV138" s="285"/>
      <c r="DCW138" s="285"/>
      <c r="DCX138" s="285"/>
      <c r="DCY138" s="285"/>
      <c r="DCZ138" s="285"/>
      <c r="DDA138" s="285"/>
      <c r="DDB138" s="285"/>
      <c r="DDC138" s="285"/>
      <c r="DDD138" s="285"/>
      <c r="DDE138" s="285"/>
      <c r="DDF138" s="285"/>
      <c r="DDG138" s="285"/>
      <c r="DDH138" s="285"/>
      <c r="DDI138" s="285"/>
      <c r="DDJ138" s="285"/>
      <c r="DDK138" s="285"/>
      <c r="DDL138" s="285"/>
      <c r="DDM138" s="285"/>
      <c r="DDN138" s="285"/>
      <c r="DDO138" s="285"/>
      <c r="DDP138" s="285"/>
      <c r="DDQ138" s="285"/>
      <c r="DDR138" s="285"/>
      <c r="DDS138" s="285"/>
      <c r="DDT138" s="285"/>
      <c r="DDU138" s="285"/>
      <c r="DDV138" s="285"/>
      <c r="DDW138" s="285"/>
      <c r="DDX138" s="285"/>
      <c r="DDY138" s="285"/>
      <c r="DDZ138" s="285"/>
      <c r="DEA138" s="285"/>
      <c r="DEB138" s="285"/>
      <c r="DEC138" s="285"/>
      <c r="DED138" s="285"/>
      <c r="DEE138" s="285"/>
      <c r="DEF138" s="285"/>
      <c r="DEG138" s="285"/>
      <c r="DEH138" s="285"/>
      <c r="DEI138" s="285"/>
      <c r="DEJ138" s="285"/>
      <c r="DEK138" s="285"/>
      <c r="DEL138" s="285"/>
      <c r="DEM138" s="285"/>
      <c r="DEN138" s="285"/>
      <c r="DEO138" s="285"/>
      <c r="DEP138" s="285"/>
      <c r="DEQ138" s="285"/>
      <c r="DER138" s="285"/>
      <c r="DES138" s="285"/>
      <c r="DET138" s="285"/>
      <c r="DEU138" s="285"/>
      <c r="DEV138" s="285"/>
      <c r="DEW138" s="285"/>
      <c r="DEX138" s="285"/>
      <c r="DEY138" s="285"/>
      <c r="DEZ138" s="285"/>
      <c r="DFA138" s="285"/>
      <c r="DFB138" s="285"/>
      <c r="DFC138" s="285"/>
      <c r="DFD138" s="285"/>
      <c r="DFE138" s="285"/>
      <c r="DFF138" s="285"/>
      <c r="DFG138" s="285"/>
      <c r="DFH138" s="285"/>
      <c r="DFI138" s="285"/>
      <c r="DFJ138" s="285"/>
      <c r="DFK138" s="285"/>
      <c r="DFL138" s="285"/>
      <c r="DFM138" s="285"/>
      <c r="DFN138" s="285"/>
      <c r="DFO138" s="285"/>
      <c r="DFP138" s="285"/>
      <c r="DFQ138" s="285"/>
      <c r="DFR138" s="285"/>
      <c r="DFS138" s="285"/>
      <c r="DFT138" s="285"/>
      <c r="DFU138" s="285"/>
      <c r="DFV138" s="285"/>
      <c r="DFW138" s="285"/>
      <c r="DFX138" s="285"/>
      <c r="DFY138" s="285"/>
      <c r="DFZ138" s="285"/>
      <c r="DGA138" s="285"/>
      <c r="DGB138" s="285"/>
      <c r="DGC138" s="285"/>
      <c r="DGD138" s="285"/>
      <c r="DGE138" s="285"/>
      <c r="DGF138" s="285"/>
      <c r="DGG138" s="285"/>
      <c r="DGH138" s="285"/>
      <c r="DGI138" s="285"/>
      <c r="DGJ138" s="285"/>
      <c r="DGK138" s="285"/>
      <c r="DGL138" s="285"/>
      <c r="DGM138" s="285"/>
      <c r="DGN138" s="285"/>
      <c r="DGO138" s="285"/>
      <c r="DGP138" s="285"/>
      <c r="DGQ138" s="285"/>
      <c r="DGR138" s="285"/>
      <c r="DGS138" s="285"/>
      <c r="DGT138" s="285"/>
      <c r="DGU138" s="285"/>
      <c r="DGV138" s="285"/>
      <c r="DGW138" s="285"/>
      <c r="DGX138" s="285"/>
      <c r="DGY138" s="285"/>
      <c r="DGZ138" s="285"/>
      <c r="DHA138" s="285"/>
      <c r="DHB138" s="285"/>
      <c r="DHC138" s="285"/>
      <c r="DHD138" s="285"/>
      <c r="DHE138" s="285"/>
      <c r="DHF138" s="285"/>
      <c r="DHG138" s="285"/>
      <c r="DHH138" s="285"/>
      <c r="DHI138" s="285"/>
      <c r="DHJ138" s="285"/>
      <c r="DHK138" s="285"/>
      <c r="DHL138" s="285"/>
      <c r="DHM138" s="285"/>
      <c r="DHN138" s="285"/>
      <c r="DHO138" s="285"/>
      <c r="DHP138" s="285"/>
      <c r="DHQ138" s="285"/>
      <c r="DHR138" s="285"/>
      <c r="DHS138" s="285"/>
      <c r="DHT138" s="285"/>
      <c r="DHU138" s="285"/>
      <c r="DHV138" s="285"/>
      <c r="DHW138" s="285"/>
      <c r="DHX138" s="285"/>
      <c r="DHY138" s="285"/>
      <c r="DHZ138" s="285"/>
      <c r="DIA138" s="285"/>
      <c r="DIB138" s="285"/>
      <c r="DIC138" s="285"/>
      <c r="DID138" s="285"/>
      <c r="DIE138" s="285"/>
      <c r="DIF138" s="285"/>
      <c r="DIG138" s="285"/>
      <c r="DIH138" s="285"/>
      <c r="DII138" s="285"/>
      <c r="DIJ138" s="285"/>
      <c r="DIK138" s="285"/>
      <c r="DIL138" s="285"/>
      <c r="DIM138" s="285"/>
      <c r="DIN138" s="285"/>
      <c r="DIO138" s="285"/>
      <c r="DIP138" s="285"/>
      <c r="DIQ138" s="285"/>
      <c r="DIR138" s="285"/>
      <c r="DIS138" s="285"/>
      <c r="DIT138" s="285"/>
      <c r="DIU138" s="285"/>
      <c r="DIV138" s="285"/>
      <c r="DIW138" s="285"/>
      <c r="DIX138" s="285"/>
      <c r="DIY138" s="285"/>
      <c r="DIZ138" s="285"/>
      <c r="DJA138" s="285"/>
      <c r="DJB138" s="285"/>
      <c r="DJC138" s="285"/>
      <c r="DJD138" s="285"/>
      <c r="DJE138" s="285"/>
      <c r="DJF138" s="285"/>
      <c r="DJG138" s="285"/>
      <c r="DJH138" s="285"/>
      <c r="DJI138" s="285"/>
      <c r="DJJ138" s="285"/>
      <c r="DJK138" s="285"/>
      <c r="DJL138" s="285"/>
      <c r="DJM138" s="285"/>
      <c r="DJN138" s="285"/>
      <c r="DJO138" s="285"/>
      <c r="DJP138" s="285"/>
      <c r="DJQ138" s="285"/>
      <c r="DJR138" s="285"/>
      <c r="DJS138" s="285"/>
      <c r="DJT138" s="285"/>
      <c r="DJU138" s="285"/>
      <c r="DJV138" s="285"/>
      <c r="DJW138" s="285"/>
      <c r="DJX138" s="285"/>
      <c r="DJY138" s="285"/>
      <c r="DJZ138" s="285"/>
      <c r="DKA138" s="285"/>
      <c r="DKB138" s="285"/>
      <c r="DKC138" s="285"/>
      <c r="DKD138" s="285"/>
      <c r="DKE138" s="285"/>
      <c r="DKF138" s="285"/>
      <c r="DKG138" s="285"/>
      <c r="DKH138" s="285"/>
      <c r="DKI138" s="285"/>
      <c r="DKJ138" s="285"/>
      <c r="DKK138" s="285"/>
      <c r="DKL138" s="285"/>
      <c r="DKM138" s="285"/>
      <c r="DKN138" s="285"/>
      <c r="DKO138" s="285"/>
      <c r="DKP138" s="285"/>
      <c r="DKQ138" s="285"/>
      <c r="DKR138" s="285"/>
      <c r="DKS138" s="285"/>
      <c r="DKT138" s="285"/>
      <c r="DKU138" s="285"/>
      <c r="DKV138" s="285"/>
      <c r="DKW138" s="285"/>
      <c r="DKX138" s="285"/>
      <c r="DKY138" s="285"/>
      <c r="DKZ138" s="285"/>
      <c r="DLA138" s="285"/>
      <c r="DLB138" s="285"/>
      <c r="DLC138" s="285"/>
      <c r="DLD138" s="285"/>
      <c r="DLE138" s="285"/>
      <c r="DLF138" s="285"/>
      <c r="DLG138" s="285"/>
      <c r="DLH138" s="285"/>
      <c r="DLI138" s="285"/>
      <c r="DLJ138" s="285"/>
      <c r="DLK138" s="285"/>
      <c r="DLL138" s="285"/>
      <c r="DLM138" s="285"/>
      <c r="DLN138" s="285"/>
      <c r="DLO138" s="285"/>
      <c r="DLP138" s="285"/>
      <c r="DLQ138" s="285"/>
      <c r="DLR138" s="285"/>
      <c r="DLS138" s="285"/>
      <c r="DLT138" s="285"/>
      <c r="DLU138" s="285"/>
      <c r="DLV138" s="285"/>
      <c r="DLW138" s="285"/>
      <c r="DLX138" s="285"/>
      <c r="DLY138" s="285"/>
      <c r="DLZ138" s="285"/>
      <c r="DMA138" s="285"/>
      <c r="DMB138" s="285"/>
      <c r="DMC138" s="285"/>
      <c r="DMD138" s="285"/>
      <c r="DME138" s="285"/>
      <c r="DMF138" s="285"/>
      <c r="DMG138" s="285"/>
      <c r="DMH138" s="285"/>
      <c r="DMI138" s="285"/>
      <c r="DMJ138" s="285"/>
      <c r="DMK138" s="285"/>
      <c r="DML138" s="285"/>
      <c r="DMM138" s="285"/>
      <c r="DMN138" s="285"/>
      <c r="DMO138" s="285"/>
      <c r="DMP138" s="285"/>
      <c r="DMQ138" s="285"/>
      <c r="DMR138" s="285"/>
      <c r="DMS138" s="285"/>
      <c r="DMT138" s="285"/>
      <c r="DMU138" s="285"/>
      <c r="DMV138" s="285"/>
      <c r="DMW138" s="285"/>
      <c r="DMX138" s="285"/>
      <c r="DMY138" s="285"/>
      <c r="DMZ138" s="285"/>
      <c r="DNA138" s="285"/>
      <c r="DNB138" s="285"/>
      <c r="DNC138" s="285"/>
      <c r="DND138" s="285"/>
      <c r="DNE138" s="285"/>
      <c r="DNF138" s="285"/>
      <c r="DNG138" s="285"/>
      <c r="DNH138" s="285"/>
      <c r="DNI138" s="285"/>
      <c r="DNJ138" s="285"/>
      <c r="DNK138" s="285"/>
      <c r="DNL138" s="285"/>
      <c r="DNM138" s="285"/>
      <c r="DNN138" s="285"/>
      <c r="DNO138" s="285"/>
      <c r="DNP138" s="285"/>
      <c r="DNQ138" s="285"/>
      <c r="DNR138" s="285"/>
      <c r="DNS138" s="285"/>
      <c r="DNT138" s="285"/>
      <c r="DNU138" s="285"/>
      <c r="DNV138" s="285"/>
      <c r="DNW138" s="285"/>
      <c r="DNX138" s="285"/>
      <c r="DNY138" s="285"/>
      <c r="DNZ138" s="285"/>
      <c r="DOA138" s="285"/>
      <c r="DOB138" s="285"/>
      <c r="DOC138" s="285"/>
      <c r="DOD138" s="285"/>
      <c r="DOE138" s="285"/>
      <c r="DOF138" s="285"/>
      <c r="DOG138" s="285"/>
      <c r="DOH138" s="285"/>
      <c r="DOI138" s="285"/>
      <c r="DOJ138" s="285"/>
      <c r="DOK138" s="285"/>
      <c r="DOL138" s="285"/>
      <c r="DOM138" s="285"/>
      <c r="DON138" s="285"/>
      <c r="DOO138" s="285"/>
      <c r="DOP138" s="285"/>
      <c r="DOQ138" s="285"/>
      <c r="DOR138" s="285"/>
      <c r="DOS138" s="285"/>
      <c r="DOT138" s="285"/>
      <c r="DOU138" s="285"/>
      <c r="DOV138" s="285"/>
      <c r="DOW138" s="285"/>
      <c r="DOX138" s="285"/>
      <c r="DOY138" s="285"/>
      <c r="DOZ138" s="285"/>
      <c r="DPA138" s="285"/>
      <c r="DPB138" s="285"/>
      <c r="DPC138" s="285"/>
      <c r="DPD138" s="285"/>
      <c r="DPE138" s="285"/>
      <c r="DPF138" s="285"/>
      <c r="DPG138" s="285"/>
      <c r="DPH138" s="285"/>
      <c r="DPI138" s="285"/>
      <c r="DPJ138" s="285"/>
      <c r="DPK138" s="285"/>
      <c r="DPL138" s="285"/>
      <c r="DPM138" s="285"/>
      <c r="DPN138" s="285"/>
      <c r="DPO138" s="285"/>
      <c r="DPP138" s="285"/>
      <c r="DPQ138" s="285"/>
      <c r="DPR138" s="285"/>
      <c r="DPS138" s="285"/>
      <c r="DPT138" s="285"/>
      <c r="DPU138" s="285"/>
      <c r="DPV138" s="285"/>
      <c r="DPW138" s="285"/>
      <c r="DPX138" s="285"/>
      <c r="DPY138" s="285"/>
      <c r="DPZ138" s="285"/>
      <c r="DQA138" s="285"/>
      <c r="DQB138" s="285"/>
      <c r="DQC138" s="285"/>
      <c r="DQD138" s="285"/>
      <c r="DQE138" s="285"/>
      <c r="DQF138" s="285"/>
      <c r="DQG138" s="285"/>
      <c r="DQH138" s="285"/>
      <c r="DQI138" s="285"/>
      <c r="DQJ138" s="285"/>
      <c r="DQK138" s="285"/>
      <c r="DQL138" s="285"/>
      <c r="DQM138" s="285"/>
      <c r="DQN138" s="285"/>
      <c r="DQO138" s="285"/>
      <c r="DQP138" s="285"/>
      <c r="DQQ138" s="285"/>
      <c r="DQR138" s="285"/>
      <c r="DQS138" s="285"/>
      <c r="DQT138" s="285"/>
      <c r="DQU138" s="285"/>
      <c r="DQV138" s="285"/>
      <c r="DQW138" s="285"/>
      <c r="DQX138" s="285"/>
      <c r="DQY138" s="285"/>
      <c r="DQZ138" s="285"/>
      <c r="DRA138" s="285"/>
      <c r="DRB138" s="285"/>
      <c r="DRC138" s="285"/>
      <c r="DRD138" s="285"/>
      <c r="DRE138" s="285"/>
      <c r="DRF138" s="285"/>
      <c r="DRG138" s="285"/>
      <c r="DRH138" s="285"/>
      <c r="DRI138" s="285"/>
      <c r="DRJ138" s="285"/>
      <c r="DRK138" s="285"/>
      <c r="DRL138" s="285"/>
      <c r="DRM138" s="285"/>
      <c r="DRN138" s="285"/>
      <c r="DRO138" s="285"/>
      <c r="DRP138" s="285"/>
      <c r="DRQ138" s="285"/>
      <c r="DRR138" s="285"/>
      <c r="DRS138" s="285"/>
      <c r="DRT138" s="285"/>
      <c r="DRU138" s="285"/>
      <c r="DRV138" s="285"/>
      <c r="DRW138" s="285"/>
      <c r="DRX138" s="285"/>
      <c r="DRY138" s="285"/>
      <c r="DRZ138" s="285"/>
      <c r="DSA138" s="285"/>
      <c r="DSB138" s="285"/>
      <c r="DSC138" s="285"/>
      <c r="DSD138" s="285"/>
      <c r="DSE138" s="285"/>
      <c r="DSF138" s="285"/>
      <c r="DSG138" s="285"/>
      <c r="DSH138" s="285"/>
      <c r="DSI138" s="285"/>
      <c r="DSJ138" s="285"/>
      <c r="DSK138" s="285"/>
      <c r="DSL138" s="285"/>
      <c r="DSM138" s="285"/>
      <c r="DSN138" s="285"/>
      <c r="DSO138" s="285"/>
      <c r="DSP138" s="285"/>
      <c r="DSQ138" s="285"/>
      <c r="DSR138" s="285"/>
      <c r="DSS138" s="285"/>
      <c r="DST138" s="285"/>
      <c r="DSU138" s="285"/>
      <c r="DSV138" s="285"/>
      <c r="DSW138" s="285"/>
      <c r="DSX138" s="285"/>
      <c r="DSY138" s="285"/>
      <c r="DSZ138" s="285"/>
      <c r="DTA138" s="285"/>
      <c r="DTB138" s="285"/>
      <c r="DTC138" s="285"/>
      <c r="DTD138" s="285"/>
      <c r="DTE138" s="285"/>
      <c r="DTF138" s="285"/>
      <c r="DTG138" s="285"/>
      <c r="DTH138" s="285"/>
      <c r="DTI138" s="285"/>
      <c r="DTJ138" s="285"/>
      <c r="DTK138" s="285"/>
      <c r="DTL138" s="285"/>
      <c r="DTM138" s="285"/>
      <c r="DTN138" s="285"/>
      <c r="DTO138" s="285"/>
      <c r="DTP138" s="285"/>
      <c r="DTQ138" s="285"/>
      <c r="DTR138" s="285"/>
      <c r="DTS138" s="285"/>
      <c r="DTT138" s="285"/>
      <c r="DTU138" s="285"/>
      <c r="DTV138" s="285"/>
      <c r="DTW138" s="285"/>
      <c r="DTX138" s="285"/>
      <c r="DTY138" s="285"/>
      <c r="DTZ138" s="285"/>
      <c r="DUA138" s="285"/>
      <c r="DUB138" s="285"/>
      <c r="DUC138" s="285"/>
      <c r="DUD138" s="285"/>
      <c r="DUE138" s="285"/>
      <c r="DUF138" s="285"/>
      <c r="DUG138" s="285"/>
      <c r="DUH138" s="285"/>
      <c r="DUI138" s="285"/>
      <c r="DUJ138" s="285"/>
      <c r="DUK138" s="285"/>
      <c r="DUL138" s="285"/>
      <c r="DUM138" s="285"/>
      <c r="DUN138" s="285"/>
      <c r="DUO138" s="285"/>
      <c r="DUP138" s="285"/>
      <c r="DUQ138" s="285"/>
      <c r="DUR138" s="285"/>
      <c r="DUS138" s="285"/>
      <c r="DUT138" s="285"/>
      <c r="DUU138" s="285"/>
      <c r="DUV138" s="285"/>
      <c r="DUW138" s="285"/>
      <c r="DUX138" s="285"/>
      <c r="DUY138" s="285"/>
      <c r="DUZ138" s="285"/>
      <c r="DVA138" s="285"/>
      <c r="DVB138" s="285"/>
      <c r="DVC138" s="285"/>
      <c r="DVD138" s="285"/>
      <c r="DVE138" s="285"/>
      <c r="DVF138" s="285"/>
      <c r="DVG138" s="285"/>
      <c r="DVH138" s="285"/>
      <c r="DVI138" s="285"/>
      <c r="DVJ138" s="285"/>
      <c r="DVK138" s="285"/>
      <c r="DVL138" s="285"/>
      <c r="DVM138" s="285"/>
      <c r="DVN138" s="285"/>
      <c r="DVO138" s="285"/>
      <c r="DVP138" s="285"/>
      <c r="DVQ138" s="285"/>
      <c r="DVR138" s="285"/>
      <c r="DVS138" s="285"/>
      <c r="DVT138" s="285"/>
      <c r="DVU138" s="285"/>
      <c r="DVV138" s="285"/>
      <c r="DVW138" s="285"/>
      <c r="DVX138" s="285"/>
      <c r="DVY138" s="285"/>
      <c r="DVZ138" s="285"/>
      <c r="DWA138" s="285"/>
      <c r="DWB138" s="285"/>
      <c r="DWC138" s="285"/>
      <c r="DWD138" s="285"/>
      <c r="DWE138" s="285"/>
      <c r="DWF138" s="285"/>
      <c r="DWG138" s="285"/>
      <c r="DWH138" s="285"/>
      <c r="DWI138" s="285"/>
      <c r="DWJ138" s="285"/>
      <c r="DWK138" s="285"/>
      <c r="DWL138" s="285"/>
      <c r="DWM138" s="285"/>
      <c r="DWN138" s="285"/>
      <c r="DWO138" s="285"/>
      <c r="DWP138" s="285"/>
      <c r="DWQ138" s="285"/>
      <c r="DWR138" s="285"/>
      <c r="DWS138" s="285"/>
      <c r="DWT138" s="285"/>
      <c r="DWU138" s="285"/>
      <c r="DWV138" s="285"/>
      <c r="DWW138" s="285"/>
      <c r="DWX138" s="285"/>
      <c r="DWY138" s="285"/>
      <c r="DWZ138" s="285"/>
      <c r="DXA138" s="285"/>
      <c r="DXB138" s="285"/>
      <c r="DXC138" s="285"/>
      <c r="DXD138" s="285"/>
      <c r="DXE138" s="285"/>
      <c r="DXF138" s="285"/>
      <c r="DXG138" s="285"/>
      <c r="DXH138" s="285"/>
      <c r="DXI138" s="285"/>
      <c r="DXJ138" s="285"/>
      <c r="DXK138" s="285"/>
      <c r="DXL138" s="285"/>
      <c r="DXM138" s="285"/>
      <c r="DXN138" s="285"/>
      <c r="DXO138" s="285"/>
      <c r="DXP138" s="285"/>
      <c r="DXQ138" s="285"/>
      <c r="DXR138" s="285"/>
      <c r="DXS138" s="285"/>
      <c r="DXT138" s="285"/>
      <c r="DXU138" s="285"/>
      <c r="DXV138" s="285"/>
      <c r="DXW138" s="285"/>
      <c r="DXX138" s="285"/>
      <c r="DXY138" s="285"/>
      <c r="DXZ138" s="285"/>
      <c r="DYA138" s="285"/>
      <c r="DYB138" s="285"/>
      <c r="DYC138" s="285"/>
      <c r="DYD138" s="285"/>
      <c r="DYE138" s="285"/>
      <c r="DYF138" s="285"/>
      <c r="DYG138" s="285"/>
      <c r="DYH138" s="285"/>
      <c r="DYI138" s="285"/>
      <c r="DYJ138" s="285"/>
      <c r="DYK138" s="285"/>
      <c r="DYL138" s="285"/>
      <c r="DYM138" s="285"/>
      <c r="DYN138" s="285"/>
      <c r="DYO138" s="285"/>
      <c r="DYP138" s="285"/>
      <c r="DYQ138" s="285"/>
      <c r="DYR138" s="285"/>
      <c r="DYS138" s="285"/>
      <c r="DYT138" s="285"/>
      <c r="DYU138" s="285"/>
      <c r="DYV138" s="285"/>
      <c r="DYW138" s="285"/>
      <c r="DYX138" s="285"/>
      <c r="DYY138" s="285"/>
      <c r="DYZ138" s="285"/>
      <c r="DZA138" s="285"/>
      <c r="DZB138" s="285"/>
      <c r="DZC138" s="285"/>
      <c r="DZD138" s="285"/>
      <c r="DZE138" s="285"/>
      <c r="DZF138" s="285"/>
      <c r="DZG138" s="285"/>
      <c r="DZH138" s="285"/>
      <c r="DZI138" s="285"/>
      <c r="DZJ138" s="285"/>
      <c r="DZK138" s="285"/>
      <c r="DZL138" s="285"/>
      <c r="DZM138" s="285"/>
      <c r="DZN138" s="285"/>
      <c r="DZO138" s="285"/>
      <c r="DZP138" s="285"/>
      <c r="DZQ138" s="285"/>
      <c r="DZR138" s="285"/>
      <c r="DZS138" s="285"/>
      <c r="DZT138" s="285"/>
      <c r="DZU138" s="285"/>
      <c r="DZV138" s="285"/>
      <c r="DZW138" s="285"/>
      <c r="DZX138" s="285"/>
      <c r="DZY138" s="285"/>
      <c r="DZZ138" s="285"/>
      <c r="EAA138" s="285"/>
      <c r="EAB138" s="285"/>
      <c r="EAC138" s="285"/>
      <c r="EAD138" s="285"/>
      <c r="EAE138" s="285"/>
      <c r="EAF138" s="285"/>
      <c r="EAG138" s="285"/>
      <c r="EAH138" s="285"/>
      <c r="EAI138" s="285"/>
      <c r="EAJ138" s="285"/>
      <c r="EAK138" s="285"/>
      <c r="EAL138" s="285"/>
      <c r="EAM138" s="285"/>
      <c r="EAN138" s="285"/>
      <c r="EAO138" s="285"/>
      <c r="EAP138" s="285"/>
      <c r="EAQ138" s="285"/>
      <c r="EAR138" s="285"/>
      <c r="EAS138" s="285"/>
      <c r="EAT138" s="285"/>
      <c r="EAU138" s="285"/>
      <c r="EAV138" s="285"/>
      <c r="EAW138" s="285"/>
      <c r="EAX138" s="285"/>
      <c r="EAY138" s="285"/>
      <c r="EAZ138" s="285"/>
      <c r="EBA138" s="285"/>
      <c r="EBB138" s="285"/>
      <c r="EBC138" s="285"/>
      <c r="EBD138" s="285"/>
      <c r="EBE138" s="285"/>
      <c r="EBF138" s="285"/>
      <c r="EBG138" s="285"/>
      <c r="EBH138" s="285"/>
      <c r="EBI138" s="285"/>
      <c r="EBJ138" s="285"/>
      <c r="EBK138" s="285"/>
      <c r="EBL138" s="285"/>
      <c r="EBM138" s="285"/>
      <c r="EBN138" s="285"/>
      <c r="EBO138" s="285"/>
      <c r="EBP138" s="285"/>
      <c r="EBQ138" s="285"/>
      <c r="EBR138" s="285"/>
      <c r="EBS138" s="285"/>
      <c r="EBT138" s="285"/>
      <c r="EBU138" s="285"/>
      <c r="EBV138" s="285"/>
      <c r="EBW138" s="285"/>
      <c r="EBX138" s="285"/>
      <c r="EBY138" s="285"/>
      <c r="EBZ138" s="285"/>
      <c r="ECA138" s="285"/>
      <c r="ECB138" s="285"/>
      <c r="ECC138" s="285"/>
      <c r="ECD138" s="285"/>
      <c r="ECE138" s="285"/>
      <c r="ECF138" s="285"/>
      <c r="ECG138" s="285"/>
      <c r="ECH138" s="285"/>
      <c r="ECI138" s="285"/>
      <c r="ECJ138" s="285"/>
      <c r="ECK138" s="285"/>
      <c r="ECL138" s="285"/>
      <c r="ECM138" s="285"/>
      <c r="ECN138" s="285"/>
      <c r="ECO138" s="285"/>
      <c r="ECP138" s="285"/>
      <c r="ECQ138" s="285"/>
      <c r="ECR138" s="285"/>
      <c r="ECS138" s="285"/>
      <c r="ECT138" s="285"/>
      <c r="ECU138" s="285"/>
      <c r="ECV138" s="285"/>
      <c r="ECW138" s="285"/>
      <c r="ECX138" s="285"/>
      <c r="ECY138" s="285"/>
      <c r="ECZ138" s="285"/>
      <c r="EDA138" s="285"/>
      <c r="EDB138" s="285"/>
      <c r="EDC138" s="285"/>
      <c r="EDD138" s="285"/>
      <c r="EDE138" s="285"/>
      <c r="EDF138" s="285"/>
      <c r="EDG138" s="285"/>
      <c r="EDH138" s="285"/>
      <c r="EDI138" s="285"/>
      <c r="EDJ138" s="285"/>
      <c r="EDK138" s="285"/>
      <c r="EDL138" s="285"/>
      <c r="EDM138" s="285"/>
      <c r="EDN138" s="285"/>
      <c r="EDO138" s="285"/>
      <c r="EDP138" s="285"/>
      <c r="EDQ138" s="285"/>
      <c r="EDR138" s="285"/>
      <c r="EDS138" s="285"/>
      <c r="EDT138" s="285"/>
      <c r="EDU138" s="285"/>
      <c r="EDV138" s="285"/>
      <c r="EDW138" s="285"/>
      <c r="EDX138" s="285"/>
      <c r="EDY138" s="285"/>
      <c r="EDZ138" s="285"/>
      <c r="EEA138" s="285"/>
      <c r="EEB138" s="285"/>
      <c r="EEC138" s="285"/>
      <c r="EED138" s="285"/>
      <c r="EEE138" s="285"/>
      <c r="EEF138" s="285"/>
      <c r="EEG138" s="285"/>
      <c r="EEH138" s="285"/>
      <c r="EEI138" s="285"/>
      <c r="EEJ138" s="285"/>
      <c r="EEK138" s="285"/>
      <c r="EEL138" s="285"/>
      <c r="EEM138" s="285"/>
      <c r="EEN138" s="285"/>
      <c r="EEO138" s="285"/>
      <c r="EEP138" s="285"/>
      <c r="EEQ138" s="285"/>
      <c r="EER138" s="285"/>
      <c r="EES138" s="285"/>
      <c r="EET138" s="285"/>
      <c r="EEU138" s="285"/>
      <c r="EEV138" s="285"/>
      <c r="EEW138" s="285"/>
      <c r="EEX138" s="285"/>
      <c r="EEY138" s="285"/>
      <c r="EEZ138" s="285"/>
      <c r="EFA138" s="285"/>
      <c r="EFB138" s="285"/>
      <c r="EFC138" s="285"/>
      <c r="EFD138" s="285"/>
      <c r="EFE138" s="285"/>
      <c r="EFF138" s="285"/>
      <c r="EFG138" s="285"/>
      <c r="EFH138" s="285"/>
      <c r="EFI138" s="285"/>
      <c r="EFJ138" s="285"/>
      <c r="EFK138" s="285"/>
      <c r="EFL138" s="285"/>
      <c r="EFM138" s="285"/>
      <c r="EFN138" s="285"/>
      <c r="EFO138" s="285"/>
      <c r="EFP138" s="285"/>
      <c r="EFQ138" s="285"/>
      <c r="EFR138" s="285"/>
      <c r="EFS138" s="285"/>
      <c r="EFT138" s="285"/>
      <c r="EFU138" s="285"/>
      <c r="EFV138" s="285"/>
      <c r="EFW138" s="285"/>
      <c r="EFX138" s="285"/>
      <c r="EFY138" s="285"/>
      <c r="EFZ138" s="285"/>
      <c r="EGA138" s="285"/>
      <c r="EGB138" s="285"/>
      <c r="EGC138" s="285"/>
      <c r="EGD138" s="285"/>
      <c r="EGE138" s="285"/>
      <c r="EGF138" s="285"/>
      <c r="EGG138" s="285"/>
      <c r="EGH138" s="285"/>
      <c r="EGI138" s="285"/>
      <c r="EGJ138" s="285"/>
      <c r="EGK138" s="285"/>
      <c r="EGL138" s="285"/>
      <c r="EGM138" s="285"/>
      <c r="EGN138" s="285"/>
      <c r="EGO138" s="285"/>
      <c r="EGP138" s="285"/>
      <c r="EGQ138" s="285"/>
      <c r="EGR138" s="285"/>
      <c r="EGS138" s="285"/>
      <c r="EGT138" s="285"/>
      <c r="EGU138" s="285"/>
      <c r="EGV138" s="285"/>
      <c r="EGW138" s="285"/>
      <c r="EGX138" s="285"/>
      <c r="EGY138" s="285"/>
      <c r="EGZ138" s="285"/>
      <c r="EHA138" s="285"/>
      <c r="EHB138" s="285"/>
      <c r="EHC138" s="285"/>
      <c r="EHD138" s="285"/>
      <c r="EHE138" s="285"/>
      <c r="EHF138" s="285"/>
      <c r="EHG138" s="285"/>
      <c r="EHH138" s="285"/>
      <c r="EHI138" s="285"/>
      <c r="EHJ138" s="285"/>
      <c r="EHK138" s="285"/>
      <c r="EHL138" s="285"/>
      <c r="EHM138" s="285"/>
      <c r="EHN138" s="285"/>
      <c r="EHO138" s="285"/>
      <c r="EHP138" s="285"/>
      <c r="EHQ138" s="285"/>
      <c r="EHR138" s="285"/>
      <c r="EHS138" s="285"/>
      <c r="EHT138" s="285"/>
      <c r="EHU138" s="285"/>
      <c r="EHV138" s="285"/>
      <c r="EHW138" s="285"/>
      <c r="EHX138" s="285"/>
      <c r="EHY138" s="285"/>
      <c r="EHZ138" s="285"/>
      <c r="EIA138" s="285"/>
      <c r="EIB138" s="285"/>
      <c r="EIC138" s="285"/>
      <c r="EID138" s="285"/>
      <c r="EIE138" s="285"/>
      <c r="EIF138" s="285"/>
      <c r="EIG138" s="285"/>
      <c r="EIH138" s="285"/>
      <c r="EII138" s="285"/>
      <c r="EIJ138" s="285"/>
      <c r="EIK138" s="285"/>
      <c r="EIL138" s="285"/>
      <c r="EIM138" s="285"/>
      <c r="EIN138" s="285"/>
      <c r="EIO138" s="285"/>
      <c r="EIP138" s="285"/>
      <c r="EIQ138" s="285"/>
      <c r="EIR138" s="285"/>
      <c r="EIS138" s="285"/>
      <c r="EIT138" s="285"/>
      <c r="EIU138" s="285"/>
      <c r="EIV138" s="285"/>
      <c r="EIW138" s="285"/>
      <c r="EIX138" s="285"/>
      <c r="EIY138" s="285"/>
      <c r="EIZ138" s="285"/>
      <c r="EJA138" s="285"/>
      <c r="EJB138" s="285"/>
      <c r="EJC138" s="285"/>
      <c r="EJD138" s="285"/>
      <c r="EJE138" s="285"/>
      <c r="EJF138" s="285"/>
      <c r="EJG138" s="285"/>
      <c r="EJH138" s="285"/>
      <c r="EJI138" s="285"/>
      <c r="EJJ138" s="285"/>
      <c r="EJK138" s="285"/>
      <c r="EJL138" s="285"/>
      <c r="EJM138" s="285"/>
      <c r="EJN138" s="285"/>
      <c r="EJO138" s="285"/>
      <c r="EJP138" s="285"/>
      <c r="EJQ138" s="285"/>
      <c r="EJR138" s="285"/>
      <c r="EJS138" s="285"/>
      <c r="EJT138" s="285"/>
      <c r="EJU138" s="285"/>
      <c r="EJV138" s="285"/>
      <c r="EJW138" s="285"/>
      <c r="EJX138" s="285"/>
      <c r="EJY138" s="285"/>
      <c r="EJZ138" s="285"/>
      <c r="EKA138" s="285"/>
      <c r="EKB138" s="285"/>
      <c r="EKC138" s="285"/>
      <c r="EKD138" s="285"/>
      <c r="EKE138" s="285"/>
      <c r="EKF138" s="285"/>
      <c r="EKG138" s="285"/>
      <c r="EKH138" s="285"/>
      <c r="EKI138" s="285"/>
      <c r="EKJ138" s="285"/>
      <c r="EKK138" s="285"/>
      <c r="EKL138" s="285"/>
      <c r="EKM138" s="285"/>
      <c r="EKN138" s="285"/>
      <c r="EKO138" s="285"/>
      <c r="EKP138" s="285"/>
      <c r="EKQ138" s="285"/>
      <c r="EKR138" s="285"/>
      <c r="EKS138" s="285"/>
      <c r="EKT138" s="285"/>
      <c r="EKU138" s="285"/>
      <c r="EKV138" s="285"/>
      <c r="EKW138" s="285"/>
      <c r="EKX138" s="285"/>
      <c r="EKY138" s="285"/>
      <c r="EKZ138" s="285"/>
      <c r="ELA138" s="285"/>
      <c r="ELB138" s="285"/>
      <c r="ELC138" s="285"/>
      <c r="ELD138" s="285"/>
      <c r="ELE138" s="285"/>
      <c r="ELF138" s="285"/>
      <c r="ELG138" s="285"/>
      <c r="ELH138" s="285"/>
      <c r="ELI138" s="285"/>
      <c r="ELJ138" s="285"/>
      <c r="ELK138" s="285"/>
      <c r="ELL138" s="285"/>
      <c r="ELM138" s="285"/>
      <c r="ELN138" s="285"/>
      <c r="ELO138" s="285"/>
      <c r="ELP138" s="285"/>
      <c r="ELQ138" s="285"/>
      <c r="ELR138" s="285"/>
      <c r="ELS138" s="285"/>
      <c r="ELT138" s="285"/>
      <c r="ELU138" s="285"/>
      <c r="ELV138" s="285"/>
      <c r="ELW138" s="285"/>
      <c r="ELX138" s="285"/>
      <c r="ELY138" s="285"/>
      <c r="ELZ138" s="285"/>
      <c r="EMA138" s="285"/>
      <c r="EMB138" s="285"/>
      <c r="EMC138" s="285"/>
      <c r="EMD138" s="285"/>
      <c r="EME138" s="285"/>
      <c r="EMF138" s="285"/>
      <c r="EMG138" s="285"/>
      <c r="EMH138" s="285"/>
      <c r="EMI138" s="285"/>
      <c r="EMJ138" s="285"/>
      <c r="EMK138" s="285"/>
      <c r="EML138" s="285"/>
      <c r="EMM138" s="285"/>
      <c r="EMN138" s="285"/>
      <c r="EMO138" s="285"/>
      <c r="EMP138" s="285"/>
      <c r="EMQ138" s="285"/>
      <c r="EMR138" s="285"/>
      <c r="EMS138" s="285"/>
      <c r="EMT138" s="285"/>
      <c r="EMU138" s="285"/>
      <c r="EMV138" s="285"/>
      <c r="EMW138" s="285"/>
      <c r="EMX138" s="285"/>
      <c r="EMY138" s="285"/>
      <c r="EMZ138" s="285"/>
      <c r="ENA138" s="285"/>
      <c r="ENB138" s="285"/>
      <c r="ENC138" s="285"/>
      <c r="END138" s="285"/>
      <c r="ENE138" s="285"/>
      <c r="ENF138" s="285"/>
      <c r="ENG138" s="285"/>
      <c r="ENH138" s="285"/>
      <c r="ENI138" s="285"/>
      <c r="ENJ138" s="285"/>
      <c r="ENK138" s="285"/>
      <c r="ENL138" s="285"/>
      <c r="ENM138" s="285"/>
      <c r="ENN138" s="285"/>
      <c r="ENO138" s="285"/>
      <c r="ENP138" s="285"/>
      <c r="ENQ138" s="285"/>
      <c r="ENR138" s="285"/>
      <c r="ENS138" s="285"/>
      <c r="ENT138" s="285"/>
      <c r="ENU138" s="285"/>
      <c r="ENV138" s="285"/>
      <c r="ENW138" s="285"/>
      <c r="ENX138" s="285"/>
      <c r="ENY138" s="285"/>
      <c r="ENZ138" s="285"/>
      <c r="EOA138" s="285"/>
      <c r="EOB138" s="285"/>
      <c r="EOC138" s="285"/>
      <c r="EOD138" s="285"/>
      <c r="EOE138" s="285"/>
      <c r="EOF138" s="285"/>
      <c r="EOG138" s="285"/>
      <c r="EOH138" s="285"/>
      <c r="EOI138" s="285"/>
      <c r="EOJ138" s="285"/>
      <c r="EOK138" s="285"/>
      <c r="EOL138" s="285"/>
      <c r="EOM138" s="285"/>
      <c r="EON138" s="285"/>
      <c r="EOO138" s="285"/>
      <c r="EOP138" s="285"/>
      <c r="EOQ138" s="285"/>
      <c r="EOR138" s="285"/>
      <c r="EOS138" s="285"/>
      <c r="EOT138" s="285"/>
      <c r="EOU138" s="285"/>
      <c r="EOV138" s="285"/>
      <c r="EOW138" s="285"/>
      <c r="EOX138" s="285"/>
      <c r="EOY138" s="285"/>
      <c r="EOZ138" s="285"/>
      <c r="EPA138" s="285"/>
      <c r="EPB138" s="285"/>
      <c r="EPC138" s="285"/>
      <c r="EPD138" s="285"/>
      <c r="EPE138" s="285"/>
      <c r="EPF138" s="285"/>
      <c r="EPG138" s="285"/>
      <c r="EPH138" s="285"/>
      <c r="EPI138" s="285"/>
      <c r="EPJ138" s="285"/>
      <c r="EPK138" s="285"/>
      <c r="EPL138" s="285"/>
      <c r="EPM138" s="285"/>
      <c r="EPN138" s="285"/>
      <c r="EPO138" s="285"/>
      <c r="EPP138" s="285"/>
      <c r="EPQ138" s="285"/>
      <c r="EPR138" s="285"/>
      <c r="EPS138" s="285"/>
      <c r="EPT138" s="285"/>
      <c r="EPU138" s="285"/>
      <c r="EPV138" s="285"/>
      <c r="EPW138" s="285"/>
      <c r="EPX138" s="285"/>
      <c r="EPY138" s="285"/>
      <c r="EPZ138" s="285"/>
      <c r="EQA138" s="285"/>
      <c r="EQB138" s="285"/>
      <c r="EQC138" s="285"/>
      <c r="EQD138" s="285"/>
      <c r="EQE138" s="285"/>
      <c r="EQF138" s="285"/>
      <c r="EQG138" s="285"/>
      <c r="EQH138" s="285"/>
      <c r="EQI138" s="285"/>
      <c r="EQJ138" s="285"/>
      <c r="EQK138" s="285"/>
      <c r="EQL138" s="285"/>
      <c r="EQM138" s="285"/>
      <c r="EQN138" s="285"/>
      <c r="EQO138" s="285"/>
      <c r="EQP138" s="285"/>
      <c r="EQQ138" s="285"/>
      <c r="EQR138" s="285"/>
      <c r="EQS138" s="285"/>
      <c r="EQT138" s="285"/>
      <c r="EQU138" s="285"/>
      <c r="EQV138" s="285"/>
      <c r="EQW138" s="285"/>
      <c r="EQX138" s="285"/>
      <c r="EQY138" s="285"/>
      <c r="EQZ138" s="285"/>
      <c r="ERA138" s="285"/>
      <c r="ERB138" s="285"/>
      <c r="ERC138" s="285"/>
      <c r="ERD138" s="285"/>
      <c r="ERE138" s="285"/>
      <c r="ERF138" s="285"/>
      <c r="ERG138" s="285"/>
      <c r="ERH138" s="285"/>
      <c r="ERI138" s="285"/>
      <c r="ERJ138" s="285"/>
      <c r="ERK138" s="285"/>
      <c r="ERL138" s="285"/>
      <c r="ERM138" s="285"/>
      <c r="ERN138" s="285"/>
      <c r="ERO138" s="285"/>
      <c r="ERP138" s="285"/>
      <c r="ERQ138" s="285"/>
      <c r="ERR138" s="285"/>
      <c r="ERS138" s="285"/>
      <c r="ERT138" s="285"/>
      <c r="ERU138" s="285"/>
      <c r="ERV138" s="285"/>
      <c r="ERW138" s="285"/>
      <c r="ERX138" s="285"/>
      <c r="ERY138" s="285"/>
      <c r="ERZ138" s="285"/>
      <c r="ESA138" s="285"/>
      <c r="ESB138" s="285"/>
      <c r="ESC138" s="285"/>
      <c r="ESD138" s="285"/>
      <c r="ESE138" s="285"/>
      <c r="ESF138" s="285"/>
      <c r="ESG138" s="285"/>
      <c r="ESH138" s="285"/>
      <c r="ESI138" s="285"/>
      <c r="ESJ138" s="285"/>
      <c r="ESK138" s="285"/>
      <c r="ESL138" s="285"/>
      <c r="ESM138" s="285"/>
      <c r="ESN138" s="285"/>
      <c r="ESO138" s="285"/>
      <c r="ESP138" s="285"/>
      <c r="ESQ138" s="285"/>
      <c r="ESR138" s="285"/>
      <c r="ESS138" s="285"/>
      <c r="EST138" s="285"/>
      <c r="ESU138" s="285"/>
      <c r="ESV138" s="285"/>
      <c r="ESW138" s="285"/>
      <c r="ESX138" s="285"/>
      <c r="ESY138" s="285"/>
      <c r="ESZ138" s="285"/>
      <c r="ETA138" s="285"/>
      <c r="ETB138" s="285"/>
      <c r="ETC138" s="285"/>
      <c r="ETD138" s="285"/>
      <c r="ETE138" s="285"/>
      <c r="ETF138" s="285"/>
      <c r="ETG138" s="285"/>
      <c r="ETH138" s="285"/>
      <c r="ETI138" s="285"/>
      <c r="ETJ138" s="285"/>
      <c r="ETK138" s="285"/>
      <c r="ETL138" s="285"/>
      <c r="ETM138" s="285"/>
      <c r="ETN138" s="285"/>
      <c r="ETO138" s="285"/>
      <c r="ETP138" s="285"/>
      <c r="ETQ138" s="285"/>
      <c r="ETR138" s="285"/>
      <c r="ETS138" s="285"/>
      <c r="ETT138" s="285"/>
      <c r="ETU138" s="285"/>
      <c r="ETV138" s="285"/>
      <c r="ETW138" s="285"/>
      <c r="ETX138" s="285"/>
      <c r="ETY138" s="285"/>
      <c r="ETZ138" s="285"/>
      <c r="EUA138" s="285"/>
      <c r="EUB138" s="285"/>
      <c r="EUC138" s="285"/>
      <c r="EUD138" s="285"/>
      <c r="EUE138" s="285"/>
      <c r="EUF138" s="285"/>
      <c r="EUG138" s="285"/>
      <c r="EUH138" s="285"/>
      <c r="EUI138" s="285"/>
      <c r="EUJ138" s="285"/>
      <c r="EUK138" s="285"/>
      <c r="EUL138" s="285"/>
      <c r="EUM138" s="285"/>
      <c r="EUN138" s="285"/>
      <c r="EUO138" s="285"/>
      <c r="EUP138" s="285"/>
      <c r="EUQ138" s="285"/>
      <c r="EUR138" s="285"/>
      <c r="EUS138" s="285"/>
      <c r="EUT138" s="285"/>
      <c r="EUU138" s="285"/>
      <c r="EUV138" s="285"/>
      <c r="EUW138" s="285"/>
      <c r="EUX138" s="285"/>
      <c r="EUY138" s="285"/>
      <c r="EUZ138" s="285"/>
      <c r="EVA138" s="285"/>
      <c r="EVB138" s="285"/>
      <c r="EVC138" s="285"/>
      <c r="EVD138" s="285"/>
      <c r="EVE138" s="285"/>
      <c r="EVF138" s="285"/>
      <c r="EVG138" s="285"/>
      <c r="EVH138" s="285"/>
      <c r="EVI138" s="285"/>
      <c r="EVJ138" s="285"/>
      <c r="EVK138" s="285"/>
      <c r="EVL138" s="285"/>
      <c r="EVM138" s="285"/>
      <c r="EVN138" s="285"/>
      <c r="EVO138" s="285"/>
      <c r="EVP138" s="285"/>
      <c r="EVQ138" s="285"/>
      <c r="EVR138" s="285"/>
      <c r="EVS138" s="285"/>
      <c r="EVT138" s="285"/>
      <c r="EVU138" s="285"/>
      <c r="EVV138" s="285"/>
      <c r="EVW138" s="285"/>
      <c r="EVX138" s="285"/>
      <c r="EVY138" s="285"/>
      <c r="EVZ138" s="285"/>
      <c r="EWA138" s="285"/>
      <c r="EWB138" s="285"/>
      <c r="EWC138" s="285"/>
      <c r="EWD138" s="285"/>
      <c r="EWE138" s="285"/>
      <c r="EWF138" s="285"/>
      <c r="EWG138" s="285"/>
      <c r="EWH138" s="285"/>
      <c r="EWI138" s="285"/>
      <c r="EWJ138" s="285"/>
      <c r="EWK138" s="285"/>
      <c r="EWL138" s="285"/>
      <c r="EWM138" s="285"/>
      <c r="EWN138" s="285"/>
      <c r="EWO138" s="285"/>
      <c r="EWP138" s="285"/>
      <c r="EWQ138" s="285"/>
      <c r="EWR138" s="285"/>
      <c r="EWS138" s="285"/>
      <c r="EWT138" s="285"/>
      <c r="EWU138" s="285"/>
      <c r="EWV138" s="285"/>
      <c r="EWW138" s="285"/>
      <c r="EWX138" s="285"/>
      <c r="EWY138" s="285"/>
      <c r="EWZ138" s="285"/>
      <c r="EXA138" s="285"/>
      <c r="EXB138" s="285"/>
      <c r="EXC138" s="285"/>
      <c r="EXD138" s="285"/>
      <c r="EXE138" s="285"/>
      <c r="EXF138" s="285"/>
      <c r="EXG138" s="285"/>
      <c r="EXH138" s="285"/>
      <c r="EXI138" s="285"/>
      <c r="EXJ138" s="285"/>
      <c r="EXK138" s="285"/>
      <c r="EXL138" s="285"/>
      <c r="EXM138" s="285"/>
      <c r="EXN138" s="285"/>
      <c r="EXO138" s="285"/>
      <c r="EXP138" s="285"/>
      <c r="EXQ138" s="285"/>
      <c r="EXR138" s="285"/>
      <c r="EXS138" s="285"/>
      <c r="EXT138" s="285"/>
      <c r="EXU138" s="285"/>
      <c r="EXV138" s="285"/>
      <c r="EXW138" s="285"/>
      <c r="EXX138" s="285"/>
      <c r="EXY138" s="285"/>
      <c r="EXZ138" s="285"/>
      <c r="EYA138" s="285"/>
      <c r="EYB138" s="285"/>
      <c r="EYC138" s="285"/>
      <c r="EYD138" s="285"/>
      <c r="EYE138" s="285"/>
      <c r="EYF138" s="285"/>
      <c r="EYG138" s="285"/>
      <c r="EYH138" s="285"/>
      <c r="EYI138" s="285"/>
      <c r="EYJ138" s="285"/>
      <c r="EYK138" s="285"/>
      <c r="EYL138" s="285"/>
      <c r="EYM138" s="285"/>
      <c r="EYN138" s="285"/>
      <c r="EYO138" s="285"/>
      <c r="EYP138" s="285"/>
      <c r="EYQ138" s="285"/>
      <c r="EYR138" s="285"/>
      <c r="EYS138" s="285"/>
      <c r="EYT138" s="285"/>
      <c r="EYU138" s="285"/>
      <c r="EYV138" s="285"/>
      <c r="EYW138" s="285"/>
      <c r="EYX138" s="285"/>
      <c r="EYY138" s="285"/>
      <c r="EYZ138" s="285"/>
      <c r="EZA138" s="285"/>
      <c r="EZB138" s="285"/>
      <c r="EZC138" s="285"/>
      <c r="EZD138" s="285"/>
      <c r="EZE138" s="285"/>
      <c r="EZF138" s="285"/>
      <c r="EZG138" s="285"/>
      <c r="EZH138" s="285"/>
      <c r="EZI138" s="285"/>
      <c r="EZJ138" s="285"/>
      <c r="EZK138" s="285"/>
      <c r="EZL138" s="285"/>
      <c r="EZM138" s="285"/>
      <c r="EZN138" s="285"/>
      <c r="EZO138" s="285"/>
      <c r="EZP138" s="285"/>
      <c r="EZQ138" s="285"/>
      <c r="EZR138" s="285"/>
      <c r="EZS138" s="285"/>
      <c r="EZT138" s="285"/>
      <c r="EZU138" s="285"/>
      <c r="EZV138" s="285"/>
      <c r="EZW138" s="285"/>
      <c r="EZX138" s="285"/>
      <c r="EZY138" s="285"/>
      <c r="EZZ138" s="285"/>
      <c r="FAA138" s="285"/>
      <c r="FAB138" s="285"/>
      <c r="FAC138" s="285"/>
      <c r="FAD138" s="285"/>
      <c r="FAE138" s="285"/>
      <c r="FAF138" s="285"/>
      <c r="FAG138" s="285"/>
      <c r="FAH138" s="285"/>
      <c r="FAI138" s="285"/>
      <c r="FAJ138" s="285"/>
      <c r="FAK138" s="285"/>
      <c r="FAL138" s="285"/>
      <c r="FAM138" s="285"/>
      <c r="FAN138" s="285"/>
      <c r="FAO138" s="285"/>
      <c r="FAP138" s="285"/>
      <c r="FAQ138" s="285"/>
      <c r="FAR138" s="285"/>
      <c r="FAS138" s="285"/>
      <c r="FAT138" s="285"/>
      <c r="FAU138" s="285"/>
      <c r="FAV138" s="285"/>
      <c r="FAW138" s="285"/>
      <c r="FAX138" s="285"/>
      <c r="FAY138" s="285"/>
      <c r="FAZ138" s="285"/>
      <c r="FBA138" s="285"/>
      <c r="FBB138" s="285"/>
      <c r="FBC138" s="285"/>
      <c r="FBD138" s="285"/>
      <c r="FBE138" s="285"/>
      <c r="FBF138" s="285"/>
      <c r="FBG138" s="285"/>
      <c r="FBH138" s="285"/>
      <c r="FBI138" s="285"/>
      <c r="FBJ138" s="285"/>
      <c r="FBK138" s="285"/>
      <c r="FBL138" s="285"/>
      <c r="FBM138" s="285"/>
      <c r="FBN138" s="285"/>
      <c r="FBO138" s="285"/>
      <c r="FBP138" s="285"/>
      <c r="FBQ138" s="285"/>
      <c r="FBR138" s="285"/>
      <c r="FBS138" s="285"/>
      <c r="FBT138" s="285"/>
      <c r="FBU138" s="285"/>
      <c r="FBV138" s="285"/>
      <c r="FBW138" s="285"/>
      <c r="FBX138" s="285"/>
      <c r="FBY138" s="285"/>
      <c r="FBZ138" s="285"/>
      <c r="FCA138" s="285"/>
      <c r="FCB138" s="285"/>
      <c r="FCC138" s="285"/>
      <c r="FCD138" s="285"/>
      <c r="FCE138" s="285"/>
      <c r="FCF138" s="285"/>
      <c r="FCG138" s="285"/>
      <c r="FCH138" s="285"/>
      <c r="FCI138" s="285"/>
      <c r="FCJ138" s="285"/>
      <c r="FCK138" s="285"/>
      <c r="FCL138" s="285"/>
      <c r="FCM138" s="285"/>
      <c r="FCN138" s="285"/>
      <c r="FCO138" s="285"/>
      <c r="FCP138" s="285"/>
      <c r="FCQ138" s="285"/>
      <c r="FCR138" s="285"/>
      <c r="FCS138" s="285"/>
      <c r="FCT138" s="285"/>
      <c r="FCU138" s="285"/>
      <c r="FCV138" s="285"/>
      <c r="FCW138" s="285"/>
      <c r="FCX138" s="285"/>
      <c r="FCY138" s="285"/>
      <c r="FCZ138" s="285"/>
      <c r="FDA138" s="285"/>
      <c r="FDB138" s="285"/>
      <c r="FDC138" s="285"/>
      <c r="FDD138" s="285"/>
      <c r="FDE138" s="285"/>
      <c r="FDF138" s="285"/>
      <c r="FDG138" s="285"/>
      <c r="FDH138" s="285"/>
      <c r="FDI138" s="285"/>
      <c r="FDJ138" s="285"/>
      <c r="FDK138" s="285"/>
      <c r="FDL138" s="285"/>
      <c r="FDM138" s="285"/>
      <c r="FDN138" s="285"/>
      <c r="FDO138" s="285"/>
      <c r="FDP138" s="285"/>
      <c r="FDQ138" s="285"/>
      <c r="FDR138" s="285"/>
      <c r="FDS138" s="285"/>
      <c r="FDT138" s="285"/>
      <c r="FDU138" s="285"/>
      <c r="FDV138" s="285"/>
      <c r="FDW138" s="285"/>
      <c r="FDX138" s="285"/>
      <c r="FDY138" s="285"/>
      <c r="FDZ138" s="285"/>
      <c r="FEA138" s="285"/>
      <c r="FEB138" s="285"/>
      <c r="FEC138" s="285"/>
      <c r="FED138" s="285"/>
      <c r="FEE138" s="285"/>
      <c r="FEF138" s="285"/>
      <c r="FEG138" s="285"/>
      <c r="FEH138" s="285"/>
      <c r="FEI138" s="285"/>
      <c r="FEJ138" s="285"/>
      <c r="FEK138" s="285"/>
      <c r="FEL138" s="285"/>
      <c r="FEM138" s="285"/>
      <c r="FEN138" s="285"/>
      <c r="FEO138" s="285"/>
      <c r="FEP138" s="285"/>
      <c r="FEQ138" s="285"/>
      <c r="FER138" s="285"/>
      <c r="FES138" s="285"/>
      <c r="FET138" s="285"/>
      <c r="FEU138" s="285"/>
      <c r="FEV138" s="285"/>
      <c r="FEW138" s="285"/>
      <c r="FEX138" s="285"/>
      <c r="FEY138" s="285"/>
      <c r="FEZ138" s="285"/>
      <c r="FFA138" s="285"/>
      <c r="FFB138" s="285"/>
      <c r="FFC138" s="285"/>
      <c r="FFD138" s="285"/>
      <c r="FFE138" s="285"/>
      <c r="FFF138" s="285"/>
      <c r="FFG138" s="285"/>
      <c r="FFH138" s="285"/>
      <c r="FFI138" s="285"/>
      <c r="FFJ138" s="285"/>
      <c r="FFK138" s="285"/>
      <c r="FFL138" s="285"/>
      <c r="FFM138" s="285"/>
      <c r="FFN138" s="285"/>
      <c r="FFO138" s="285"/>
      <c r="FFP138" s="285"/>
      <c r="FFQ138" s="285"/>
      <c r="FFR138" s="285"/>
      <c r="FFS138" s="285"/>
      <c r="FFT138" s="285"/>
      <c r="FFU138" s="285"/>
      <c r="FFV138" s="285"/>
      <c r="FFW138" s="285"/>
      <c r="FFX138" s="285"/>
      <c r="FFY138" s="285"/>
      <c r="FFZ138" s="285"/>
      <c r="FGA138" s="285"/>
      <c r="FGB138" s="285"/>
      <c r="FGC138" s="285"/>
      <c r="FGD138" s="285"/>
      <c r="FGE138" s="285"/>
      <c r="FGF138" s="285"/>
      <c r="FGG138" s="285"/>
      <c r="FGH138" s="285"/>
      <c r="FGI138" s="285"/>
      <c r="FGJ138" s="285"/>
      <c r="FGK138" s="285"/>
      <c r="FGL138" s="285"/>
      <c r="FGM138" s="285"/>
      <c r="FGN138" s="285"/>
      <c r="FGO138" s="285"/>
      <c r="FGP138" s="285"/>
      <c r="FGQ138" s="285"/>
      <c r="FGR138" s="285"/>
      <c r="FGS138" s="285"/>
      <c r="FGT138" s="285"/>
      <c r="FGU138" s="285"/>
      <c r="FGV138" s="285"/>
      <c r="FGW138" s="285"/>
      <c r="FGX138" s="285"/>
      <c r="FGY138" s="285"/>
      <c r="FGZ138" s="285"/>
      <c r="FHA138" s="285"/>
      <c r="FHB138" s="285"/>
      <c r="FHC138" s="285"/>
      <c r="FHD138" s="285"/>
      <c r="FHE138" s="285"/>
      <c r="FHF138" s="285"/>
      <c r="FHG138" s="285"/>
      <c r="FHH138" s="285"/>
      <c r="FHI138" s="285"/>
      <c r="FHJ138" s="285"/>
      <c r="FHK138" s="285"/>
      <c r="FHL138" s="285"/>
      <c r="FHM138" s="285"/>
      <c r="FHN138" s="285"/>
      <c r="FHO138" s="285"/>
      <c r="FHP138" s="285"/>
      <c r="FHQ138" s="285"/>
      <c r="FHR138" s="285"/>
      <c r="FHS138" s="285"/>
      <c r="FHT138" s="285"/>
      <c r="FHU138" s="285"/>
      <c r="FHV138" s="285"/>
      <c r="FHW138" s="285"/>
      <c r="FHX138" s="285"/>
      <c r="FHY138" s="285"/>
      <c r="FHZ138" s="285"/>
      <c r="FIA138" s="285"/>
      <c r="FIB138" s="285"/>
      <c r="FIC138" s="285"/>
      <c r="FID138" s="285"/>
      <c r="FIE138" s="285"/>
      <c r="FIF138" s="285"/>
      <c r="FIG138" s="285"/>
      <c r="FIH138" s="285"/>
      <c r="FII138" s="285"/>
      <c r="FIJ138" s="285"/>
      <c r="FIK138" s="285"/>
      <c r="FIL138" s="285"/>
      <c r="FIM138" s="285"/>
      <c r="FIN138" s="285"/>
      <c r="FIO138" s="285"/>
      <c r="FIP138" s="285"/>
      <c r="FIQ138" s="285"/>
      <c r="FIR138" s="285"/>
      <c r="FIS138" s="285"/>
      <c r="FIT138" s="285"/>
      <c r="FIU138" s="285"/>
      <c r="FIV138" s="285"/>
      <c r="FIW138" s="285"/>
      <c r="FIX138" s="285"/>
      <c r="FIY138" s="285"/>
      <c r="FIZ138" s="285"/>
      <c r="FJA138" s="285"/>
      <c r="FJB138" s="285"/>
      <c r="FJC138" s="285"/>
      <c r="FJD138" s="285"/>
      <c r="FJE138" s="285"/>
      <c r="FJF138" s="285"/>
      <c r="FJG138" s="285"/>
      <c r="FJH138" s="285"/>
      <c r="FJI138" s="285"/>
      <c r="FJJ138" s="285"/>
      <c r="FJK138" s="285"/>
      <c r="FJL138" s="285"/>
      <c r="FJM138" s="285"/>
      <c r="FJN138" s="285"/>
      <c r="FJO138" s="285"/>
      <c r="FJP138" s="285"/>
      <c r="FJQ138" s="285"/>
      <c r="FJR138" s="285"/>
      <c r="FJS138" s="285"/>
      <c r="FJT138" s="285"/>
      <c r="FJU138" s="285"/>
      <c r="FJV138" s="285"/>
      <c r="FJW138" s="285"/>
      <c r="FJX138" s="285"/>
      <c r="FJY138" s="285"/>
      <c r="FJZ138" s="285"/>
      <c r="FKA138" s="285"/>
      <c r="FKB138" s="285"/>
      <c r="FKC138" s="285"/>
      <c r="FKD138" s="285"/>
      <c r="FKE138" s="285"/>
      <c r="FKF138" s="285"/>
      <c r="FKG138" s="285"/>
      <c r="FKH138" s="285"/>
      <c r="FKI138" s="285"/>
      <c r="FKJ138" s="285"/>
      <c r="FKK138" s="285"/>
      <c r="FKL138" s="285"/>
      <c r="FKM138" s="285"/>
      <c r="FKN138" s="285"/>
      <c r="FKO138" s="285"/>
      <c r="FKP138" s="285"/>
      <c r="FKQ138" s="285"/>
      <c r="FKR138" s="285"/>
      <c r="FKS138" s="285"/>
      <c r="FKT138" s="285"/>
      <c r="FKU138" s="285"/>
      <c r="FKV138" s="285"/>
      <c r="FKW138" s="285"/>
      <c r="FKX138" s="285"/>
      <c r="FKY138" s="285"/>
      <c r="FKZ138" s="285"/>
      <c r="FLA138" s="285"/>
      <c r="FLB138" s="285"/>
      <c r="FLC138" s="285"/>
      <c r="FLD138" s="285"/>
      <c r="FLE138" s="285"/>
      <c r="FLF138" s="285"/>
      <c r="FLG138" s="285"/>
      <c r="FLH138" s="285"/>
      <c r="FLI138" s="285"/>
      <c r="FLJ138" s="285"/>
      <c r="FLK138" s="285"/>
      <c r="FLL138" s="285"/>
      <c r="FLM138" s="285"/>
      <c r="FLN138" s="285"/>
      <c r="FLO138" s="285"/>
      <c r="FLP138" s="285"/>
      <c r="FLQ138" s="285"/>
      <c r="FLR138" s="285"/>
      <c r="FLS138" s="285"/>
      <c r="FLT138" s="285"/>
      <c r="FLU138" s="285"/>
      <c r="FLV138" s="285"/>
      <c r="FLW138" s="285"/>
      <c r="FLX138" s="285"/>
      <c r="FLY138" s="285"/>
      <c r="FLZ138" s="285"/>
      <c r="FMA138" s="285"/>
      <c r="FMB138" s="285"/>
      <c r="FMC138" s="285"/>
      <c r="FMD138" s="285"/>
      <c r="FME138" s="285"/>
      <c r="FMF138" s="285"/>
      <c r="FMG138" s="285"/>
      <c r="FMH138" s="285"/>
      <c r="FMI138" s="285"/>
      <c r="FMJ138" s="285"/>
      <c r="FMK138" s="285"/>
      <c r="FML138" s="285"/>
      <c r="FMM138" s="285"/>
      <c r="FMN138" s="285"/>
      <c r="FMO138" s="285"/>
      <c r="FMP138" s="285"/>
      <c r="FMQ138" s="285"/>
      <c r="FMR138" s="285"/>
      <c r="FMS138" s="285"/>
      <c r="FMT138" s="285"/>
      <c r="FMU138" s="285"/>
      <c r="FMV138" s="285"/>
      <c r="FMW138" s="285"/>
      <c r="FMX138" s="285"/>
      <c r="FMY138" s="285"/>
      <c r="FMZ138" s="285"/>
      <c r="FNA138" s="285"/>
      <c r="FNB138" s="285"/>
      <c r="FNC138" s="285"/>
      <c r="FND138" s="285"/>
      <c r="FNE138" s="285"/>
      <c r="FNF138" s="285"/>
      <c r="FNG138" s="285"/>
      <c r="FNH138" s="285"/>
      <c r="FNI138" s="285"/>
      <c r="FNJ138" s="285"/>
      <c r="FNK138" s="285"/>
      <c r="FNL138" s="285"/>
      <c r="FNM138" s="285"/>
      <c r="FNN138" s="285"/>
      <c r="FNO138" s="285"/>
      <c r="FNP138" s="285"/>
      <c r="FNQ138" s="285"/>
      <c r="FNR138" s="285"/>
      <c r="FNS138" s="285"/>
      <c r="FNT138" s="285"/>
      <c r="FNU138" s="285"/>
      <c r="FNV138" s="285"/>
      <c r="FNW138" s="285"/>
      <c r="FNX138" s="285"/>
      <c r="FNY138" s="285"/>
      <c r="FNZ138" s="285"/>
      <c r="FOA138" s="285"/>
      <c r="FOB138" s="285"/>
      <c r="FOC138" s="285"/>
      <c r="FOD138" s="285"/>
      <c r="FOE138" s="285"/>
      <c r="FOF138" s="285"/>
      <c r="FOG138" s="285"/>
      <c r="FOH138" s="285"/>
      <c r="FOI138" s="285"/>
      <c r="FOJ138" s="285"/>
      <c r="FOK138" s="285"/>
      <c r="FOL138" s="285"/>
      <c r="FOM138" s="285"/>
      <c r="FON138" s="285"/>
      <c r="FOO138" s="285"/>
      <c r="FOP138" s="285"/>
      <c r="FOQ138" s="285"/>
      <c r="FOR138" s="285"/>
      <c r="FOS138" s="285"/>
      <c r="FOT138" s="285"/>
      <c r="FOU138" s="285"/>
      <c r="FOV138" s="285"/>
      <c r="FOW138" s="285"/>
      <c r="FOX138" s="285"/>
      <c r="FOY138" s="285"/>
      <c r="FOZ138" s="285"/>
      <c r="FPA138" s="285"/>
      <c r="FPB138" s="285"/>
      <c r="FPC138" s="285"/>
      <c r="FPD138" s="285"/>
      <c r="FPE138" s="285"/>
      <c r="FPF138" s="285"/>
      <c r="FPG138" s="285"/>
      <c r="FPH138" s="285"/>
      <c r="FPI138" s="285"/>
      <c r="FPJ138" s="285"/>
      <c r="FPK138" s="285"/>
      <c r="FPL138" s="285"/>
      <c r="FPM138" s="285"/>
      <c r="FPN138" s="285"/>
      <c r="FPO138" s="285"/>
      <c r="FPP138" s="285"/>
      <c r="FPQ138" s="285"/>
      <c r="FPR138" s="285"/>
      <c r="FPS138" s="285"/>
      <c r="FPT138" s="285"/>
      <c r="FPU138" s="285"/>
      <c r="FPV138" s="285"/>
      <c r="FPW138" s="285"/>
      <c r="FPX138" s="285"/>
      <c r="FPY138" s="285"/>
      <c r="FPZ138" s="285"/>
      <c r="FQA138" s="285"/>
      <c r="FQB138" s="285"/>
      <c r="FQC138" s="285"/>
      <c r="FQD138" s="285"/>
      <c r="FQE138" s="285"/>
      <c r="FQF138" s="285"/>
      <c r="FQG138" s="285"/>
      <c r="FQH138" s="285"/>
      <c r="FQI138" s="285"/>
      <c r="FQJ138" s="285"/>
      <c r="FQK138" s="285"/>
      <c r="FQL138" s="285"/>
      <c r="FQM138" s="285"/>
      <c r="FQN138" s="285"/>
      <c r="FQO138" s="285"/>
      <c r="FQP138" s="285"/>
      <c r="FQQ138" s="285"/>
      <c r="FQR138" s="285"/>
      <c r="FQS138" s="285"/>
      <c r="FQT138" s="285"/>
      <c r="FQU138" s="285"/>
      <c r="FQV138" s="285"/>
      <c r="FQW138" s="285"/>
      <c r="FQX138" s="285"/>
      <c r="FQY138" s="285"/>
      <c r="FQZ138" s="285"/>
      <c r="FRA138" s="285"/>
      <c r="FRB138" s="285"/>
      <c r="FRC138" s="285"/>
      <c r="FRD138" s="285"/>
      <c r="FRE138" s="285"/>
      <c r="FRF138" s="285"/>
      <c r="FRG138" s="285"/>
      <c r="FRH138" s="285"/>
      <c r="FRI138" s="285"/>
      <c r="FRJ138" s="285"/>
      <c r="FRK138" s="285"/>
      <c r="FRL138" s="285"/>
      <c r="FRM138" s="285"/>
      <c r="FRN138" s="285"/>
      <c r="FRO138" s="285"/>
      <c r="FRP138" s="285"/>
      <c r="FRQ138" s="285"/>
      <c r="FRR138" s="285"/>
      <c r="FRS138" s="285"/>
      <c r="FRT138" s="285"/>
      <c r="FRU138" s="285"/>
      <c r="FRV138" s="285"/>
      <c r="FRW138" s="285"/>
      <c r="FRX138" s="285"/>
      <c r="FRY138" s="285"/>
      <c r="FRZ138" s="285"/>
      <c r="FSA138" s="285"/>
      <c r="FSB138" s="285"/>
      <c r="FSC138" s="285"/>
      <c r="FSD138" s="285"/>
      <c r="FSE138" s="285"/>
      <c r="FSF138" s="285"/>
      <c r="FSG138" s="285"/>
      <c r="FSH138" s="285"/>
      <c r="FSI138" s="285"/>
      <c r="FSJ138" s="285"/>
      <c r="FSK138" s="285"/>
      <c r="FSL138" s="285"/>
      <c r="FSM138" s="285"/>
      <c r="FSN138" s="285"/>
      <c r="FSO138" s="285"/>
      <c r="FSP138" s="285"/>
      <c r="FSQ138" s="285"/>
      <c r="FSR138" s="285"/>
      <c r="FSS138" s="285"/>
      <c r="FST138" s="285"/>
      <c r="FSU138" s="285"/>
      <c r="FSV138" s="285"/>
      <c r="FSW138" s="285"/>
      <c r="FSX138" s="285"/>
      <c r="FSY138" s="285"/>
      <c r="FSZ138" s="285"/>
      <c r="FTA138" s="285"/>
      <c r="FTB138" s="285"/>
      <c r="FTC138" s="285"/>
      <c r="FTD138" s="285"/>
      <c r="FTE138" s="285"/>
      <c r="FTF138" s="285"/>
      <c r="FTG138" s="285"/>
      <c r="FTH138" s="285"/>
      <c r="FTI138" s="285"/>
      <c r="FTJ138" s="285"/>
      <c r="FTK138" s="285"/>
      <c r="FTL138" s="285"/>
      <c r="FTM138" s="285"/>
      <c r="FTN138" s="285"/>
      <c r="FTO138" s="285"/>
      <c r="FTP138" s="285"/>
      <c r="FTQ138" s="285"/>
      <c r="FTR138" s="285"/>
      <c r="FTS138" s="285"/>
      <c r="FTT138" s="285"/>
      <c r="FTU138" s="285"/>
      <c r="FTV138" s="285"/>
      <c r="FTW138" s="285"/>
      <c r="FTX138" s="285"/>
      <c r="FTY138" s="285"/>
      <c r="FTZ138" s="285"/>
      <c r="FUA138" s="285"/>
      <c r="FUB138" s="285"/>
      <c r="FUC138" s="285"/>
      <c r="FUD138" s="285"/>
      <c r="FUE138" s="285"/>
      <c r="FUF138" s="285"/>
      <c r="FUG138" s="285"/>
      <c r="FUH138" s="285"/>
      <c r="FUI138" s="285"/>
      <c r="FUJ138" s="285"/>
      <c r="FUK138" s="285"/>
      <c r="FUL138" s="285"/>
      <c r="FUM138" s="285"/>
      <c r="FUN138" s="285"/>
      <c r="FUO138" s="285"/>
      <c r="FUP138" s="285"/>
      <c r="FUQ138" s="285"/>
      <c r="FUR138" s="285"/>
      <c r="FUS138" s="285"/>
      <c r="FUT138" s="285"/>
      <c r="FUU138" s="285"/>
      <c r="FUV138" s="285"/>
      <c r="FUW138" s="285"/>
      <c r="FUX138" s="285"/>
      <c r="FUY138" s="285"/>
      <c r="FUZ138" s="285"/>
      <c r="FVA138" s="285"/>
      <c r="FVB138" s="285"/>
      <c r="FVC138" s="285"/>
      <c r="FVD138" s="285"/>
      <c r="FVE138" s="285"/>
      <c r="FVF138" s="285"/>
      <c r="FVG138" s="285"/>
      <c r="FVH138" s="285"/>
      <c r="FVI138" s="285"/>
      <c r="FVJ138" s="285"/>
      <c r="FVK138" s="285"/>
      <c r="FVL138" s="285"/>
      <c r="FVM138" s="285"/>
      <c r="FVN138" s="285"/>
      <c r="FVO138" s="285"/>
      <c r="FVP138" s="285"/>
      <c r="FVQ138" s="285"/>
      <c r="FVR138" s="285"/>
      <c r="FVS138" s="285"/>
      <c r="FVT138" s="285"/>
      <c r="FVU138" s="285"/>
      <c r="FVV138" s="285"/>
      <c r="FVW138" s="285"/>
      <c r="FVX138" s="285"/>
      <c r="FVY138" s="285"/>
      <c r="FVZ138" s="285"/>
      <c r="FWA138" s="285"/>
      <c r="FWB138" s="285"/>
      <c r="FWC138" s="285"/>
      <c r="FWD138" s="285"/>
      <c r="FWE138" s="285"/>
      <c r="FWF138" s="285"/>
      <c r="FWG138" s="285"/>
      <c r="FWH138" s="285"/>
      <c r="FWI138" s="285"/>
      <c r="FWJ138" s="285"/>
      <c r="FWK138" s="285"/>
      <c r="FWL138" s="285"/>
      <c r="FWM138" s="285"/>
      <c r="FWN138" s="285"/>
      <c r="FWO138" s="285"/>
      <c r="FWP138" s="285"/>
      <c r="FWQ138" s="285"/>
      <c r="FWR138" s="285"/>
      <c r="FWS138" s="285"/>
      <c r="FWT138" s="285"/>
      <c r="FWU138" s="285"/>
      <c r="FWV138" s="285"/>
      <c r="FWW138" s="285"/>
      <c r="FWX138" s="285"/>
      <c r="FWY138" s="285"/>
      <c r="FWZ138" s="285"/>
      <c r="FXA138" s="285"/>
      <c r="FXB138" s="285"/>
      <c r="FXC138" s="285"/>
      <c r="FXD138" s="285"/>
      <c r="FXE138" s="285"/>
      <c r="FXF138" s="285"/>
      <c r="FXG138" s="285"/>
      <c r="FXH138" s="285"/>
      <c r="FXI138" s="285"/>
      <c r="FXJ138" s="285"/>
      <c r="FXK138" s="285"/>
      <c r="FXL138" s="285"/>
      <c r="FXM138" s="285"/>
      <c r="FXN138" s="285"/>
      <c r="FXO138" s="285"/>
      <c r="FXP138" s="285"/>
      <c r="FXQ138" s="285"/>
      <c r="FXR138" s="285"/>
      <c r="FXS138" s="285"/>
      <c r="FXT138" s="285"/>
      <c r="FXU138" s="285"/>
      <c r="FXV138" s="285"/>
      <c r="FXW138" s="285"/>
      <c r="FXX138" s="285"/>
      <c r="FXY138" s="285"/>
      <c r="FXZ138" s="285"/>
      <c r="FYA138" s="285"/>
      <c r="FYB138" s="285"/>
      <c r="FYC138" s="285"/>
      <c r="FYD138" s="285"/>
      <c r="FYE138" s="285"/>
      <c r="FYF138" s="285"/>
      <c r="FYG138" s="285"/>
      <c r="FYH138" s="285"/>
      <c r="FYI138" s="285"/>
      <c r="FYJ138" s="285"/>
      <c r="FYK138" s="285"/>
      <c r="FYL138" s="285"/>
      <c r="FYM138" s="285"/>
      <c r="FYN138" s="285"/>
      <c r="FYO138" s="285"/>
      <c r="FYP138" s="285"/>
      <c r="FYQ138" s="285"/>
      <c r="FYR138" s="285"/>
      <c r="FYS138" s="285"/>
      <c r="FYT138" s="285"/>
      <c r="FYU138" s="285"/>
      <c r="FYV138" s="285"/>
      <c r="FYW138" s="285"/>
      <c r="FYX138" s="285"/>
      <c r="FYY138" s="285"/>
      <c r="FYZ138" s="285"/>
      <c r="FZA138" s="285"/>
      <c r="FZB138" s="285"/>
      <c r="FZC138" s="285"/>
      <c r="FZD138" s="285"/>
      <c r="FZE138" s="285"/>
      <c r="FZF138" s="285"/>
      <c r="FZG138" s="285"/>
      <c r="FZH138" s="285"/>
      <c r="FZI138" s="285"/>
      <c r="FZJ138" s="285"/>
      <c r="FZK138" s="285"/>
      <c r="FZL138" s="285"/>
      <c r="FZM138" s="285"/>
      <c r="FZN138" s="285"/>
      <c r="FZO138" s="285"/>
      <c r="FZP138" s="285"/>
      <c r="FZQ138" s="285"/>
      <c r="FZR138" s="285"/>
      <c r="FZS138" s="285"/>
      <c r="FZT138" s="285"/>
      <c r="FZU138" s="285"/>
      <c r="FZV138" s="285"/>
      <c r="FZW138" s="285"/>
      <c r="FZX138" s="285"/>
      <c r="FZY138" s="285"/>
      <c r="FZZ138" s="285"/>
      <c r="GAA138" s="285"/>
      <c r="GAB138" s="285"/>
      <c r="GAC138" s="285"/>
      <c r="GAD138" s="285"/>
      <c r="GAE138" s="285"/>
      <c r="GAF138" s="285"/>
      <c r="GAG138" s="285"/>
      <c r="GAH138" s="285"/>
      <c r="GAI138" s="285"/>
      <c r="GAJ138" s="285"/>
      <c r="GAK138" s="285"/>
      <c r="GAL138" s="285"/>
      <c r="GAM138" s="285"/>
      <c r="GAN138" s="285"/>
      <c r="GAO138" s="285"/>
      <c r="GAP138" s="285"/>
      <c r="GAQ138" s="285"/>
      <c r="GAR138" s="285"/>
      <c r="GAS138" s="285"/>
      <c r="GAT138" s="285"/>
      <c r="GAU138" s="285"/>
      <c r="GAV138" s="285"/>
      <c r="GAW138" s="285"/>
      <c r="GAX138" s="285"/>
      <c r="GAY138" s="285"/>
      <c r="GAZ138" s="285"/>
      <c r="GBA138" s="285"/>
      <c r="GBB138" s="285"/>
      <c r="GBC138" s="285"/>
      <c r="GBD138" s="285"/>
      <c r="GBE138" s="285"/>
      <c r="GBF138" s="285"/>
      <c r="GBG138" s="285"/>
      <c r="GBH138" s="285"/>
      <c r="GBI138" s="285"/>
      <c r="GBJ138" s="285"/>
      <c r="GBK138" s="285"/>
      <c r="GBL138" s="285"/>
      <c r="GBM138" s="285"/>
      <c r="GBN138" s="285"/>
      <c r="GBO138" s="285"/>
      <c r="GBP138" s="285"/>
      <c r="GBQ138" s="285"/>
      <c r="GBR138" s="285"/>
      <c r="GBS138" s="285"/>
      <c r="GBT138" s="285"/>
      <c r="GBU138" s="285"/>
      <c r="GBV138" s="285"/>
      <c r="GBW138" s="285"/>
      <c r="GBX138" s="285"/>
      <c r="GBY138" s="285"/>
      <c r="GBZ138" s="285"/>
      <c r="GCA138" s="285"/>
      <c r="GCB138" s="285"/>
      <c r="GCC138" s="285"/>
      <c r="GCD138" s="285"/>
      <c r="GCE138" s="285"/>
      <c r="GCF138" s="285"/>
      <c r="GCG138" s="285"/>
      <c r="GCH138" s="285"/>
      <c r="GCI138" s="285"/>
      <c r="GCJ138" s="285"/>
      <c r="GCK138" s="285"/>
      <c r="GCL138" s="285"/>
      <c r="GCM138" s="285"/>
      <c r="GCN138" s="285"/>
      <c r="GCO138" s="285"/>
      <c r="GCP138" s="285"/>
      <c r="GCQ138" s="285"/>
      <c r="GCR138" s="285"/>
      <c r="GCS138" s="285"/>
      <c r="GCT138" s="285"/>
      <c r="GCU138" s="285"/>
      <c r="GCV138" s="285"/>
      <c r="GCW138" s="285"/>
      <c r="GCX138" s="285"/>
      <c r="GCY138" s="285"/>
      <c r="GCZ138" s="285"/>
      <c r="GDA138" s="285"/>
      <c r="GDB138" s="285"/>
      <c r="GDC138" s="285"/>
      <c r="GDD138" s="285"/>
      <c r="GDE138" s="285"/>
      <c r="GDF138" s="285"/>
      <c r="GDG138" s="285"/>
      <c r="GDH138" s="285"/>
      <c r="GDI138" s="285"/>
      <c r="GDJ138" s="285"/>
      <c r="GDK138" s="285"/>
      <c r="GDL138" s="285"/>
      <c r="GDM138" s="285"/>
      <c r="GDN138" s="285"/>
      <c r="GDO138" s="285"/>
      <c r="GDP138" s="285"/>
      <c r="GDQ138" s="285"/>
      <c r="GDR138" s="285"/>
      <c r="GDS138" s="285"/>
      <c r="GDT138" s="285"/>
      <c r="GDU138" s="285"/>
      <c r="GDV138" s="285"/>
      <c r="GDW138" s="285"/>
      <c r="GDX138" s="285"/>
      <c r="GDY138" s="285"/>
      <c r="GDZ138" s="285"/>
      <c r="GEA138" s="285"/>
      <c r="GEB138" s="285"/>
      <c r="GEC138" s="285"/>
      <c r="GED138" s="285"/>
      <c r="GEE138" s="285"/>
      <c r="GEF138" s="285"/>
      <c r="GEG138" s="285"/>
      <c r="GEH138" s="285"/>
      <c r="GEI138" s="285"/>
      <c r="GEJ138" s="285"/>
      <c r="GEK138" s="285"/>
      <c r="GEL138" s="285"/>
      <c r="GEM138" s="285"/>
      <c r="GEN138" s="285"/>
      <c r="GEO138" s="285"/>
      <c r="GEP138" s="285"/>
      <c r="GEQ138" s="285"/>
      <c r="GER138" s="285"/>
      <c r="GES138" s="285"/>
      <c r="GET138" s="285"/>
      <c r="GEU138" s="285"/>
      <c r="GEV138" s="285"/>
      <c r="GEW138" s="285"/>
      <c r="GEX138" s="285"/>
      <c r="GEY138" s="285"/>
      <c r="GEZ138" s="285"/>
      <c r="GFA138" s="285"/>
      <c r="GFB138" s="285"/>
      <c r="GFC138" s="285"/>
      <c r="GFD138" s="285"/>
      <c r="GFE138" s="285"/>
      <c r="GFF138" s="285"/>
      <c r="GFG138" s="285"/>
      <c r="GFH138" s="285"/>
      <c r="GFI138" s="285"/>
      <c r="GFJ138" s="285"/>
      <c r="GFK138" s="285"/>
      <c r="GFL138" s="285"/>
      <c r="GFM138" s="285"/>
      <c r="GFN138" s="285"/>
      <c r="GFO138" s="285"/>
      <c r="GFP138" s="285"/>
      <c r="GFQ138" s="285"/>
      <c r="GFR138" s="285"/>
      <c r="GFS138" s="285"/>
      <c r="GFT138" s="285"/>
      <c r="GFU138" s="285"/>
      <c r="GFV138" s="285"/>
      <c r="GFW138" s="285"/>
      <c r="GFX138" s="285"/>
      <c r="GFY138" s="285"/>
      <c r="GFZ138" s="285"/>
      <c r="GGA138" s="285"/>
      <c r="GGB138" s="285"/>
      <c r="GGC138" s="285"/>
      <c r="GGD138" s="285"/>
      <c r="GGE138" s="285"/>
      <c r="GGF138" s="285"/>
      <c r="GGG138" s="285"/>
      <c r="GGH138" s="285"/>
      <c r="GGI138" s="285"/>
      <c r="GGJ138" s="285"/>
      <c r="GGK138" s="285"/>
      <c r="GGL138" s="285"/>
      <c r="GGM138" s="285"/>
      <c r="GGN138" s="285"/>
      <c r="GGO138" s="285"/>
      <c r="GGP138" s="285"/>
      <c r="GGQ138" s="285"/>
      <c r="GGR138" s="285"/>
      <c r="GGS138" s="285"/>
      <c r="GGT138" s="285"/>
      <c r="GGU138" s="285"/>
      <c r="GGV138" s="285"/>
      <c r="GGW138" s="285"/>
      <c r="GGX138" s="285"/>
      <c r="GGY138" s="285"/>
      <c r="GGZ138" s="285"/>
      <c r="GHA138" s="285"/>
      <c r="GHB138" s="285"/>
      <c r="GHC138" s="285"/>
      <c r="GHD138" s="285"/>
      <c r="GHE138" s="285"/>
      <c r="GHF138" s="285"/>
      <c r="GHG138" s="285"/>
      <c r="GHH138" s="285"/>
      <c r="GHI138" s="285"/>
      <c r="GHJ138" s="285"/>
      <c r="GHK138" s="285"/>
      <c r="GHL138" s="285"/>
      <c r="GHM138" s="285"/>
      <c r="GHN138" s="285"/>
      <c r="GHO138" s="285"/>
      <c r="GHP138" s="285"/>
      <c r="GHQ138" s="285"/>
      <c r="GHR138" s="285"/>
      <c r="GHS138" s="285"/>
      <c r="GHT138" s="285"/>
      <c r="GHU138" s="285"/>
      <c r="GHV138" s="285"/>
      <c r="GHW138" s="285"/>
      <c r="GHX138" s="285"/>
      <c r="GHY138" s="285"/>
      <c r="GHZ138" s="285"/>
      <c r="GIA138" s="285"/>
      <c r="GIB138" s="285"/>
      <c r="GIC138" s="285"/>
      <c r="GID138" s="285"/>
      <c r="GIE138" s="285"/>
      <c r="GIF138" s="285"/>
      <c r="GIG138" s="285"/>
      <c r="GIH138" s="285"/>
      <c r="GII138" s="285"/>
      <c r="GIJ138" s="285"/>
      <c r="GIK138" s="285"/>
      <c r="GIL138" s="285"/>
      <c r="GIM138" s="285"/>
      <c r="GIN138" s="285"/>
      <c r="GIO138" s="285"/>
      <c r="GIP138" s="285"/>
      <c r="GIQ138" s="285"/>
      <c r="GIR138" s="285"/>
      <c r="GIS138" s="285"/>
      <c r="GIT138" s="285"/>
      <c r="GIU138" s="285"/>
      <c r="GIV138" s="285"/>
      <c r="GIW138" s="285"/>
      <c r="GIX138" s="285"/>
      <c r="GIY138" s="285"/>
      <c r="GIZ138" s="285"/>
      <c r="GJA138" s="285"/>
      <c r="GJB138" s="285"/>
      <c r="GJC138" s="285"/>
      <c r="GJD138" s="285"/>
      <c r="GJE138" s="285"/>
      <c r="GJF138" s="285"/>
      <c r="GJG138" s="285"/>
      <c r="GJH138" s="285"/>
      <c r="GJI138" s="285"/>
      <c r="GJJ138" s="285"/>
      <c r="GJK138" s="285"/>
      <c r="GJL138" s="285"/>
      <c r="GJM138" s="285"/>
      <c r="GJN138" s="285"/>
      <c r="GJO138" s="285"/>
      <c r="GJP138" s="285"/>
      <c r="GJQ138" s="285"/>
      <c r="GJR138" s="285"/>
      <c r="GJS138" s="285"/>
      <c r="GJT138" s="285"/>
      <c r="GJU138" s="285"/>
      <c r="GJV138" s="285"/>
      <c r="GJW138" s="285"/>
      <c r="GJX138" s="285"/>
      <c r="GJY138" s="285"/>
      <c r="GJZ138" s="285"/>
      <c r="GKA138" s="285"/>
      <c r="GKB138" s="285"/>
      <c r="GKC138" s="285"/>
      <c r="GKD138" s="285"/>
      <c r="GKE138" s="285"/>
      <c r="GKF138" s="285"/>
      <c r="GKG138" s="285"/>
      <c r="GKH138" s="285"/>
      <c r="GKI138" s="285"/>
      <c r="GKJ138" s="285"/>
      <c r="GKK138" s="285"/>
      <c r="GKL138" s="285"/>
      <c r="GKM138" s="285"/>
      <c r="GKN138" s="285"/>
      <c r="GKO138" s="285"/>
      <c r="GKP138" s="285"/>
      <c r="GKQ138" s="285"/>
      <c r="GKR138" s="285"/>
      <c r="GKS138" s="285"/>
      <c r="GKT138" s="285"/>
      <c r="GKU138" s="285"/>
      <c r="GKV138" s="285"/>
      <c r="GKW138" s="285"/>
      <c r="GKX138" s="285"/>
      <c r="GKY138" s="285"/>
      <c r="GKZ138" s="285"/>
      <c r="GLA138" s="285"/>
      <c r="GLB138" s="285"/>
      <c r="GLC138" s="285"/>
      <c r="GLD138" s="285"/>
      <c r="GLE138" s="285"/>
      <c r="GLF138" s="285"/>
      <c r="GLG138" s="285"/>
      <c r="GLH138" s="285"/>
      <c r="GLI138" s="285"/>
      <c r="GLJ138" s="285"/>
      <c r="GLK138" s="285"/>
      <c r="GLL138" s="285"/>
      <c r="GLM138" s="285"/>
      <c r="GLN138" s="285"/>
      <c r="GLO138" s="285"/>
      <c r="GLP138" s="285"/>
      <c r="GLQ138" s="285"/>
      <c r="GLR138" s="285"/>
      <c r="GLS138" s="285"/>
      <c r="GLT138" s="285"/>
      <c r="GLU138" s="285"/>
      <c r="GLV138" s="285"/>
      <c r="GLW138" s="285"/>
      <c r="GLX138" s="285"/>
      <c r="GLY138" s="285"/>
      <c r="GLZ138" s="285"/>
      <c r="GMA138" s="285"/>
      <c r="GMB138" s="285"/>
      <c r="GMC138" s="285"/>
      <c r="GMD138" s="285"/>
      <c r="GME138" s="285"/>
      <c r="GMF138" s="285"/>
      <c r="GMG138" s="285"/>
      <c r="GMH138" s="285"/>
      <c r="GMI138" s="285"/>
      <c r="GMJ138" s="285"/>
      <c r="GMK138" s="285"/>
      <c r="GML138" s="285"/>
      <c r="GMM138" s="285"/>
      <c r="GMN138" s="285"/>
      <c r="GMO138" s="285"/>
      <c r="GMP138" s="285"/>
      <c r="GMQ138" s="285"/>
      <c r="GMR138" s="285"/>
      <c r="GMS138" s="285"/>
      <c r="GMT138" s="285"/>
      <c r="GMU138" s="285"/>
      <c r="GMV138" s="285"/>
      <c r="GMW138" s="285"/>
      <c r="GMX138" s="285"/>
      <c r="GMY138" s="285"/>
      <c r="GMZ138" s="285"/>
      <c r="GNA138" s="285"/>
      <c r="GNB138" s="285"/>
      <c r="GNC138" s="285"/>
      <c r="GND138" s="285"/>
      <c r="GNE138" s="285"/>
      <c r="GNF138" s="285"/>
      <c r="GNG138" s="285"/>
      <c r="GNH138" s="285"/>
      <c r="GNI138" s="285"/>
      <c r="GNJ138" s="285"/>
      <c r="GNK138" s="285"/>
      <c r="GNL138" s="285"/>
      <c r="GNM138" s="285"/>
      <c r="GNN138" s="285"/>
      <c r="GNO138" s="285"/>
      <c r="GNP138" s="285"/>
      <c r="GNQ138" s="285"/>
      <c r="GNR138" s="285"/>
      <c r="GNS138" s="285"/>
      <c r="GNT138" s="285"/>
      <c r="GNU138" s="285"/>
      <c r="GNV138" s="285"/>
      <c r="GNW138" s="285"/>
      <c r="GNX138" s="285"/>
      <c r="GNY138" s="285"/>
      <c r="GNZ138" s="285"/>
      <c r="GOA138" s="285"/>
      <c r="GOB138" s="285"/>
      <c r="GOC138" s="285"/>
      <c r="GOD138" s="285"/>
      <c r="GOE138" s="285"/>
      <c r="GOF138" s="285"/>
      <c r="GOG138" s="285"/>
      <c r="GOH138" s="285"/>
      <c r="GOI138" s="285"/>
      <c r="GOJ138" s="285"/>
      <c r="GOK138" s="285"/>
      <c r="GOL138" s="285"/>
      <c r="GOM138" s="285"/>
      <c r="GON138" s="285"/>
      <c r="GOO138" s="285"/>
      <c r="GOP138" s="285"/>
      <c r="GOQ138" s="285"/>
      <c r="GOR138" s="285"/>
      <c r="GOS138" s="285"/>
      <c r="GOT138" s="285"/>
      <c r="GOU138" s="285"/>
      <c r="GOV138" s="285"/>
      <c r="GOW138" s="285"/>
      <c r="GOX138" s="285"/>
      <c r="GOY138" s="285"/>
      <c r="GOZ138" s="285"/>
      <c r="GPA138" s="285"/>
      <c r="GPB138" s="285"/>
      <c r="GPC138" s="285"/>
      <c r="GPD138" s="285"/>
      <c r="GPE138" s="285"/>
      <c r="GPF138" s="285"/>
      <c r="GPG138" s="285"/>
      <c r="GPH138" s="285"/>
      <c r="GPI138" s="285"/>
      <c r="GPJ138" s="285"/>
      <c r="GPK138" s="285"/>
      <c r="GPL138" s="285"/>
      <c r="GPM138" s="285"/>
      <c r="GPN138" s="285"/>
      <c r="GPO138" s="285"/>
      <c r="GPP138" s="285"/>
      <c r="GPQ138" s="285"/>
      <c r="GPR138" s="285"/>
      <c r="GPS138" s="285"/>
      <c r="GPT138" s="285"/>
      <c r="GPU138" s="285"/>
      <c r="GPV138" s="285"/>
      <c r="GPW138" s="285"/>
      <c r="GPX138" s="285"/>
      <c r="GPY138" s="285"/>
      <c r="GPZ138" s="285"/>
      <c r="GQA138" s="285"/>
      <c r="GQB138" s="285"/>
      <c r="GQC138" s="285"/>
      <c r="GQD138" s="285"/>
      <c r="GQE138" s="285"/>
      <c r="GQF138" s="285"/>
      <c r="GQG138" s="285"/>
      <c r="GQH138" s="285"/>
      <c r="GQI138" s="285"/>
      <c r="GQJ138" s="285"/>
      <c r="GQK138" s="285"/>
      <c r="GQL138" s="285"/>
      <c r="GQM138" s="285"/>
      <c r="GQN138" s="285"/>
      <c r="GQO138" s="285"/>
      <c r="GQP138" s="285"/>
      <c r="GQQ138" s="285"/>
      <c r="GQR138" s="285"/>
      <c r="GQS138" s="285"/>
      <c r="GQT138" s="285"/>
      <c r="GQU138" s="285"/>
      <c r="GQV138" s="285"/>
      <c r="GQW138" s="285"/>
      <c r="GQX138" s="285"/>
      <c r="GQY138" s="285"/>
      <c r="GQZ138" s="285"/>
      <c r="GRA138" s="285"/>
      <c r="GRB138" s="285"/>
      <c r="GRC138" s="285"/>
      <c r="GRD138" s="285"/>
      <c r="GRE138" s="285"/>
      <c r="GRF138" s="285"/>
      <c r="GRG138" s="285"/>
      <c r="GRH138" s="285"/>
      <c r="GRI138" s="285"/>
      <c r="GRJ138" s="285"/>
      <c r="GRK138" s="285"/>
      <c r="GRL138" s="285"/>
      <c r="GRM138" s="285"/>
      <c r="GRN138" s="285"/>
      <c r="GRO138" s="285"/>
      <c r="GRP138" s="285"/>
      <c r="GRQ138" s="285"/>
      <c r="GRR138" s="285"/>
      <c r="GRS138" s="285"/>
      <c r="GRT138" s="285"/>
      <c r="GRU138" s="285"/>
      <c r="GRV138" s="285"/>
      <c r="GRW138" s="285"/>
      <c r="GRX138" s="285"/>
      <c r="GRY138" s="285"/>
      <c r="GRZ138" s="285"/>
      <c r="GSA138" s="285"/>
      <c r="GSB138" s="285"/>
      <c r="GSC138" s="285"/>
      <c r="GSD138" s="285"/>
      <c r="GSE138" s="285"/>
      <c r="GSF138" s="285"/>
      <c r="GSG138" s="285"/>
      <c r="GSH138" s="285"/>
      <c r="GSI138" s="285"/>
      <c r="GSJ138" s="285"/>
      <c r="GSK138" s="285"/>
      <c r="GSL138" s="285"/>
      <c r="GSM138" s="285"/>
      <c r="GSN138" s="285"/>
      <c r="GSO138" s="285"/>
      <c r="GSP138" s="285"/>
      <c r="GSQ138" s="285"/>
      <c r="GSR138" s="285"/>
      <c r="GSS138" s="285"/>
      <c r="GST138" s="285"/>
      <c r="GSU138" s="285"/>
      <c r="GSV138" s="285"/>
      <c r="GSW138" s="285"/>
      <c r="GSX138" s="285"/>
      <c r="GSY138" s="285"/>
      <c r="GSZ138" s="285"/>
      <c r="GTA138" s="285"/>
      <c r="GTB138" s="285"/>
      <c r="GTC138" s="285"/>
      <c r="GTD138" s="285"/>
      <c r="GTE138" s="285"/>
      <c r="GTF138" s="285"/>
      <c r="GTG138" s="285"/>
      <c r="GTH138" s="285"/>
      <c r="GTI138" s="285"/>
      <c r="GTJ138" s="285"/>
      <c r="GTK138" s="285"/>
      <c r="GTL138" s="285"/>
      <c r="GTM138" s="285"/>
      <c r="GTN138" s="285"/>
      <c r="GTO138" s="285"/>
      <c r="GTP138" s="285"/>
      <c r="GTQ138" s="285"/>
      <c r="GTR138" s="285"/>
      <c r="GTS138" s="285"/>
      <c r="GTT138" s="285"/>
      <c r="GTU138" s="285"/>
      <c r="GTV138" s="285"/>
      <c r="GTW138" s="285"/>
      <c r="GTX138" s="285"/>
      <c r="GTY138" s="285"/>
      <c r="GTZ138" s="285"/>
      <c r="GUA138" s="285"/>
      <c r="GUB138" s="285"/>
      <c r="GUC138" s="285"/>
      <c r="GUD138" s="285"/>
      <c r="GUE138" s="285"/>
      <c r="GUF138" s="285"/>
      <c r="GUG138" s="285"/>
      <c r="GUH138" s="285"/>
      <c r="GUI138" s="285"/>
      <c r="GUJ138" s="285"/>
      <c r="GUK138" s="285"/>
      <c r="GUL138" s="285"/>
      <c r="GUM138" s="285"/>
      <c r="GUN138" s="285"/>
      <c r="GUO138" s="285"/>
      <c r="GUP138" s="285"/>
      <c r="GUQ138" s="285"/>
      <c r="GUR138" s="285"/>
      <c r="GUS138" s="285"/>
      <c r="GUT138" s="285"/>
      <c r="GUU138" s="285"/>
      <c r="GUV138" s="285"/>
      <c r="GUW138" s="285"/>
      <c r="GUX138" s="285"/>
      <c r="GUY138" s="285"/>
      <c r="GUZ138" s="285"/>
      <c r="GVA138" s="285"/>
      <c r="GVB138" s="285"/>
      <c r="GVC138" s="285"/>
      <c r="GVD138" s="285"/>
      <c r="GVE138" s="285"/>
      <c r="GVF138" s="285"/>
      <c r="GVG138" s="285"/>
      <c r="GVH138" s="285"/>
      <c r="GVI138" s="285"/>
      <c r="GVJ138" s="285"/>
      <c r="GVK138" s="285"/>
      <c r="GVL138" s="285"/>
      <c r="GVM138" s="285"/>
      <c r="GVN138" s="285"/>
      <c r="GVO138" s="285"/>
      <c r="GVP138" s="285"/>
      <c r="GVQ138" s="285"/>
      <c r="GVR138" s="285"/>
      <c r="GVS138" s="285"/>
      <c r="GVT138" s="285"/>
      <c r="GVU138" s="285"/>
      <c r="GVV138" s="285"/>
      <c r="GVW138" s="285"/>
      <c r="GVX138" s="285"/>
      <c r="GVY138" s="285"/>
      <c r="GVZ138" s="285"/>
      <c r="GWA138" s="285"/>
      <c r="GWB138" s="285"/>
      <c r="GWC138" s="285"/>
      <c r="GWD138" s="285"/>
      <c r="GWE138" s="285"/>
      <c r="GWF138" s="285"/>
      <c r="GWG138" s="285"/>
      <c r="GWH138" s="285"/>
      <c r="GWI138" s="285"/>
      <c r="GWJ138" s="285"/>
      <c r="GWK138" s="285"/>
      <c r="GWL138" s="285"/>
      <c r="GWM138" s="285"/>
      <c r="GWN138" s="285"/>
      <c r="GWO138" s="285"/>
      <c r="GWP138" s="285"/>
      <c r="GWQ138" s="285"/>
      <c r="GWR138" s="285"/>
      <c r="GWS138" s="285"/>
      <c r="GWT138" s="285"/>
      <c r="GWU138" s="285"/>
      <c r="GWV138" s="285"/>
      <c r="GWW138" s="285"/>
      <c r="GWX138" s="285"/>
      <c r="GWY138" s="285"/>
      <c r="GWZ138" s="285"/>
      <c r="GXA138" s="285"/>
      <c r="GXB138" s="285"/>
      <c r="GXC138" s="285"/>
      <c r="GXD138" s="285"/>
      <c r="GXE138" s="285"/>
      <c r="GXF138" s="285"/>
      <c r="GXG138" s="285"/>
      <c r="GXH138" s="285"/>
      <c r="GXI138" s="285"/>
      <c r="GXJ138" s="285"/>
      <c r="GXK138" s="285"/>
      <c r="GXL138" s="285"/>
      <c r="GXM138" s="285"/>
      <c r="GXN138" s="285"/>
      <c r="GXO138" s="285"/>
      <c r="GXP138" s="285"/>
      <c r="GXQ138" s="285"/>
      <c r="GXR138" s="285"/>
      <c r="GXS138" s="285"/>
      <c r="GXT138" s="285"/>
      <c r="GXU138" s="285"/>
      <c r="GXV138" s="285"/>
      <c r="GXW138" s="285"/>
      <c r="GXX138" s="285"/>
      <c r="GXY138" s="285"/>
      <c r="GXZ138" s="285"/>
      <c r="GYA138" s="285"/>
      <c r="GYB138" s="285"/>
      <c r="GYC138" s="285"/>
      <c r="GYD138" s="285"/>
      <c r="GYE138" s="285"/>
      <c r="GYF138" s="285"/>
      <c r="GYG138" s="285"/>
      <c r="GYH138" s="285"/>
      <c r="GYI138" s="285"/>
      <c r="GYJ138" s="285"/>
      <c r="GYK138" s="285"/>
      <c r="GYL138" s="285"/>
      <c r="GYM138" s="285"/>
      <c r="GYN138" s="285"/>
      <c r="GYO138" s="285"/>
      <c r="GYP138" s="285"/>
      <c r="GYQ138" s="285"/>
      <c r="GYR138" s="285"/>
      <c r="GYS138" s="285"/>
      <c r="GYT138" s="285"/>
      <c r="GYU138" s="285"/>
      <c r="GYV138" s="285"/>
      <c r="GYW138" s="285"/>
      <c r="GYX138" s="285"/>
      <c r="GYY138" s="285"/>
      <c r="GYZ138" s="285"/>
      <c r="GZA138" s="285"/>
      <c r="GZB138" s="285"/>
      <c r="GZC138" s="285"/>
      <c r="GZD138" s="285"/>
      <c r="GZE138" s="285"/>
      <c r="GZF138" s="285"/>
      <c r="GZG138" s="285"/>
      <c r="GZH138" s="285"/>
      <c r="GZI138" s="285"/>
      <c r="GZJ138" s="285"/>
      <c r="GZK138" s="285"/>
      <c r="GZL138" s="285"/>
      <c r="GZM138" s="285"/>
      <c r="GZN138" s="285"/>
      <c r="GZO138" s="285"/>
      <c r="GZP138" s="285"/>
      <c r="GZQ138" s="285"/>
      <c r="GZR138" s="285"/>
      <c r="GZS138" s="285"/>
      <c r="GZT138" s="285"/>
      <c r="GZU138" s="285"/>
      <c r="GZV138" s="285"/>
      <c r="GZW138" s="285"/>
      <c r="GZX138" s="285"/>
      <c r="GZY138" s="285"/>
      <c r="GZZ138" s="285"/>
      <c r="HAA138" s="285"/>
      <c r="HAB138" s="285"/>
      <c r="HAC138" s="285"/>
      <c r="HAD138" s="285"/>
      <c r="HAE138" s="285"/>
      <c r="HAF138" s="285"/>
      <c r="HAG138" s="285"/>
      <c r="HAH138" s="285"/>
      <c r="HAI138" s="285"/>
      <c r="HAJ138" s="285"/>
      <c r="HAK138" s="285"/>
      <c r="HAL138" s="285"/>
      <c r="HAM138" s="285"/>
      <c r="HAN138" s="285"/>
      <c r="HAO138" s="285"/>
      <c r="HAP138" s="285"/>
      <c r="HAQ138" s="285"/>
      <c r="HAR138" s="285"/>
      <c r="HAS138" s="285"/>
      <c r="HAT138" s="285"/>
      <c r="HAU138" s="285"/>
      <c r="HAV138" s="285"/>
      <c r="HAW138" s="285"/>
      <c r="HAX138" s="285"/>
      <c r="HAY138" s="285"/>
      <c r="HAZ138" s="285"/>
      <c r="HBA138" s="285"/>
      <c r="HBB138" s="285"/>
      <c r="HBC138" s="285"/>
      <c r="HBD138" s="285"/>
      <c r="HBE138" s="285"/>
      <c r="HBF138" s="285"/>
      <c r="HBG138" s="285"/>
      <c r="HBH138" s="285"/>
      <c r="HBI138" s="285"/>
      <c r="HBJ138" s="285"/>
      <c r="HBK138" s="285"/>
      <c r="HBL138" s="285"/>
      <c r="HBM138" s="285"/>
      <c r="HBN138" s="285"/>
      <c r="HBO138" s="285"/>
      <c r="HBP138" s="285"/>
      <c r="HBQ138" s="285"/>
      <c r="HBR138" s="285"/>
      <c r="HBS138" s="285"/>
      <c r="HBT138" s="285"/>
      <c r="HBU138" s="285"/>
      <c r="HBV138" s="285"/>
      <c r="HBW138" s="285"/>
      <c r="HBX138" s="285"/>
      <c r="HBY138" s="285"/>
      <c r="HBZ138" s="285"/>
      <c r="HCA138" s="285"/>
      <c r="HCB138" s="285"/>
      <c r="HCC138" s="285"/>
      <c r="HCD138" s="285"/>
      <c r="HCE138" s="285"/>
      <c r="HCF138" s="285"/>
      <c r="HCG138" s="285"/>
      <c r="HCH138" s="285"/>
      <c r="HCI138" s="285"/>
      <c r="HCJ138" s="285"/>
      <c r="HCK138" s="285"/>
      <c r="HCL138" s="285"/>
      <c r="HCM138" s="285"/>
      <c r="HCN138" s="285"/>
      <c r="HCO138" s="285"/>
      <c r="HCP138" s="285"/>
      <c r="HCQ138" s="285"/>
      <c r="HCR138" s="285"/>
      <c r="HCS138" s="285"/>
      <c r="HCT138" s="285"/>
      <c r="HCU138" s="285"/>
      <c r="HCV138" s="285"/>
      <c r="HCW138" s="285"/>
      <c r="HCX138" s="285"/>
      <c r="HCY138" s="285"/>
      <c r="HCZ138" s="285"/>
      <c r="HDA138" s="285"/>
      <c r="HDB138" s="285"/>
      <c r="HDC138" s="285"/>
      <c r="HDD138" s="285"/>
      <c r="HDE138" s="285"/>
      <c r="HDF138" s="285"/>
      <c r="HDG138" s="285"/>
      <c r="HDH138" s="285"/>
      <c r="HDI138" s="285"/>
      <c r="HDJ138" s="285"/>
      <c r="HDK138" s="285"/>
      <c r="HDL138" s="285"/>
      <c r="HDM138" s="285"/>
      <c r="HDN138" s="285"/>
      <c r="HDO138" s="285"/>
      <c r="HDP138" s="285"/>
      <c r="HDQ138" s="285"/>
      <c r="HDR138" s="285"/>
      <c r="HDS138" s="285"/>
      <c r="HDT138" s="285"/>
      <c r="HDU138" s="285"/>
      <c r="HDV138" s="285"/>
      <c r="HDW138" s="285"/>
      <c r="HDX138" s="285"/>
      <c r="HDY138" s="285"/>
      <c r="HDZ138" s="285"/>
      <c r="HEA138" s="285"/>
      <c r="HEB138" s="285"/>
      <c r="HEC138" s="285"/>
      <c r="HED138" s="285"/>
      <c r="HEE138" s="285"/>
      <c r="HEF138" s="285"/>
      <c r="HEG138" s="285"/>
      <c r="HEH138" s="285"/>
      <c r="HEI138" s="285"/>
      <c r="HEJ138" s="285"/>
      <c r="HEK138" s="285"/>
      <c r="HEL138" s="285"/>
      <c r="HEM138" s="285"/>
      <c r="HEN138" s="285"/>
      <c r="HEO138" s="285"/>
      <c r="HEP138" s="285"/>
      <c r="HEQ138" s="285"/>
      <c r="HER138" s="285"/>
      <c r="HES138" s="285"/>
      <c r="HET138" s="285"/>
      <c r="HEU138" s="285"/>
      <c r="HEV138" s="285"/>
      <c r="HEW138" s="285"/>
      <c r="HEX138" s="285"/>
      <c r="HEY138" s="285"/>
      <c r="HEZ138" s="285"/>
      <c r="HFA138" s="285"/>
      <c r="HFB138" s="285"/>
      <c r="HFC138" s="285"/>
      <c r="HFD138" s="285"/>
      <c r="HFE138" s="285"/>
      <c r="HFF138" s="285"/>
      <c r="HFG138" s="285"/>
      <c r="HFH138" s="285"/>
      <c r="HFI138" s="285"/>
      <c r="HFJ138" s="285"/>
      <c r="HFK138" s="285"/>
      <c r="HFL138" s="285"/>
      <c r="HFM138" s="285"/>
      <c r="HFN138" s="285"/>
      <c r="HFO138" s="285"/>
      <c r="HFP138" s="285"/>
      <c r="HFQ138" s="285"/>
      <c r="HFR138" s="285"/>
      <c r="HFS138" s="285"/>
      <c r="HFT138" s="285"/>
      <c r="HFU138" s="285"/>
      <c r="HFV138" s="285"/>
      <c r="HFW138" s="285"/>
      <c r="HFX138" s="285"/>
      <c r="HFY138" s="285"/>
      <c r="HFZ138" s="285"/>
      <c r="HGA138" s="285"/>
      <c r="HGB138" s="285"/>
      <c r="HGC138" s="285"/>
      <c r="HGD138" s="285"/>
      <c r="HGE138" s="285"/>
      <c r="HGF138" s="285"/>
      <c r="HGG138" s="285"/>
      <c r="HGH138" s="285"/>
      <c r="HGI138" s="285"/>
      <c r="HGJ138" s="285"/>
      <c r="HGK138" s="285"/>
      <c r="HGL138" s="285"/>
      <c r="HGM138" s="285"/>
      <c r="HGN138" s="285"/>
      <c r="HGO138" s="285"/>
      <c r="HGP138" s="285"/>
      <c r="HGQ138" s="285"/>
      <c r="HGR138" s="285"/>
      <c r="HGS138" s="285"/>
      <c r="HGT138" s="285"/>
      <c r="HGU138" s="285"/>
      <c r="HGV138" s="285"/>
      <c r="HGW138" s="285"/>
      <c r="HGX138" s="285"/>
      <c r="HGY138" s="285"/>
      <c r="HGZ138" s="285"/>
      <c r="HHA138" s="285"/>
      <c r="HHB138" s="285"/>
      <c r="HHC138" s="285"/>
      <c r="HHD138" s="285"/>
      <c r="HHE138" s="285"/>
      <c r="HHF138" s="285"/>
      <c r="HHG138" s="285"/>
      <c r="HHH138" s="285"/>
      <c r="HHI138" s="285"/>
      <c r="HHJ138" s="285"/>
      <c r="HHK138" s="285"/>
      <c r="HHL138" s="285"/>
      <c r="HHM138" s="285"/>
      <c r="HHN138" s="285"/>
      <c r="HHO138" s="285"/>
      <c r="HHP138" s="285"/>
      <c r="HHQ138" s="285"/>
      <c r="HHR138" s="285"/>
      <c r="HHS138" s="285"/>
      <c r="HHT138" s="285"/>
      <c r="HHU138" s="285"/>
      <c r="HHV138" s="285"/>
      <c r="HHW138" s="285"/>
      <c r="HHX138" s="285"/>
      <c r="HHY138" s="285"/>
      <c r="HHZ138" s="285"/>
      <c r="HIA138" s="285"/>
      <c r="HIB138" s="285"/>
      <c r="HIC138" s="285"/>
      <c r="HID138" s="285"/>
      <c r="HIE138" s="285"/>
      <c r="HIF138" s="285"/>
      <c r="HIG138" s="285"/>
      <c r="HIH138" s="285"/>
      <c r="HII138" s="285"/>
      <c r="HIJ138" s="285"/>
      <c r="HIK138" s="285"/>
      <c r="HIL138" s="285"/>
      <c r="HIM138" s="285"/>
      <c r="HIN138" s="285"/>
      <c r="HIO138" s="285"/>
      <c r="HIP138" s="285"/>
      <c r="HIQ138" s="285"/>
      <c r="HIR138" s="285"/>
      <c r="HIS138" s="285"/>
      <c r="HIT138" s="285"/>
      <c r="HIU138" s="285"/>
      <c r="HIV138" s="285"/>
      <c r="HIW138" s="285"/>
      <c r="HIX138" s="285"/>
      <c r="HIY138" s="285"/>
      <c r="HIZ138" s="285"/>
      <c r="HJA138" s="285"/>
      <c r="HJB138" s="285"/>
      <c r="HJC138" s="285"/>
      <c r="HJD138" s="285"/>
      <c r="HJE138" s="285"/>
      <c r="HJF138" s="285"/>
      <c r="HJG138" s="285"/>
      <c r="HJH138" s="285"/>
      <c r="HJI138" s="285"/>
      <c r="HJJ138" s="285"/>
      <c r="HJK138" s="285"/>
      <c r="HJL138" s="285"/>
      <c r="HJM138" s="285"/>
      <c r="HJN138" s="285"/>
      <c r="HJO138" s="285"/>
      <c r="HJP138" s="285"/>
      <c r="HJQ138" s="285"/>
      <c r="HJR138" s="285"/>
      <c r="HJS138" s="285"/>
      <c r="HJT138" s="285"/>
      <c r="HJU138" s="285"/>
      <c r="HJV138" s="285"/>
      <c r="HJW138" s="285"/>
      <c r="HJX138" s="285"/>
      <c r="HJY138" s="285"/>
      <c r="HJZ138" s="285"/>
      <c r="HKA138" s="285"/>
      <c r="HKB138" s="285"/>
      <c r="HKC138" s="285"/>
      <c r="HKD138" s="285"/>
      <c r="HKE138" s="285"/>
      <c r="HKF138" s="285"/>
      <c r="HKG138" s="285"/>
      <c r="HKH138" s="285"/>
      <c r="HKI138" s="285"/>
      <c r="HKJ138" s="285"/>
      <c r="HKK138" s="285"/>
      <c r="HKL138" s="285"/>
      <c r="HKM138" s="285"/>
      <c r="HKN138" s="285"/>
      <c r="HKO138" s="285"/>
      <c r="HKP138" s="285"/>
      <c r="HKQ138" s="285"/>
      <c r="HKR138" s="285"/>
      <c r="HKS138" s="285"/>
      <c r="HKT138" s="285"/>
      <c r="HKU138" s="285"/>
      <c r="HKV138" s="285"/>
      <c r="HKW138" s="285"/>
      <c r="HKX138" s="285"/>
      <c r="HKY138" s="285"/>
      <c r="HKZ138" s="285"/>
      <c r="HLA138" s="285"/>
      <c r="HLB138" s="285"/>
      <c r="HLC138" s="285"/>
      <c r="HLD138" s="285"/>
      <c r="HLE138" s="285"/>
      <c r="HLF138" s="285"/>
      <c r="HLG138" s="285"/>
      <c r="HLH138" s="285"/>
      <c r="HLI138" s="285"/>
      <c r="HLJ138" s="285"/>
      <c r="HLK138" s="285"/>
      <c r="HLL138" s="285"/>
      <c r="HLM138" s="285"/>
      <c r="HLN138" s="285"/>
      <c r="HLO138" s="285"/>
      <c r="HLP138" s="285"/>
      <c r="HLQ138" s="285"/>
      <c r="HLR138" s="285"/>
      <c r="HLS138" s="285"/>
      <c r="HLT138" s="285"/>
      <c r="HLU138" s="285"/>
      <c r="HLV138" s="285"/>
      <c r="HLW138" s="285"/>
      <c r="HLX138" s="285"/>
      <c r="HLY138" s="285"/>
      <c r="HLZ138" s="285"/>
      <c r="HMA138" s="285"/>
      <c r="HMB138" s="285"/>
      <c r="HMC138" s="285"/>
      <c r="HMD138" s="285"/>
      <c r="HME138" s="285"/>
      <c r="HMF138" s="285"/>
      <c r="HMG138" s="285"/>
      <c r="HMH138" s="285"/>
      <c r="HMI138" s="285"/>
      <c r="HMJ138" s="285"/>
      <c r="HMK138" s="285"/>
      <c r="HML138" s="285"/>
      <c r="HMM138" s="285"/>
      <c r="HMN138" s="285"/>
      <c r="HMO138" s="285"/>
      <c r="HMP138" s="285"/>
      <c r="HMQ138" s="285"/>
      <c r="HMR138" s="285"/>
      <c r="HMS138" s="285"/>
      <c r="HMT138" s="285"/>
      <c r="HMU138" s="285"/>
      <c r="HMV138" s="285"/>
      <c r="HMW138" s="285"/>
      <c r="HMX138" s="285"/>
      <c r="HMY138" s="285"/>
      <c r="HMZ138" s="285"/>
      <c r="HNA138" s="285"/>
      <c r="HNB138" s="285"/>
      <c r="HNC138" s="285"/>
      <c r="HND138" s="285"/>
      <c r="HNE138" s="285"/>
      <c r="HNF138" s="285"/>
      <c r="HNG138" s="285"/>
      <c r="HNH138" s="285"/>
      <c r="HNI138" s="285"/>
      <c r="HNJ138" s="285"/>
      <c r="HNK138" s="285"/>
      <c r="HNL138" s="285"/>
      <c r="HNM138" s="285"/>
      <c r="HNN138" s="285"/>
      <c r="HNO138" s="285"/>
      <c r="HNP138" s="285"/>
      <c r="HNQ138" s="285"/>
      <c r="HNR138" s="285"/>
      <c r="HNS138" s="285"/>
      <c r="HNT138" s="285"/>
      <c r="HNU138" s="285"/>
      <c r="HNV138" s="285"/>
      <c r="HNW138" s="285"/>
      <c r="HNX138" s="285"/>
      <c r="HNY138" s="285"/>
      <c r="HNZ138" s="285"/>
      <c r="HOA138" s="285"/>
      <c r="HOB138" s="285"/>
      <c r="HOC138" s="285"/>
      <c r="HOD138" s="285"/>
      <c r="HOE138" s="285"/>
      <c r="HOF138" s="285"/>
      <c r="HOG138" s="285"/>
      <c r="HOH138" s="285"/>
      <c r="HOI138" s="285"/>
      <c r="HOJ138" s="285"/>
      <c r="HOK138" s="285"/>
      <c r="HOL138" s="285"/>
      <c r="HOM138" s="285"/>
      <c r="HON138" s="285"/>
      <c r="HOO138" s="285"/>
      <c r="HOP138" s="285"/>
      <c r="HOQ138" s="285"/>
      <c r="HOR138" s="285"/>
      <c r="HOS138" s="285"/>
      <c r="HOT138" s="285"/>
      <c r="HOU138" s="285"/>
      <c r="HOV138" s="285"/>
      <c r="HOW138" s="285"/>
      <c r="HOX138" s="285"/>
      <c r="HOY138" s="285"/>
      <c r="HOZ138" s="285"/>
      <c r="HPA138" s="285"/>
      <c r="HPB138" s="285"/>
      <c r="HPC138" s="285"/>
      <c r="HPD138" s="285"/>
      <c r="HPE138" s="285"/>
      <c r="HPF138" s="285"/>
      <c r="HPG138" s="285"/>
      <c r="HPH138" s="285"/>
      <c r="HPI138" s="285"/>
      <c r="HPJ138" s="285"/>
      <c r="HPK138" s="285"/>
      <c r="HPL138" s="285"/>
      <c r="HPM138" s="285"/>
      <c r="HPN138" s="285"/>
      <c r="HPO138" s="285"/>
      <c r="HPP138" s="285"/>
      <c r="HPQ138" s="285"/>
      <c r="HPR138" s="285"/>
      <c r="HPS138" s="285"/>
      <c r="HPT138" s="285"/>
      <c r="HPU138" s="285"/>
      <c r="HPV138" s="285"/>
      <c r="HPW138" s="285"/>
      <c r="HPX138" s="285"/>
      <c r="HPY138" s="285"/>
      <c r="HPZ138" s="285"/>
      <c r="HQA138" s="285"/>
      <c r="HQB138" s="285"/>
      <c r="HQC138" s="285"/>
      <c r="HQD138" s="285"/>
      <c r="HQE138" s="285"/>
      <c r="HQF138" s="285"/>
      <c r="HQG138" s="285"/>
      <c r="HQH138" s="285"/>
      <c r="HQI138" s="285"/>
      <c r="HQJ138" s="285"/>
      <c r="HQK138" s="285"/>
      <c r="HQL138" s="285"/>
      <c r="HQM138" s="285"/>
      <c r="HQN138" s="285"/>
      <c r="HQO138" s="285"/>
      <c r="HQP138" s="285"/>
      <c r="HQQ138" s="285"/>
      <c r="HQR138" s="285"/>
      <c r="HQS138" s="285"/>
      <c r="HQT138" s="285"/>
      <c r="HQU138" s="285"/>
      <c r="HQV138" s="285"/>
      <c r="HQW138" s="285"/>
      <c r="HQX138" s="285"/>
      <c r="HQY138" s="285"/>
      <c r="HQZ138" s="285"/>
      <c r="HRA138" s="285"/>
      <c r="HRB138" s="285"/>
      <c r="HRC138" s="285"/>
      <c r="HRD138" s="285"/>
      <c r="HRE138" s="285"/>
      <c r="HRF138" s="285"/>
      <c r="HRG138" s="285"/>
      <c r="HRH138" s="285"/>
      <c r="HRI138" s="285"/>
      <c r="HRJ138" s="285"/>
      <c r="HRK138" s="285"/>
      <c r="HRL138" s="285"/>
      <c r="HRM138" s="285"/>
      <c r="HRN138" s="285"/>
      <c r="HRO138" s="285"/>
      <c r="HRP138" s="285"/>
      <c r="HRQ138" s="285"/>
      <c r="HRR138" s="285"/>
      <c r="HRS138" s="285"/>
      <c r="HRT138" s="285"/>
      <c r="HRU138" s="285"/>
      <c r="HRV138" s="285"/>
      <c r="HRW138" s="285"/>
      <c r="HRX138" s="285"/>
      <c r="HRY138" s="285"/>
      <c r="HRZ138" s="285"/>
      <c r="HSA138" s="285"/>
      <c r="HSB138" s="285"/>
      <c r="HSC138" s="285"/>
      <c r="HSD138" s="285"/>
      <c r="HSE138" s="285"/>
      <c r="HSF138" s="285"/>
      <c r="HSG138" s="285"/>
      <c r="HSH138" s="285"/>
      <c r="HSI138" s="285"/>
      <c r="HSJ138" s="285"/>
      <c r="HSK138" s="285"/>
      <c r="HSL138" s="285"/>
      <c r="HSM138" s="285"/>
      <c r="HSN138" s="285"/>
      <c r="HSO138" s="285"/>
      <c r="HSP138" s="285"/>
      <c r="HSQ138" s="285"/>
      <c r="HSR138" s="285"/>
      <c r="HSS138" s="285"/>
      <c r="HST138" s="285"/>
      <c r="HSU138" s="285"/>
      <c r="HSV138" s="285"/>
      <c r="HSW138" s="285"/>
      <c r="HSX138" s="285"/>
      <c r="HSY138" s="285"/>
      <c r="HSZ138" s="285"/>
      <c r="HTA138" s="285"/>
      <c r="HTB138" s="285"/>
      <c r="HTC138" s="285"/>
      <c r="HTD138" s="285"/>
      <c r="HTE138" s="285"/>
      <c r="HTF138" s="285"/>
      <c r="HTG138" s="285"/>
      <c r="HTH138" s="285"/>
      <c r="HTI138" s="285"/>
      <c r="HTJ138" s="285"/>
      <c r="HTK138" s="285"/>
      <c r="HTL138" s="285"/>
      <c r="HTM138" s="285"/>
      <c r="HTN138" s="285"/>
      <c r="HTO138" s="285"/>
      <c r="HTP138" s="285"/>
      <c r="HTQ138" s="285"/>
      <c r="HTR138" s="285"/>
      <c r="HTS138" s="285"/>
      <c r="HTT138" s="285"/>
      <c r="HTU138" s="285"/>
      <c r="HTV138" s="285"/>
      <c r="HTW138" s="285"/>
      <c r="HTX138" s="285"/>
      <c r="HTY138" s="285"/>
      <c r="HTZ138" s="285"/>
      <c r="HUA138" s="285"/>
      <c r="HUB138" s="285"/>
      <c r="HUC138" s="285"/>
      <c r="HUD138" s="285"/>
      <c r="HUE138" s="285"/>
      <c r="HUF138" s="285"/>
      <c r="HUG138" s="285"/>
      <c r="HUH138" s="285"/>
      <c r="HUI138" s="285"/>
      <c r="HUJ138" s="285"/>
      <c r="HUK138" s="285"/>
      <c r="HUL138" s="285"/>
      <c r="HUM138" s="285"/>
      <c r="HUN138" s="285"/>
      <c r="HUO138" s="285"/>
      <c r="HUP138" s="285"/>
      <c r="HUQ138" s="285"/>
      <c r="HUR138" s="285"/>
      <c r="HUS138" s="285"/>
      <c r="HUT138" s="285"/>
      <c r="HUU138" s="285"/>
      <c r="HUV138" s="285"/>
      <c r="HUW138" s="285"/>
      <c r="HUX138" s="285"/>
      <c r="HUY138" s="285"/>
      <c r="HUZ138" s="285"/>
      <c r="HVA138" s="285"/>
      <c r="HVB138" s="285"/>
      <c r="HVC138" s="285"/>
      <c r="HVD138" s="285"/>
      <c r="HVE138" s="285"/>
      <c r="HVF138" s="285"/>
      <c r="HVG138" s="285"/>
      <c r="HVH138" s="285"/>
      <c r="HVI138" s="285"/>
      <c r="HVJ138" s="285"/>
      <c r="HVK138" s="285"/>
      <c r="HVL138" s="285"/>
      <c r="HVM138" s="285"/>
      <c r="HVN138" s="285"/>
      <c r="HVO138" s="285"/>
      <c r="HVP138" s="285"/>
      <c r="HVQ138" s="285"/>
      <c r="HVR138" s="285"/>
      <c r="HVS138" s="285"/>
      <c r="HVT138" s="285"/>
      <c r="HVU138" s="285"/>
      <c r="HVV138" s="285"/>
      <c r="HVW138" s="285"/>
      <c r="HVX138" s="285"/>
      <c r="HVY138" s="285"/>
      <c r="HVZ138" s="285"/>
      <c r="HWA138" s="285"/>
      <c r="HWB138" s="285"/>
      <c r="HWC138" s="285"/>
      <c r="HWD138" s="285"/>
      <c r="HWE138" s="285"/>
      <c r="HWF138" s="285"/>
      <c r="HWG138" s="285"/>
      <c r="HWH138" s="285"/>
      <c r="HWI138" s="285"/>
      <c r="HWJ138" s="285"/>
      <c r="HWK138" s="285"/>
      <c r="HWL138" s="285"/>
      <c r="HWM138" s="285"/>
      <c r="HWN138" s="285"/>
      <c r="HWO138" s="285"/>
      <c r="HWP138" s="285"/>
      <c r="HWQ138" s="285"/>
      <c r="HWR138" s="285"/>
      <c r="HWS138" s="285"/>
      <c r="HWT138" s="285"/>
      <c r="HWU138" s="285"/>
      <c r="HWV138" s="285"/>
      <c r="HWW138" s="285"/>
      <c r="HWX138" s="285"/>
      <c r="HWY138" s="285"/>
      <c r="HWZ138" s="285"/>
      <c r="HXA138" s="285"/>
      <c r="HXB138" s="285"/>
      <c r="HXC138" s="285"/>
      <c r="HXD138" s="285"/>
      <c r="HXE138" s="285"/>
      <c r="HXF138" s="285"/>
      <c r="HXG138" s="285"/>
      <c r="HXH138" s="285"/>
      <c r="HXI138" s="285"/>
      <c r="HXJ138" s="285"/>
      <c r="HXK138" s="285"/>
      <c r="HXL138" s="285"/>
      <c r="HXM138" s="285"/>
      <c r="HXN138" s="285"/>
      <c r="HXO138" s="285"/>
      <c r="HXP138" s="285"/>
      <c r="HXQ138" s="285"/>
      <c r="HXR138" s="285"/>
      <c r="HXS138" s="285"/>
      <c r="HXT138" s="285"/>
      <c r="HXU138" s="285"/>
      <c r="HXV138" s="285"/>
      <c r="HXW138" s="285"/>
      <c r="HXX138" s="285"/>
      <c r="HXY138" s="285"/>
      <c r="HXZ138" s="285"/>
      <c r="HYA138" s="285"/>
      <c r="HYB138" s="285"/>
      <c r="HYC138" s="285"/>
      <c r="HYD138" s="285"/>
      <c r="HYE138" s="285"/>
      <c r="HYF138" s="285"/>
      <c r="HYG138" s="285"/>
      <c r="HYH138" s="285"/>
      <c r="HYI138" s="285"/>
      <c r="HYJ138" s="285"/>
      <c r="HYK138" s="285"/>
      <c r="HYL138" s="285"/>
      <c r="HYM138" s="285"/>
      <c r="HYN138" s="285"/>
      <c r="HYO138" s="285"/>
      <c r="HYP138" s="285"/>
      <c r="HYQ138" s="285"/>
      <c r="HYR138" s="285"/>
      <c r="HYS138" s="285"/>
      <c r="HYT138" s="285"/>
      <c r="HYU138" s="285"/>
      <c r="HYV138" s="285"/>
      <c r="HYW138" s="285"/>
      <c r="HYX138" s="285"/>
      <c r="HYY138" s="285"/>
      <c r="HYZ138" s="285"/>
      <c r="HZA138" s="285"/>
      <c r="HZB138" s="285"/>
      <c r="HZC138" s="285"/>
      <c r="HZD138" s="285"/>
      <c r="HZE138" s="285"/>
      <c r="HZF138" s="285"/>
      <c r="HZG138" s="285"/>
      <c r="HZH138" s="285"/>
      <c r="HZI138" s="285"/>
      <c r="HZJ138" s="285"/>
      <c r="HZK138" s="285"/>
      <c r="HZL138" s="285"/>
      <c r="HZM138" s="285"/>
      <c r="HZN138" s="285"/>
      <c r="HZO138" s="285"/>
      <c r="HZP138" s="285"/>
      <c r="HZQ138" s="285"/>
      <c r="HZR138" s="285"/>
      <c r="HZS138" s="285"/>
      <c r="HZT138" s="285"/>
      <c r="HZU138" s="285"/>
      <c r="HZV138" s="285"/>
      <c r="HZW138" s="285"/>
      <c r="HZX138" s="285"/>
      <c r="HZY138" s="285"/>
      <c r="HZZ138" s="285"/>
      <c r="IAA138" s="285"/>
      <c r="IAB138" s="285"/>
      <c r="IAC138" s="285"/>
      <c r="IAD138" s="285"/>
      <c r="IAE138" s="285"/>
      <c r="IAF138" s="285"/>
      <c r="IAG138" s="285"/>
      <c r="IAH138" s="285"/>
      <c r="IAI138" s="285"/>
      <c r="IAJ138" s="285"/>
      <c r="IAK138" s="285"/>
      <c r="IAL138" s="285"/>
      <c r="IAM138" s="285"/>
      <c r="IAN138" s="285"/>
      <c r="IAO138" s="285"/>
      <c r="IAP138" s="285"/>
      <c r="IAQ138" s="285"/>
      <c r="IAR138" s="285"/>
      <c r="IAS138" s="285"/>
      <c r="IAT138" s="285"/>
      <c r="IAU138" s="285"/>
      <c r="IAV138" s="285"/>
      <c r="IAW138" s="285"/>
      <c r="IAX138" s="285"/>
      <c r="IAY138" s="285"/>
      <c r="IAZ138" s="285"/>
      <c r="IBA138" s="285"/>
      <c r="IBB138" s="285"/>
      <c r="IBC138" s="285"/>
      <c r="IBD138" s="285"/>
      <c r="IBE138" s="285"/>
      <c r="IBF138" s="285"/>
      <c r="IBG138" s="285"/>
      <c r="IBH138" s="285"/>
      <c r="IBI138" s="285"/>
      <c r="IBJ138" s="285"/>
      <c r="IBK138" s="285"/>
      <c r="IBL138" s="285"/>
      <c r="IBM138" s="285"/>
      <c r="IBN138" s="285"/>
      <c r="IBO138" s="285"/>
      <c r="IBP138" s="285"/>
      <c r="IBQ138" s="285"/>
      <c r="IBR138" s="285"/>
      <c r="IBS138" s="285"/>
      <c r="IBT138" s="285"/>
      <c r="IBU138" s="285"/>
      <c r="IBV138" s="285"/>
      <c r="IBW138" s="285"/>
      <c r="IBX138" s="285"/>
      <c r="IBY138" s="285"/>
      <c r="IBZ138" s="285"/>
      <c r="ICA138" s="285"/>
      <c r="ICB138" s="285"/>
      <c r="ICC138" s="285"/>
      <c r="ICD138" s="285"/>
      <c r="ICE138" s="285"/>
      <c r="ICF138" s="285"/>
      <c r="ICG138" s="285"/>
      <c r="ICH138" s="285"/>
      <c r="ICI138" s="285"/>
      <c r="ICJ138" s="285"/>
      <c r="ICK138" s="285"/>
      <c r="ICL138" s="285"/>
      <c r="ICM138" s="285"/>
      <c r="ICN138" s="285"/>
      <c r="ICO138" s="285"/>
      <c r="ICP138" s="285"/>
      <c r="ICQ138" s="285"/>
      <c r="ICR138" s="285"/>
      <c r="ICS138" s="285"/>
      <c r="ICT138" s="285"/>
      <c r="ICU138" s="285"/>
      <c r="ICV138" s="285"/>
      <c r="ICW138" s="285"/>
      <c r="ICX138" s="285"/>
      <c r="ICY138" s="285"/>
      <c r="ICZ138" s="285"/>
      <c r="IDA138" s="285"/>
      <c r="IDB138" s="285"/>
      <c r="IDC138" s="285"/>
      <c r="IDD138" s="285"/>
      <c r="IDE138" s="285"/>
      <c r="IDF138" s="285"/>
      <c r="IDG138" s="285"/>
      <c r="IDH138" s="285"/>
      <c r="IDI138" s="285"/>
      <c r="IDJ138" s="285"/>
      <c r="IDK138" s="285"/>
      <c r="IDL138" s="285"/>
      <c r="IDM138" s="285"/>
      <c r="IDN138" s="285"/>
      <c r="IDO138" s="285"/>
      <c r="IDP138" s="285"/>
      <c r="IDQ138" s="285"/>
      <c r="IDR138" s="285"/>
      <c r="IDS138" s="285"/>
      <c r="IDT138" s="285"/>
      <c r="IDU138" s="285"/>
      <c r="IDV138" s="285"/>
      <c r="IDW138" s="285"/>
      <c r="IDX138" s="285"/>
      <c r="IDY138" s="285"/>
      <c r="IDZ138" s="285"/>
      <c r="IEA138" s="285"/>
      <c r="IEB138" s="285"/>
      <c r="IEC138" s="285"/>
      <c r="IED138" s="285"/>
      <c r="IEE138" s="285"/>
      <c r="IEF138" s="285"/>
      <c r="IEG138" s="285"/>
      <c r="IEH138" s="285"/>
      <c r="IEI138" s="285"/>
      <c r="IEJ138" s="285"/>
      <c r="IEK138" s="285"/>
      <c r="IEL138" s="285"/>
      <c r="IEM138" s="285"/>
      <c r="IEN138" s="285"/>
      <c r="IEO138" s="285"/>
      <c r="IEP138" s="285"/>
      <c r="IEQ138" s="285"/>
      <c r="IER138" s="285"/>
      <c r="IES138" s="285"/>
      <c r="IET138" s="285"/>
      <c r="IEU138" s="285"/>
      <c r="IEV138" s="285"/>
      <c r="IEW138" s="285"/>
      <c r="IEX138" s="285"/>
      <c r="IEY138" s="285"/>
      <c r="IEZ138" s="285"/>
      <c r="IFA138" s="285"/>
      <c r="IFB138" s="285"/>
      <c r="IFC138" s="285"/>
      <c r="IFD138" s="285"/>
      <c r="IFE138" s="285"/>
      <c r="IFF138" s="285"/>
      <c r="IFG138" s="285"/>
      <c r="IFH138" s="285"/>
      <c r="IFI138" s="285"/>
      <c r="IFJ138" s="285"/>
      <c r="IFK138" s="285"/>
      <c r="IFL138" s="285"/>
      <c r="IFM138" s="285"/>
      <c r="IFN138" s="285"/>
      <c r="IFO138" s="285"/>
      <c r="IFP138" s="285"/>
      <c r="IFQ138" s="285"/>
      <c r="IFR138" s="285"/>
      <c r="IFS138" s="285"/>
      <c r="IFT138" s="285"/>
      <c r="IFU138" s="285"/>
      <c r="IFV138" s="285"/>
      <c r="IFW138" s="285"/>
      <c r="IFX138" s="285"/>
      <c r="IFY138" s="285"/>
      <c r="IFZ138" s="285"/>
      <c r="IGA138" s="285"/>
      <c r="IGB138" s="285"/>
      <c r="IGC138" s="285"/>
      <c r="IGD138" s="285"/>
      <c r="IGE138" s="285"/>
      <c r="IGF138" s="285"/>
      <c r="IGG138" s="285"/>
      <c r="IGH138" s="285"/>
      <c r="IGI138" s="285"/>
      <c r="IGJ138" s="285"/>
      <c r="IGK138" s="285"/>
      <c r="IGL138" s="285"/>
      <c r="IGM138" s="285"/>
      <c r="IGN138" s="285"/>
      <c r="IGO138" s="285"/>
      <c r="IGP138" s="285"/>
      <c r="IGQ138" s="285"/>
      <c r="IGR138" s="285"/>
      <c r="IGS138" s="285"/>
      <c r="IGT138" s="285"/>
      <c r="IGU138" s="285"/>
      <c r="IGV138" s="285"/>
      <c r="IGW138" s="285"/>
      <c r="IGX138" s="285"/>
      <c r="IGY138" s="285"/>
      <c r="IGZ138" s="285"/>
      <c r="IHA138" s="285"/>
      <c r="IHB138" s="285"/>
      <c r="IHC138" s="285"/>
      <c r="IHD138" s="285"/>
      <c r="IHE138" s="285"/>
      <c r="IHF138" s="285"/>
      <c r="IHG138" s="285"/>
      <c r="IHH138" s="285"/>
      <c r="IHI138" s="285"/>
      <c r="IHJ138" s="285"/>
      <c r="IHK138" s="285"/>
      <c r="IHL138" s="285"/>
      <c r="IHM138" s="285"/>
      <c r="IHN138" s="285"/>
      <c r="IHO138" s="285"/>
      <c r="IHP138" s="285"/>
      <c r="IHQ138" s="285"/>
      <c r="IHR138" s="285"/>
      <c r="IHS138" s="285"/>
      <c r="IHT138" s="285"/>
      <c r="IHU138" s="285"/>
      <c r="IHV138" s="285"/>
      <c r="IHW138" s="285"/>
      <c r="IHX138" s="285"/>
      <c r="IHY138" s="285"/>
      <c r="IHZ138" s="285"/>
      <c r="IIA138" s="285"/>
      <c r="IIB138" s="285"/>
      <c r="IIC138" s="285"/>
      <c r="IID138" s="285"/>
      <c r="IIE138" s="285"/>
      <c r="IIF138" s="285"/>
      <c r="IIG138" s="285"/>
      <c r="IIH138" s="285"/>
      <c r="III138" s="285"/>
      <c r="IIJ138" s="285"/>
      <c r="IIK138" s="285"/>
      <c r="IIL138" s="285"/>
      <c r="IIM138" s="285"/>
      <c r="IIN138" s="285"/>
      <c r="IIO138" s="285"/>
      <c r="IIP138" s="285"/>
      <c r="IIQ138" s="285"/>
      <c r="IIR138" s="285"/>
      <c r="IIS138" s="285"/>
      <c r="IIT138" s="285"/>
      <c r="IIU138" s="285"/>
      <c r="IIV138" s="285"/>
      <c r="IIW138" s="285"/>
      <c r="IIX138" s="285"/>
      <c r="IIY138" s="285"/>
      <c r="IIZ138" s="285"/>
      <c r="IJA138" s="285"/>
      <c r="IJB138" s="285"/>
      <c r="IJC138" s="285"/>
      <c r="IJD138" s="285"/>
      <c r="IJE138" s="285"/>
      <c r="IJF138" s="285"/>
      <c r="IJG138" s="285"/>
      <c r="IJH138" s="285"/>
      <c r="IJI138" s="285"/>
      <c r="IJJ138" s="285"/>
      <c r="IJK138" s="285"/>
      <c r="IJL138" s="285"/>
      <c r="IJM138" s="285"/>
      <c r="IJN138" s="285"/>
      <c r="IJO138" s="285"/>
      <c r="IJP138" s="285"/>
      <c r="IJQ138" s="285"/>
      <c r="IJR138" s="285"/>
      <c r="IJS138" s="285"/>
      <c r="IJT138" s="285"/>
      <c r="IJU138" s="285"/>
      <c r="IJV138" s="285"/>
      <c r="IJW138" s="285"/>
      <c r="IJX138" s="285"/>
      <c r="IJY138" s="285"/>
      <c r="IJZ138" s="285"/>
      <c r="IKA138" s="285"/>
      <c r="IKB138" s="285"/>
      <c r="IKC138" s="285"/>
      <c r="IKD138" s="285"/>
      <c r="IKE138" s="285"/>
      <c r="IKF138" s="285"/>
      <c r="IKG138" s="285"/>
      <c r="IKH138" s="285"/>
      <c r="IKI138" s="285"/>
      <c r="IKJ138" s="285"/>
      <c r="IKK138" s="285"/>
      <c r="IKL138" s="285"/>
      <c r="IKM138" s="285"/>
      <c r="IKN138" s="285"/>
      <c r="IKO138" s="285"/>
      <c r="IKP138" s="285"/>
      <c r="IKQ138" s="285"/>
      <c r="IKR138" s="285"/>
      <c r="IKS138" s="285"/>
      <c r="IKT138" s="285"/>
      <c r="IKU138" s="285"/>
      <c r="IKV138" s="285"/>
      <c r="IKW138" s="285"/>
      <c r="IKX138" s="285"/>
      <c r="IKY138" s="285"/>
      <c r="IKZ138" s="285"/>
      <c r="ILA138" s="285"/>
      <c r="ILB138" s="285"/>
      <c r="ILC138" s="285"/>
      <c r="ILD138" s="285"/>
      <c r="ILE138" s="285"/>
      <c r="ILF138" s="285"/>
      <c r="ILG138" s="285"/>
      <c r="ILH138" s="285"/>
      <c r="ILI138" s="285"/>
      <c r="ILJ138" s="285"/>
      <c r="ILK138" s="285"/>
      <c r="ILL138" s="285"/>
      <c r="ILM138" s="285"/>
      <c r="ILN138" s="285"/>
      <c r="ILO138" s="285"/>
      <c r="ILP138" s="285"/>
      <c r="ILQ138" s="285"/>
      <c r="ILR138" s="285"/>
      <c r="ILS138" s="285"/>
      <c r="ILT138" s="285"/>
      <c r="ILU138" s="285"/>
      <c r="ILV138" s="285"/>
      <c r="ILW138" s="285"/>
      <c r="ILX138" s="285"/>
      <c r="ILY138" s="285"/>
      <c r="ILZ138" s="285"/>
      <c r="IMA138" s="285"/>
      <c r="IMB138" s="285"/>
      <c r="IMC138" s="285"/>
      <c r="IMD138" s="285"/>
      <c r="IME138" s="285"/>
      <c r="IMF138" s="285"/>
      <c r="IMG138" s="285"/>
      <c r="IMH138" s="285"/>
      <c r="IMI138" s="285"/>
      <c r="IMJ138" s="285"/>
      <c r="IMK138" s="285"/>
      <c r="IML138" s="285"/>
      <c r="IMM138" s="285"/>
      <c r="IMN138" s="285"/>
      <c r="IMO138" s="285"/>
      <c r="IMP138" s="285"/>
      <c r="IMQ138" s="285"/>
      <c r="IMR138" s="285"/>
      <c r="IMS138" s="285"/>
      <c r="IMT138" s="285"/>
      <c r="IMU138" s="285"/>
      <c r="IMV138" s="285"/>
      <c r="IMW138" s="285"/>
      <c r="IMX138" s="285"/>
      <c r="IMY138" s="285"/>
      <c r="IMZ138" s="285"/>
      <c r="INA138" s="285"/>
      <c r="INB138" s="285"/>
      <c r="INC138" s="285"/>
      <c r="IND138" s="285"/>
      <c r="INE138" s="285"/>
      <c r="INF138" s="285"/>
      <c r="ING138" s="285"/>
      <c r="INH138" s="285"/>
      <c r="INI138" s="285"/>
      <c r="INJ138" s="285"/>
      <c r="INK138" s="285"/>
      <c r="INL138" s="285"/>
      <c r="INM138" s="285"/>
      <c r="INN138" s="285"/>
      <c r="INO138" s="285"/>
      <c r="INP138" s="285"/>
      <c r="INQ138" s="285"/>
      <c r="INR138" s="285"/>
      <c r="INS138" s="285"/>
      <c r="INT138" s="285"/>
      <c r="INU138" s="285"/>
      <c r="INV138" s="285"/>
      <c r="INW138" s="285"/>
      <c r="INX138" s="285"/>
      <c r="INY138" s="285"/>
      <c r="INZ138" s="285"/>
      <c r="IOA138" s="285"/>
      <c r="IOB138" s="285"/>
      <c r="IOC138" s="285"/>
      <c r="IOD138" s="285"/>
      <c r="IOE138" s="285"/>
      <c r="IOF138" s="285"/>
      <c r="IOG138" s="285"/>
      <c r="IOH138" s="285"/>
      <c r="IOI138" s="285"/>
      <c r="IOJ138" s="285"/>
      <c r="IOK138" s="285"/>
      <c r="IOL138" s="285"/>
      <c r="IOM138" s="285"/>
      <c r="ION138" s="285"/>
      <c r="IOO138" s="285"/>
      <c r="IOP138" s="285"/>
      <c r="IOQ138" s="285"/>
      <c r="IOR138" s="285"/>
      <c r="IOS138" s="285"/>
      <c r="IOT138" s="285"/>
      <c r="IOU138" s="285"/>
      <c r="IOV138" s="285"/>
      <c r="IOW138" s="285"/>
      <c r="IOX138" s="285"/>
      <c r="IOY138" s="285"/>
      <c r="IOZ138" s="285"/>
      <c r="IPA138" s="285"/>
      <c r="IPB138" s="285"/>
      <c r="IPC138" s="285"/>
      <c r="IPD138" s="285"/>
      <c r="IPE138" s="285"/>
      <c r="IPF138" s="285"/>
      <c r="IPG138" s="285"/>
      <c r="IPH138" s="285"/>
      <c r="IPI138" s="285"/>
      <c r="IPJ138" s="285"/>
      <c r="IPK138" s="285"/>
      <c r="IPL138" s="285"/>
      <c r="IPM138" s="285"/>
      <c r="IPN138" s="285"/>
      <c r="IPO138" s="285"/>
      <c r="IPP138" s="285"/>
      <c r="IPQ138" s="285"/>
      <c r="IPR138" s="285"/>
      <c r="IPS138" s="285"/>
      <c r="IPT138" s="285"/>
      <c r="IPU138" s="285"/>
      <c r="IPV138" s="285"/>
      <c r="IPW138" s="285"/>
      <c r="IPX138" s="285"/>
      <c r="IPY138" s="285"/>
      <c r="IPZ138" s="285"/>
      <c r="IQA138" s="285"/>
      <c r="IQB138" s="285"/>
      <c r="IQC138" s="285"/>
      <c r="IQD138" s="285"/>
      <c r="IQE138" s="285"/>
      <c r="IQF138" s="285"/>
      <c r="IQG138" s="285"/>
      <c r="IQH138" s="285"/>
      <c r="IQI138" s="285"/>
      <c r="IQJ138" s="285"/>
      <c r="IQK138" s="285"/>
      <c r="IQL138" s="285"/>
      <c r="IQM138" s="285"/>
      <c r="IQN138" s="285"/>
      <c r="IQO138" s="285"/>
      <c r="IQP138" s="285"/>
      <c r="IQQ138" s="285"/>
      <c r="IQR138" s="285"/>
      <c r="IQS138" s="285"/>
      <c r="IQT138" s="285"/>
      <c r="IQU138" s="285"/>
      <c r="IQV138" s="285"/>
      <c r="IQW138" s="285"/>
      <c r="IQX138" s="285"/>
      <c r="IQY138" s="285"/>
      <c r="IQZ138" s="285"/>
      <c r="IRA138" s="285"/>
      <c r="IRB138" s="285"/>
      <c r="IRC138" s="285"/>
      <c r="IRD138" s="285"/>
      <c r="IRE138" s="285"/>
      <c r="IRF138" s="285"/>
      <c r="IRG138" s="285"/>
      <c r="IRH138" s="285"/>
      <c r="IRI138" s="285"/>
      <c r="IRJ138" s="285"/>
      <c r="IRK138" s="285"/>
      <c r="IRL138" s="285"/>
      <c r="IRM138" s="285"/>
      <c r="IRN138" s="285"/>
      <c r="IRO138" s="285"/>
      <c r="IRP138" s="285"/>
      <c r="IRQ138" s="285"/>
      <c r="IRR138" s="285"/>
      <c r="IRS138" s="285"/>
      <c r="IRT138" s="285"/>
      <c r="IRU138" s="285"/>
      <c r="IRV138" s="285"/>
      <c r="IRW138" s="285"/>
      <c r="IRX138" s="285"/>
      <c r="IRY138" s="285"/>
      <c r="IRZ138" s="285"/>
      <c r="ISA138" s="285"/>
      <c r="ISB138" s="285"/>
      <c r="ISC138" s="285"/>
      <c r="ISD138" s="285"/>
      <c r="ISE138" s="285"/>
      <c r="ISF138" s="285"/>
      <c r="ISG138" s="285"/>
      <c r="ISH138" s="285"/>
      <c r="ISI138" s="285"/>
      <c r="ISJ138" s="285"/>
      <c r="ISK138" s="285"/>
      <c r="ISL138" s="285"/>
      <c r="ISM138" s="285"/>
      <c r="ISN138" s="285"/>
      <c r="ISO138" s="285"/>
      <c r="ISP138" s="285"/>
      <c r="ISQ138" s="285"/>
      <c r="ISR138" s="285"/>
      <c r="ISS138" s="285"/>
      <c r="IST138" s="285"/>
      <c r="ISU138" s="285"/>
      <c r="ISV138" s="285"/>
      <c r="ISW138" s="285"/>
      <c r="ISX138" s="285"/>
      <c r="ISY138" s="285"/>
      <c r="ISZ138" s="285"/>
      <c r="ITA138" s="285"/>
      <c r="ITB138" s="285"/>
      <c r="ITC138" s="285"/>
      <c r="ITD138" s="285"/>
      <c r="ITE138" s="285"/>
      <c r="ITF138" s="285"/>
      <c r="ITG138" s="285"/>
      <c r="ITH138" s="285"/>
      <c r="ITI138" s="285"/>
      <c r="ITJ138" s="285"/>
      <c r="ITK138" s="285"/>
      <c r="ITL138" s="285"/>
      <c r="ITM138" s="285"/>
      <c r="ITN138" s="285"/>
      <c r="ITO138" s="285"/>
      <c r="ITP138" s="285"/>
      <c r="ITQ138" s="285"/>
      <c r="ITR138" s="285"/>
      <c r="ITS138" s="285"/>
      <c r="ITT138" s="285"/>
      <c r="ITU138" s="285"/>
      <c r="ITV138" s="285"/>
      <c r="ITW138" s="285"/>
      <c r="ITX138" s="285"/>
      <c r="ITY138" s="285"/>
      <c r="ITZ138" s="285"/>
      <c r="IUA138" s="285"/>
      <c r="IUB138" s="285"/>
      <c r="IUC138" s="285"/>
      <c r="IUD138" s="285"/>
      <c r="IUE138" s="285"/>
      <c r="IUF138" s="285"/>
      <c r="IUG138" s="285"/>
      <c r="IUH138" s="285"/>
      <c r="IUI138" s="285"/>
      <c r="IUJ138" s="285"/>
      <c r="IUK138" s="285"/>
      <c r="IUL138" s="285"/>
      <c r="IUM138" s="285"/>
      <c r="IUN138" s="285"/>
      <c r="IUO138" s="285"/>
      <c r="IUP138" s="285"/>
      <c r="IUQ138" s="285"/>
      <c r="IUR138" s="285"/>
      <c r="IUS138" s="285"/>
      <c r="IUT138" s="285"/>
      <c r="IUU138" s="285"/>
      <c r="IUV138" s="285"/>
      <c r="IUW138" s="285"/>
      <c r="IUX138" s="285"/>
      <c r="IUY138" s="285"/>
      <c r="IUZ138" s="285"/>
      <c r="IVA138" s="285"/>
      <c r="IVB138" s="285"/>
      <c r="IVC138" s="285"/>
      <c r="IVD138" s="285"/>
      <c r="IVE138" s="285"/>
      <c r="IVF138" s="285"/>
      <c r="IVG138" s="285"/>
      <c r="IVH138" s="285"/>
      <c r="IVI138" s="285"/>
      <c r="IVJ138" s="285"/>
      <c r="IVK138" s="285"/>
      <c r="IVL138" s="285"/>
      <c r="IVM138" s="285"/>
      <c r="IVN138" s="285"/>
      <c r="IVO138" s="285"/>
      <c r="IVP138" s="285"/>
      <c r="IVQ138" s="285"/>
      <c r="IVR138" s="285"/>
      <c r="IVS138" s="285"/>
      <c r="IVT138" s="285"/>
      <c r="IVU138" s="285"/>
      <c r="IVV138" s="285"/>
      <c r="IVW138" s="285"/>
      <c r="IVX138" s="285"/>
      <c r="IVY138" s="285"/>
      <c r="IVZ138" s="285"/>
      <c r="IWA138" s="285"/>
      <c r="IWB138" s="285"/>
      <c r="IWC138" s="285"/>
      <c r="IWD138" s="285"/>
      <c r="IWE138" s="285"/>
      <c r="IWF138" s="285"/>
      <c r="IWG138" s="285"/>
      <c r="IWH138" s="285"/>
      <c r="IWI138" s="285"/>
      <c r="IWJ138" s="285"/>
      <c r="IWK138" s="285"/>
      <c r="IWL138" s="285"/>
      <c r="IWM138" s="285"/>
      <c r="IWN138" s="285"/>
      <c r="IWO138" s="285"/>
      <c r="IWP138" s="285"/>
      <c r="IWQ138" s="285"/>
      <c r="IWR138" s="285"/>
      <c r="IWS138" s="285"/>
      <c r="IWT138" s="285"/>
      <c r="IWU138" s="285"/>
      <c r="IWV138" s="285"/>
      <c r="IWW138" s="285"/>
      <c r="IWX138" s="285"/>
      <c r="IWY138" s="285"/>
      <c r="IWZ138" s="285"/>
      <c r="IXA138" s="285"/>
      <c r="IXB138" s="285"/>
      <c r="IXC138" s="285"/>
      <c r="IXD138" s="285"/>
      <c r="IXE138" s="285"/>
      <c r="IXF138" s="285"/>
      <c r="IXG138" s="285"/>
      <c r="IXH138" s="285"/>
      <c r="IXI138" s="285"/>
      <c r="IXJ138" s="285"/>
      <c r="IXK138" s="285"/>
      <c r="IXL138" s="285"/>
      <c r="IXM138" s="285"/>
      <c r="IXN138" s="285"/>
      <c r="IXO138" s="285"/>
      <c r="IXP138" s="285"/>
      <c r="IXQ138" s="285"/>
      <c r="IXR138" s="285"/>
      <c r="IXS138" s="285"/>
      <c r="IXT138" s="285"/>
      <c r="IXU138" s="285"/>
      <c r="IXV138" s="285"/>
      <c r="IXW138" s="285"/>
      <c r="IXX138" s="285"/>
      <c r="IXY138" s="285"/>
      <c r="IXZ138" s="285"/>
      <c r="IYA138" s="285"/>
      <c r="IYB138" s="285"/>
      <c r="IYC138" s="285"/>
      <c r="IYD138" s="285"/>
      <c r="IYE138" s="285"/>
      <c r="IYF138" s="285"/>
      <c r="IYG138" s="285"/>
      <c r="IYH138" s="285"/>
      <c r="IYI138" s="285"/>
      <c r="IYJ138" s="285"/>
      <c r="IYK138" s="285"/>
      <c r="IYL138" s="285"/>
      <c r="IYM138" s="285"/>
      <c r="IYN138" s="285"/>
      <c r="IYO138" s="285"/>
      <c r="IYP138" s="285"/>
      <c r="IYQ138" s="285"/>
      <c r="IYR138" s="285"/>
      <c r="IYS138" s="285"/>
      <c r="IYT138" s="285"/>
      <c r="IYU138" s="285"/>
      <c r="IYV138" s="285"/>
      <c r="IYW138" s="285"/>
      <c r="IYX138" s="285"/>
      <c r="IYY138" s="285"/>
      <c r="IYZ138" s="285"/>
      <c r="IZA138" s="285"/>
      <c r="IZB138" s="285"/>
      <c r="IZC138" s="285"/>
      <c r="IZD138" s="285"/>
      <c r="IZE138" s="285"/>
      <c r="IZF138" s="285"/>
      <c r="IZG138" s="285"/>
      <c r="IZH138" s="285"/>
      <c r="IZI138" s="285"/>
      <c r="IZJ138" s="285"/>
      <c r="IZK138" s="285"/>
      <c r="IZL138" s="285"/>
      <c r="IZM138" s="285"/>
      <c r="IZN138" s="285"/>
      <c r="IZO138" s="285"/>
      <c r="IZP138" s="285"/>
      <c r="IZQ138" s="285"/>
      <c r="IZR138" s="285"/>
      <c r="IZS138" s="285"/>
      <c r="IZT138" s="285"/>
      <c r="IZU138" s="285"/>
      <c r="IZV138" s="285"/>
      <c r="IZW138" s="285"/>
      <c r="IZX138" s="285"/>
      <c r="IZY138" s="285"/>
      <c r="IZZ138" s="285"/>
      <c r="JAA138" s="285"/>
      <c r="JAB138" s="285"/>
      <c r="JAC138" s="285"/>
      <c r="JAD138" s="285"/>
      <c r="JAE138" s="285"/>
      <c r="JAF138" s="285"/>
      <c r="JAG138" s="285"/>
      <c r="JAH138" s="285"/>
      <c r="JAI138" s="285"/>
      <c r="JAJ138" s="285"/>
      <c r="JAK138" s="285"/>
      <c r="JAL138" s="285"/>
      <c r="JAM138" s="285"/>
      <c r="JAN138" s="285"/>
      <c r="JAO138" s="285"/>
      <c r="JAP138" s="285"/>
      <c r="JAQ138" s="285"/>
      <c r="JAR138" s="285"/>
      <c r="JAS138" s="285"/>
      <c r="JAT138" s="285"/>
      <c r="JAU138" s="285"/>
      <c r="JAV138" s="285"/>
      <c r="JAW138" s="285"/>
      <c r="JAX138" s="285"/>
      <c r="JAY138" s="285"/>
      <c r="JAZ138" s="285"/>
      <c r="JBA138" s="285"/>
      <c r="JBB138" s="285"/>
      <c r="JBC138" s="285"/>
      <c r="JBD138" s="285"/>
      <c r="JBE138" s="285"/>
      <c r="JBF138" s="285"/>
      <c r="JBG138" s="285"/>
      <c r="JBH138" s="285"/>
      <c r="JBI138" s="285"/>
      <c r="JBJ138" s="285"/>
      <c r="JBK138" s="285"/>
      <c r="JBL138" s="285"/>
      <c r="JBM138" s="285"/>
      <c r="JBN138" s="285"/>
      <c r="JBO138" s="285"/>
      <c r="JBP138" s="285"/>
      <c r="JBQ138" s="285"/>
      <c r="JBR138" s="285"/>
      <c r="JBS138" s="285"/>
      <c r="JBT138" s="285"/>
      <c r="JBU138" s="285"/>
      <c r="JBV138" s="285"/>
      <c r="JBW138" s="285"/>
      <c r="JBX138" s="285"/>
      <c r="JBY138" s="285"/>
      <c r="JBZ138" s="285"/>
      <c r="JCA138" s="285"/>
      <c r="JCB138" s="285"/>
      <c r="JCC138" s="285"/>
      <c r="JCD138" s="285"/>
      <c r="JCE138" s="285"/>
      <c r="JCF138" s="285"/>
      <c r="JCG138" s="285"/>
      <c r="JCH138" s="285"/>
      <c r="JCI138" s="285"/>
      <c r="JCJ138" s="285"/>
      <c r="JCK138" s="285"/>
      <c r="JCL138" s="285"/>
      <c r="JCM138" s="285"/>
      <c r="JCN138" s="285"/>
      <c r="JCO138" s="285"/>
      <c r="JCP138" s="285"/>
      <c r="JCQ138" s="285"/>
      <c r="JCR138" s="285"/>
      <c r="JCS138" s="285"/>
      <c r="JCT138" s="285"/>
      <c r="JCU138" s="285"/>
      <c r="JCV138" s="285"/>
      <c r="JCW138" s="285"/>
      <c r="JCX138" s="285"/>
      <c r="JCY138" s="285"/>
      <c r="JCZ138" s="285"/>
      <c r="JDA138" s="285"/>
      <c r="JDB138" s="285"/>
      <c r="JDC138" s="285"/>
      <c r="JDD138" s="285"/>
      <c r="JDE138" s="285"/>
      <c r="JDF138" s="285"/>
      <c r="JDG138" s="285"/>
      <c r="JDH138" s="285"/>
      <c r="JDI138" s="285"/>
      <c r="JDJ138" s="285"/>
      <c r="JDK138" s="285"/>
      <c r="JDL138" s="285"/>
      <c r="JDM138" s="285"/>
      <c r="JDN138" s="285"/>
      <c r="JDO138" s="285"/>
      <c r="JDP138" s="285"/>
      <c r="JDQ138" s="285"/>
      <c r="JDR138" s="285"/>
      <c r="JDS138" s="285"/>
      <c r="JDT138" s="285"/>
      <c r="JDU138" s="285"/>
      <c r="JDV138" s="285"/>
      <c r="JDW138" s="285"/>
      <c r="JDX138" s="285"/>
      <c r="JDY138" s="285"/>
      <c r="JDZ138" s="285"/>
      <c r="JEA138" s="285"/>
      <c r="JEB138" s="285"/>
      <c r="JEC138" s="285"/>
      <c r="JED138" s="285"/>
      <c r="JEE138" s="285"/>
      <c r="JEF138" s="285"/>
      <c r="JEG138" s="285"/>
      <c r="JEH138" s="285"/>
      <c r="JEI138" s="285"/>
      <c r="JEJ138" s="285"/>
      <c r="JEK138" s="285"/>
      <c r="JEL138" s="285"/>
      <c r="JEM138" s="285"/>
      <c r="JEN138" s="285"/>
      <c r="JEO138" s="285"/>
      <c r="JEP138" s="285"/>
      <c r="JEQ138" s="285"/>
      <c r="JER138" s="285"/>
      <c r="JES138" s="285"/>
      <c r="JET138" s="285"/>
      <c r="JEU138" s="285"/>
      <c r="JEV138" s="285"/>
      <c r="JEW138" s="285"/>
      <c r="JEX138" s="285"/>
      <c r="JEY138" s="285"/>
      <c r="JEZ138" s="285"/>
      <c r="JFA138" s="285"/>
      <c r="JFB138" s="285"/>
      <c r="JFC138" s="285"/>
      <c r="JFD138" s="285"/>
      <c r="JFE138" s="285"/>
      <c r="JFF138" s="285"/>
      <c r="JFG138" s="285"/>
      <c r="JFH138" s="285"/>
      <c r="JFI138" s="285"/>
      <c r="JFJ138" s="285"/>
      <c r="JFK138" s="285"/>
      <c r="JFL138" s="285"/>
      <c r="JFM138" s="285"/>
      <c r="JFN138" s="285"/>
      <c r="JFO138" s="285"/>
      <c r="JFP138" s="285"/>
      <c r="JFQ138" s="285"/>
      <c r="JFR138" s="285"/>
      <c r="JFS138" s="285"/>
      <c r="JFT138" s="285"/>
      <c r="JFU138" s="285"/>
      <c r="JFV138" s="285"/>
      <c r="JFW138" s="285"/>
      <c r="JFX138" s="285"/>
      <c r="JFY138" s="285"/>
      <c r="JFZ138" s="285"/>
      <c r="JGA138" s="285"/>
      <c r="JGB138" s="285"/>
      <c r="JGC138" s="285"/>
      <c r="JGD138" s="285"/>
      <c r="JGE138" s="285"/>
      <c r="JGF138" s="285"/>
      <c r="JGG138" s="285"/>
      <c r="JGH138" s="285"/>
      <c r="JGI138" s="285"/>
      <c r="JGJ138" s="285"/>
      <c r="JGK138" s="285"/>
      <c r="JGL138" s="285"/>
      <c r="JGM138" s="285"/>
      <c r="JGN138" s="285"/>
      <c r="JGO138" s="285"/>
      <c r="JGP138" s="285"/>
      <c r="JGQ138" s="285"/>
      <c r="JGR138" s="285"/>
      <c r="JGS138" s="285"/>
      <c r="JGT138" s="285"/>
      <c r="JGU138" s="285"/>
      <c r="JGV138" s="285"/>
      <c r="JGW138" s="285"/>
      <c r="JGX138" s="285"/>
      <c r="JGY138" s="285"/>
      <c r="JGZ138" s="285"/>
      <c r="JHA138" s="285"/>
      <c r="JHB138" s="285"/>
      <c r="JHC138" s="285"/>
      <c r="JHD138" s="285"/>
      <c r="JHE138" s="285"/>
      <c r="JHF138" s="285"/>
      <c r="JHG138" s="285"/>
      <c r="JHH138" s="285"/>
      <c r="JHI138" s="285"/>
      <c r="JHJ138" s="285"/>
      <c r="JHK138" s="285"/>
      <c r="JHL138" s="285"/>
      <c r="JHM138" s="285"/>
      <c r="JHN138" s="285"/>
      <c r="JHO138" s="285"/>
      <c r="JHP138" s="285"/>
      <c r="JHQ138" s="285"/>
      <c r="JHR138" s="285"/>
      <c r="JHS138" s="285"/>
      <c r="JHT138" s="285"/>
      <c r="JHU138" s="285"/>
      <c r="JHV138" s="285"/>
      <c r="JHW138" s="285"/>
      <c r="JHX138" s="285"/>
      <c r="JHY138" s="285"/>
      <c r="JHZ138" s="285"/>
      <c r="JIA138" s="285"/>
      <c r="JIB138" s="285"/>
      <c r="JIC138" s="285"/>
      <c r="JID138" s="285"/>
      <c r="JIE138" s="285"/>
      <c r="JIF138" s="285"/>
      <c r="JIG138" s="285"/>
      <c r="JIH138" s="285"/>
      <c r="JII138" s="285"/>
      <c r="JIJ138" s="285"/>
      <c r="JIK138" s="285"/>
      <c r="JIL138" s="285"/>
      <c r="JIM138" s="285"/>
      <c r="JIN138" s="285"/>
      <c r="JIO138" s="285"/>
      <c r="JIP138" s="285"/>
      <c r="JIQ138" s="285"/>
      <c r="JIR138" s="285"/>
      <c r="JIS138" s="285"/>
      <c r="JIT138" s="285"/>
      <c r="JIU138" s="285"/>
      <c r="JIV138" s="285"/>
      <c r="JIW138" s="285"/>
      <c r="JIX138" s="285"/>
      <c r="JIY138" s="285"/>
      <c r="JIZ138" s="285"/>
      <c r="JJA138" s="285"/>
      <c r="JJB138" s="285"/>
      <c r="JJC138" s="285"/>
      <c r="JJD138" s="285"/>
      <c r="JJE138" s="285"/>
      <c r="JJF138" s="285"/>
      <c r="JJG138" s="285"/>
      <c r="JJH138" s="285"/>
      <c r="JJI138" s="285"/>
      <c r="JJJ138" s="285"/>
      <c r="JJK138" s="285"/>
      <c r="JJL138" s="285"/>
      <c r="JJM138" s="285"/>
      <c r="JJN138" s="285"/>
      <c r="JJO138" s="285"/>
      <c r="JJP138" s="285"/>
      <c r="JJQ138" s="285"/>
      <c r="JJR138" s="285"/>
      <c r="JJS138" s="285"/>
      <c r="JJT138" s="285"/>
      <c r="JJU138" s="285"/>
      <c r="JJV138" s="285"/>
      <c r="JJW138" s="285"/>
      <c r="JJX138" s="285"/>
      <c r="JJY138" s="285"/>
      <c r="JJZ138" s="285"/>
      <c r="JKA138" s="285"/>
      <c r="JKB138" s="285"/>
      <c r="JKC138" s="285"/>
      <c r="JKD138" s="285"/>
      <c r="JKE138" s="285"/>
      <c r="JKF138" s="285"/>
      <c r="JKG138" s="285"/>
      <c r="JKH138" s="285"/>
      <c r="JKI138" s="285"/>
      <c r="JKJ138" s="285"/>
      <c r="JKK138" s="285"/>
      <c r="JKL138" s="285"/>
      <c r="JKM138" s="285"/>
      <c r="JKN138" s="285"/>
      <c r="JKO138" s="285"/>
      <c r="JKP138" s="285"/>
      <c r="JKQ138" s="285"/>
      <c r="JKR138" s="285"/>
      <c r="JKS138" s="285"/>
      <c r="JKT138" s="285"/>
      <c r="JKU138" s="285"/>
      <c r="JKV138" s="285"/>
      <c r="JKW138" s="285"/>
      <c r="JKX138" s="285"/>
      <c r="JKY138" s="285"/>
      <c r="JKZ138" s="285"/>
      <c r="JLA138" s="285"/>
      <c r="JLB138" s="285"/>
      <c r="JLC138" s="285"/>
      <c r="JLD138" s="285"/>
      <c r="JLE138" s="285"/>
      <c r="JLF138" s="285"/>
      <c r="JLG138" s="285"/>
      <c r="JLH138" s="285"/>
      <c r="JLI138" s="285"/>
      <c r="JLJ138" s="285"/>
      <c r="JLK138" s="285"/>
      <c r="JLL138" s="285"/>
      <c r="JLM138" s="285"/>
      <c r="JLN138" s="285"/>
      <c r="JLO138" s="285"/>
      <c r="JLP138" s="285"/>
      <c r="JLQ138" s="285"/>
      <c r="JLR138" s="285"/>
      <c r="JLS138" s="285"/>
      <c r="JLT138" s="285"/>
      <c r="JLU138" s="285"/>
      <c r="JLV138" s="285"/>
      <c r="JLW138" s="285"/>
      <c r="JLX138" s="285"/>
      <c r="JLY138" s="285"/>
      <c r="JLZ138" s="285"/>
      <c r="JMA138" s="285"/>
      <c r="JMB138" s="285"/>
      <c r="JMC138" s="285"/>
      <c r="JMD138" s="285"/>
      <c r="JME138" s="285"/>
      <c r="JMF138" s="285"/>
      <c r="JMG138" s="285"/>
      <c r="JMH138" s="285"/>
      <c r="JMI138" s="285"/>
      <c r="JMJ138" s="285"/>
      <c r="JMK138" s="285"/>
      <c r="JML138" s="285"/>
      <c r="JMM138" s="285"/>
      <c r="JMN138" s="285"/>
      <c r="JMO138" s="285"/>
      <c r="JMP138" s="285"/>
      <c r="JMQ138" s="285"/>
      <c r="JMR138" s="285"/>
      <c r="JMS138" s="285"/>
      <c r="JMT138" s="285"/>
      <c r="JMU138" s="285"/>
      <c r="JMV138" s="285"/>
      <c r="JMW138" s="285"/>
      <c r="JMX138" s="285"/>
      <c r="JMY138" s="285"/>
      <c r="JMZ138" s="285"/>
      <c r="JNA138" s="285"/>
      <c r="JNB138" s="285"/>
      <c r="JNC138" s="285"/>
      <c r="JND138" s="285"/>
      <c r="JNE138" s="285"/>
      <c r="JNF138" s="285"/>
      <c r="JNG138" s="285"/>
      <c r="JNH138" s="285"/>
      <c r="JNI138" s="285"/>
      <c r="JNJ138" s="285"/>
      <c r="JNK138" s="285"/>
      <c r="JNL138" s="285"/>
      <c r="JNM138" s="285"/>
      <c r="JNN138" s="285"/>
      <c r="JNO138" s="285"/>
      <c r="JNP138" s="285"/>
      <c r="JNQ138" s="285"/>
      <c r="JNR138" s="285"/>
      <c r="JNS138" s="285"/>
      <c r="JNT138" s="285"/>
      <c r="JNU138" s="285"/>
      <c r="JNV138" s="285"/>
      <c r="JNW138" s="285"/>
      <c r="JNX138" s="285"/>
      <c r="JNY138" s="285"/>
      <c r="JNZ138" s="285"/>
      <c r="JOA138" s="285"/>
      <c r="JOB138" s="285"/>
      <c r="JOC138" s="285"/>
      <c r="JOD138" s="285"/>
      <c r="JOE138" s="285"/>
      <c r="JOF138" s="285"/>
      <c r="JOG138" s="285"/>
      <c r="JOH138" s="285"/>
      <c r="JOI138" s="285"/>
      <c r="JOJ138" s="285"/>
      <c r="JOK138" s="285"/>
      <c r="JOL138" s="285"/>
      <c r="JOM138" s="285"/>
      <c r="JON138" s="285"/>
      <c r="JOO138" s="285"/>
      <c r="JOP138" s="285"/>
      <c r="JOQ138" s="285"/>
      <c r="JOR138" s="285"/>
      <c r="JOS138" s="285"/>
      <c r="JOT138" s="285"/>
      <c r="JOU138" s="285"/>
      <c r="JOV138" s="285"/>
      <c r="JOW138" s="285"/>
      <c r="JOX138" s="285"/>
      <c r="JOY138" s="285"/>
      <c r="JOZ138" s="285"/>
      <c r="JPA138" s="285"/>
      <c r="JPB138" s="285"/>
      <c r="JPC138" s="285"/>
      <c r="JPD138" s="285"/>
      <c r="JPE138" s="285"/>
      <c r="JPF138" s="285"/>
      <c r="JPG138" s="285"/>
      <c r="JPH138" s="285"/>
      <c r="JPI138" s="285"/>
      <c r="JPJ138" s="285"/>
      <c r="JPK138" s="285"/>
      <c r="JPL138" s="285"/>
      <c r="JPM138" s="285"/>
      <c r="JPN138" s="285"/>
      <c r="JPO138" s="285"/>
      <c r="JPP138" s="285"/>
      <c r="JPQ138" s="285"/>
      <c r="JPR138" s="285"/>
      <c r="JPS138" s="285"/>
      <c r="JPT138" s="285"/>
      <c r="JPU138" s="285"/>
      <c r="JPV138" s="285"/>
      <c r="JPW138" s="285"/>
      <c r="JPX138" s="285"/>
      <c r="JPY138" s="285"/>
      <c r="JPZ138" s="285"/>
      <c r="JQA138" s="285"/>
      <c r="JQB138" s="285"/>
      <c r="JQC138" s="285"/>
      <c r="JQD138" s="285"/>
      <c r="JQE138" s="285"/>
      <c r="JQF138" s="285"/>
      <c r="JQG138" s="285"/>
      <c r="JQH138" s="285"/>
      <c r="JQI138" s="285"/>
      <c r="JQJ138" s="285"/>
      <c r="JQK138" s="285"/>
      <c r="JQL138" s="285"/>
      <c r="JQM138" s="285"/>
      <c r="JQN138" s="285"/>
      <c r="JQO138" s="285"/>
      <c r="JQP138" s="285"/>
      <c r="JQQ138" s="285"/>
      <c r="JQR138" s="285"/>
      <c r="JQS138" s="285"/>
      <c r="JQT138" s="285"/>
      <c r="JQU138" s="285"/>
      <c r="JQV138" s="285"/>
      <c r="JQW138" s="285"/>
      <c r="JQX138" s="285"/>
      <c r="JQY138" s="285"/>
      <c r="JQZ138" s="285"/>
      <c r="JRA138" s="285"/>
      <c r="JRB138" s="285"/>
      <c r="JRC138" s="285"/>
      <c r="JRD138" s="285"/>
      <c r="JRE138" s="285"/>
      <c r="JRF138" s="285"/>
      <c r="JRG138" s="285"/>
      <c r="JRH138" s="285"/>
      <c r="JRI138" s="285"/>
      <c r="JRJ138" s="285"/>
      <c r="JRK138" s="285"/>
      <c r="JRL138" s="285"/>
      <c r="JRM138" s="285"/>
      <c r="JRN138" s="285"/>
      <c r="JRO138" s="285"/>
      <c r="JRP138" s="285"/>
      <c r="JRQ138" s="285"/>
      <c r="JRR138" s="285"/>
      <c r="JRS138" s="285"/>
      <c r="JRT138" s="285"/>
      <c r="JRU138" s="285"/>
      <c r="JRV138" s="285"/>
      <c r="JRW138" s="285"/>
      <c r="JRX138" s="285"/>
      <c r="JRY138" s="285"/>
      <c r="JRZ138" s="285"/>
      <c r="JSA138" s="285"/>
      <c r="JSB138" s="285"/>
      <c r="JSC138" s="285"/>
      <c r="JSD138" s="285"/>
      <c r="JSE138" s="285"/>
      <c r="JSF138" s="285"/>
      <c r="JSG138" s="285"/>
      <c r="JSH138" s="285"/>
      <c r="JSI138" s="285"/>
      <c r="JSJ138" s="285"/>
      <c r="JSK138" s="285"/>
      <c r="JSL138" s="285"/>
      <c r="JSM138" s="285"/>
      <c r="JSN138" s="285"/>
      <c r="JSO138" s="285"/>
      <c r="JSP138" s="285"/>
      <c r="JSQ138" s="285"/>
      <c r="JSR138" s="285"/>
      <c r="JSS138" s="285"/>
      <c r="JST138" s="285"/>
      <c r="JSU138" s="285"/>
      <c r="JSV138" s="285"/>
      <c r="JSW138" s="285"/>
      <c r="JSX138" s="285"/>
      <c r="JSY138" s="285"/>
      <c r="JSZ138" s="285"/>
      <c r="JTA138" s="285"/>
      <c r="JTB138" s="285"/>
      <c r="JTC138" s="285"/>
      <c r="JTD138" s="285"/>
      <c r="JTE138" s="285"/>
      <c r="JTF138" s="285"/>
      <c r="JTG138" s="285"/>
      <c r="JTH138" s="285"/>
      <c r="JTI138" s="285"/>
      <c r="JTJ138" s="285"/>
      <c r="JTK138" s="285"/>
      <c r="JTL138" s="285"/>
      <c r="JTM138" s="285"/>
      <c r="JTN138" s="285"/>
      <c r="JTO138" s="285"/>
      <c r="JTP138" s="285"/>
      <c r="JTQ138" s="285"/>
      <c r="JTR138" s="285"/>
      <c r="JTS138" s="285"/>
      <c r="JTT138" s="285"/>
      <c r="JTU138" s="285"/>
      <c r="JTV138" s="285"/>
      <c r="JTW138" s="285"/>
      <c r="JTX138" s="285"/>
      <c r="JTY138" s="285"/>
      <c r="JTZ138" s="285"/>
      <c r="JUA138" s="285"/>
      <c r="JUB138" s="285"/>
      <c r="JUC138" s="285"/>
      <c r="JUD138" s="285"/>
      <c r="JUE138" s="285"/>
      <c r="JUF138" s="285"/>
      <c r="JUG138" s="285"/>
      <c r="JUH138" s="285"/>
      <c r="JUI138" s="285"/>
      <c r="JUJ138" s="285"/>
      <c r="JUK138" s="285"/>
      <c r="JUL138" s="285"/>
      <c r="JUM138" s="285"/>
      <c r="JUN138" s="285"/>
      <c r="JUO138" s="285"/>
      <c r="JUP138" s="285"/>
      <c r="JUQ138" s="285"/>
      <c r="JUR138" s="285"/>
      <c r="JUS138" s="285"/>
      <c r="JUT138" s="285"/>
      <c r="JUU138" s="285"/>
      <c r="JUV138" s="285"/>
      <c r="JUW138" s="285"/>
      <c r="JUX138" s="285"/>
      <c r="JUY138" s="285"/>
      <c r="JUZ138" s="285"/>
      <c r="JVA138" s="285"/>
      <c r="JVB138" s="285"/>
      <c r="JVC138" s="285"/>
      <c r="JVD138" s="285"/>
      <c r="JVE138" s="285"/>
      <c r="JVF138" s="285"/>
      <c r="JVG138" s="285"/>
      <c r="JVH138" s="285"/>
      <c r="JVI138" s="285"/>
      <c r="JVJ138" s="285"/>
      <c r="JVK138" s="285"/>
      <c r="JVL138" s="285"/>
      <c r="JVM138" s="285"/>
      <c r="JVN138" s="285"/>
      <c r="JVO138" s="285"/>
      <c r="JVP138" s="285"/>
      <c r="JVQ138" s="285"/>
      <c r="JVR138" s="285"/>
      <c r="JVS138" s="285"/>
      <c r="JVT138" s="285"/>
      <c r="JVU138" s="285"/>
      <c r="JVV138" s="285"/>
      <c r="JVW138" s="285"/>
      <c r="JVX138" s="285"/>
      <c r="JVY138" s="285"/>
      <c r="JVZ138" s="285"/>
      <c r="JWA138" s="285"/>
      <c r="JWB138" s="285"/>
      <c r="JWC138" s="285"/>
      <c r="JWD138" s="285"/>
      <c r="JWE138" s="285"/>
      <c r="JWF138" s="285"/>
      <c r="JWG138" s="285"/>
      <c r="JWH138" s="285"/>
      <c r="JWI138" s="285"/>
      <c r="JWJ138" s="285"/>
      <c r="JWK138" s="285"/>
      <c r="JWL138" s="285"/>
      <c r="JWM138" s="285"/>
      <c r="JWN138" s="285"/>
      <c r="JWO138" s="285"/>
      <c r="JWP138" s="285"/>
      <c r="JWQ138" s="285"/>
      <c r="JWR138" s="285"/>
      <c r="JWS138" s="285"/>
      <c r="JWT138" s="285"/>
      <c r="JWU138" s="285"/>
      <c r="JWV138" s="285"/>
      <c r="JWW138" s="285"/>
      <c r="JWX138" s="285"/>
      <c r="JWY138" s="285"/>
      <c r="JWZ138" s="285"/>
      <c r="JXA138" s="285"/>
      <c r="JXB138" s="285"/>
      <c r="JXC138" s="285"/>
      <c r="JXD138" s="285"/>
      <c r="JXE138" s="285"/>
      <c r="JXF138" s="285"/>
      <c r="JXG138" s="285"/>
      <c r="JXH138" s="285"/>
      <c r="JXI138" s="285"/>
      <c r="JXJ138" s="285"/>
      <c r="JXK138" s="285"/>
      <c r="JXL138" s="285"/>
      <c r="JXM138" s="285"/>
      <c r="JXN138" s="285"/>
      <c r="JXO138" s="285"/>
      <c r="JXP138" s="285"/>
      <c r="JXQ138" s="285"/>
      <c r="JXR138" s="285"/>
      <c r="JXS138" s="285"/>
      <c r="JXT138" s="285"/>
      <c r="JXU138" s="285"/>
      <c r="JXV138" s="285"/>
      <c r="JXW138" s="285"/>
      <c r="JXX138" s="285"/>
      <c r="JXY138" s="285"/>
      <c r="JXZ138" s="285"/>
      <c r="JYA138" s="285"/>
      <c r="JYB138" s="285"/>
      <c r="JYC138" s="285"/>
      <c r="JYD138" s="285"/>
      <c r="JYE138" s="285"/>
      <c r="JYF138" s="285"/>
      <c r="JYG138" s="285"/>
      <c r="JYH138" s="285"/>
      <c r="JYI138" s="285"/>
      <c r="JYJ138" s="285"/>
      <c r="JYK138" s="285"/>
      <c r="JYL138" s="285"/>
      <c r="JYM138" s="285"/>
      <c r="JYN138" s="285"/>
      <c r="JYO138" s="285"/>
      <c r="JYP138" s="285"/>
      <c r="JYQ138" s="285"/>
      <c r="JYR138" s="285"/>
      <c r="JYS138" s="285"/>
      <c r="JYT138" s="285"/>
      <c r="JYU138" s="285"/>
      <c r="JYV138" s="285"/>
      <c r="JYW138" s="285"/>
      <c r="JYX138" s="285"/>
      <c r="JYY138" s="285"/>
      <c r="JYZ138" s="285"/>
      <c r="JZA138" s="285"/>
      <c r="JZB138" s="285"/>
      <c r="JZC138" s="285"/>
      <c r="JZD138" s="285"/>
      <c r="JZE138" s="285"/>
      <c r="JZF138" s="285"/>
      <c r="JZG138" s="285"/>
      <c r="JZH138" s="285"/>
      <c r="JZI138" s="285"/>
      <c r="JZJ138" s="285"/>
      <c r="JZK138" s="285"/>
      <c r="JZL138" s="285"/>
      <c r="JZM138" s="285"/>
      <c r="JZN138" s="285"/>
      <c r="JZO138" s="285"/>
      <c r="JZP138" s="285"/>
      <c r="JZQ138" s="285"/>
      <c r="JZR138" s="285"/>
      <c r="JZS138" s="285"/>
      <c r="JZT138" s="285"/>
      <c r="JZU138" s="285"/>
      <c r="JZV138" s="285"/>
      <c r="JZW138" s="285"/>
      <c r="JZX138" s="285"/>
      <c r="JZY138" s="285"/>
      <c r="JZZ138" s="285"/>
      <c r="KAA138" s="285"/>
      <c r="KAB138" s="285"/>
      <c r="KAC138" s="285"/>
      <c r="KAD138" s="285"/>
      <c r="KAE138" s="285"/>
      <c r="KAF138" s="285"/>
      <c r="KAG138" s="285"/>
      <c r="KAH138" s="285"/>
      <c r="KAI138" s="285"/>
      <c r="KAJ138" s="285"/>
      <c r="KAK138" s="285"/>
      <c r="KAL138" s="285"/>
      <c r="KAM138" s="285"/>
      <c r="KAN138" s="285"/>
      <c r="KAO138" s="285"/>
      <c r="KAP138" s="285"/>
      <c r="KAQ138" s="285"/>
      <c r="KAR138" s="285"/>
      <c r="KAS138" s="285"/>
      <c r="KAT138" s="285"/>
      <c r="KAU138" s="285"/>
      <c r="KAV138" s="285"/>
      <c r="KAW138" s="285"/>
      <c r="KAX138" s="285"/>
      <c r="KAY138" s="285"/>
      <c r="KAZ138" s="285"/>
      <c r="KBA138" s="285"/>
      <c r="KBB138" s="285"/>
      <c r="KBC138" s="285"/>
      <c r="KBD138" s="285"/>
      <c r="KBE138" s="285"/>
      <c r="KBF138" s="285"/>
      <c r="KBG138" s="285"/>
      <c r="KBH138" s="285"/>
      <c r="KBI138" s="285"/>
      <c r="KBJ138" s="285"/>
      <c r="KBK138" s="285"/>
      <c r="KBL138" s="285"/>
      <c r="KBM138" s="285"/>
      <c r="KBN138" s="285"/>
      <c r="KBO138" s="285"/>
      <c r="KBP138" s="285"/>
      <c r="KBQ138" s="285"/>
      <c r="KBR138" s="285"/>
      <c r="KBS138" s="285"/>
      <c r="KBT138" s="285"/>
      <c r="KBU138" s="285"/>
      <c r="KBV138" s="285"/>
      <c r="KBW138" s="285"/>
      <c r="KBX138" s="285"/>
      <c r="KBY138" s="285"/>
      <c r="KBZ138" s="285"/>
      <c r="KCA138" s="285"/>
      <c r="KCB138" s="285"/>
      <c r="KCC138" s="285"/>
      <c r="KCD138" s="285"/>
      <c r="KCE138" s="285"/>
      <c r="KCF138" s="285"/>
      <c r="KCG138" s="285"/>
      <c r="KCH138" s="285"/>
      <c r="KCI138" s="285"/>
      <c r="KCJ138" s="285"/>
      <c r="KCK138" s="285"/>
      <c r="KCL138" s="285"/>
      <c r="KCM138" s="285"/>
      <c r="KCN138" s="285"/>
      <c r="KCO138" s="285"/>
      <c r="KCP138" s="285"/>
      <c r="KCQ138" s="285"/>
      <c r="KCR138" s="285"/>
      <c r="KCS138" s="285"/>
      <c r="KCT138" s="285"/>
      <c r="KCU138" s="285"/>
      <c r="KCV138" s="285"/>
      <c r="KCW138" s="285"/>
      <c r="KCX138" s="285"/>
      <c r="KCY138" s="285"/>
      <c r="KCZ138" s="285"/>
      <c r="KDA138" s="285"/>
      <c r="KDB138" s="285"/>
      <c r="KDC138" s="285"/>
      <c r="KDD138" s="285"/>
      <c r="KDE138" s="285"/>
      <c r="KDF138" s="285"/>
      <c r="KDG138" s="285"/>
      <c r="KDH138" s="285"/>
      <c r="KDI138" s="285"/>
      <c r="KDJ138" s="285"/>
      <c r="KDK138" s="285"/>
      <c r="KDL138" s="285"/>
      <c r="KDM138" s="285"/>
      <c r="KDN138" s="285"/>
      <c r="KDO138" s="285"/>
      <c r="KDP138" s="285"/>
      <c r="KDQ138" s="285"/>
      <c r="KDR138" s="285"/>
      <c r="KDS138" s="285"/>
      <c r="KDT138" s="285"/>
      <c r="KDU138" s="285"/>
      <c r="KDV138" s="285"/>
      <c r="KDW138" s="285"/>
      <c r="KDX138" s="285"/>
      <c r="KDY138" s="285"/>
      <c r="KDZ138" s="285"/>
      <c r="KEA138" s="285"/>
      <c r="KEB138" s="285"/>
      <c r="KEC138" s="285"/>
      <c r="KED138" s="285"/>
      <c r="KEE138" s="285"/>
      <c r="KEF138" s="285"/>
      <c r="KEG138" s="285"/>
      <c r="KEH138" s="285"/>
      <c r="KEI138" s="285"/>
      <c r="KEJ138" s="285"/>
      <c r="KEK138" s="285"/>
      <c r="KEL138" s="285"/>
      <c r="KEM138" s="285"/>
      <c r="KEN138" s="285"/>
      <c r="KEO138" s="285"/>
      <c r="KEP138" s="285"/>
      <c r="KEQ138" s="285"/>
      <c r="KER138" s="285"/>
      <c r="KES138" s="285"/>
      <c r="KET138" s="285"/>
      <c r="KEU138" s="285"/>
      <c r="KEV138" s="285"/>
      <c r="KEW138" s="285"/>
      <c r="KEX138" s="285"/>
      <c r="KEY138" s="285"/>
      <c r="KEZ138" s="285"/>
      <c r="KFA138" s="285"/>
      <c r="KFB138" s="285"/>
      <c r="KFC138" s="285"/>
      <c r="KFD138" s="285"/>
      <c r="KFE138" s="285"/>
      <c r="KFF138" s="285"/>
      <c r="KFG138" s="285"/>
      <c r="KFH138" s="285"/>
      <c r="KFI138" s="285"/>
      <c r="KFJ138" s="285"/>
      <c r="KFK138" s="285"/>
      <c r="KFL138" s="285"/>
      <c r="KFM138" s="285"/>
      <c r="KFN138" s="285"/>
      <c r="KFO138" s="285"/>
      <c r="KFP138" s="285"/>
      <c r="KFQ138" s="285"/>
      <c r="KFR138" s="285"/>
      <c r="KFS138" s="285"/>
      <c r="KFT138" s="285"/>
      <c r="KFU138" s="285"/>
      <c r="KFV138" s="285"/>
      <c r="KFW138" s="285"/>
      <c r="KFX138" s="285"/>
      <c r="KFY138" s="285"/>
      <c r="KFZ138" s="285"/>
      <c r="KGA138" s="285"/>
      <c r="KGB138" s="285"/>
      <c r="KGC138" s="285"/>
      <c r="KGD138" s="285"/>
      <c r="KGE138" s="285"/>
      <c r="KGF138" s="285"/>
      <c r="KGG138" s="285"/>
      <c r="KGH138" s="285"/>
      <c r="KGI138" s="285"/>
      <c r="KGJ138" s="285"/>
      <c r="KGK138" s="285"/>
      <c r="KGL138" s="285"/>
      <c r="KGM138" s="285"/>
      <c r="KGN138" s="285"/>
      <c r="KGO138" s="285"/>
      <c r="KGP138" s="285"/>
      <c r="KGQ138" s="285"/>
      <c r="KGR138" s="285"/>
      <c r="KGS138" s="285"/>
      <c r="KGT138" s="285"/>
      <c r="KGU138" s="285"/>
      <c r="KGV138" s="285"/>
      <c r="KGW138" s="285"/>
      <c r="KGX138" s="285"/>
      <c r="KGY138" s="285"/>
      <c r="KGZ138" s="285"/>
      <c r="KHA138" s="285"/>
      <c r="KHB138" s="285"/>
      <c r="KHC138" s="285"/>
      <c r="KHD138" s="285"/>
      <c r="KHE138" s="285"/>
      <c r="KHF138" s="285"/>
      <c r="KHG138" s="285"/>
      <c r="KHH138" s="285"/>
      <c r="KHI138" s="285"/>
      <c r="KHJ138" s="285"/>
      <c r="KHK138" s="285"/>
      <c r="KHL138" s="285"/>
      <c r="KHM138" s="285"/>
      <c r="KHN138" s="285"/>
      <c r="KHO138" s="285"/>
      <c r="KHP138" s="285"/>
      <c r="KHQ138" s="285"/>
      <c r="KHR138" s="285"/>
      <c r="KHS138" s="285"/>
      <c r="KHT138" s="285"/>
      <c r="KHU138" s="285"/>
      <c r="KHV138" s="285"/>
      <c r="KHW138" s="285"/>
      <c r="KHX138" s="285"/>
      <c r="KHY138" s="285"/>
      <c r="KHZ138" s="285"/>
      <c r="KIA138" s="285"/>
      <c r="KIB138" s="285"/>
      <c r="KIC138" s="285"/>
      <c r="KID138" s="285"/>
      <c r="KIE138" s="285"/>
      <c r="KIF138" s="285"/>
      <c r="KIG138" s="285"/>
      <c r="KIH138" s="285"/>
      <c r="KII138" s="285"/>
      <c r="KIJ138" s="285"/>
      <c r="KIK138" s="285"/>
      <c r="KIL138" s="285"/>
      <c r="KIM138" s="285"/>
      <c r="KIN138" s="285"/>
      <c r="KIO138" s="285"/>
      <c r="KIP138" s="285"/>
      <c r="KIQ138" s="285"/>
      <c r="KIR138" s="285"/>
      <c r="KIS138" s="285"/>
      <c r="KIT138" s="285"/>
      <c r="KIU138" s="285"/>
      <c r="KIV138" s="285"/>
      <c r="KIW138" s="285"/>
      <c r="KIX138" s="285"/>
      <c r="KIY138" s="285"/>
      <c r="KIZ138" s="285"/>
      <c r="KJA138" s="285"/>
      <c r="KJB138" s="285"/>
      <c r="KJC138" s="285"/>
      <c r="KJD138" s="285"/>
      <c r="KJE138" s="285"/>
      <c r="KJF138" s="285"/>
      <c r="KJG138" s="285"/>
      <c r="KJH138" s="285"/>
      <c r="KJI138" s="285"/>
      <c r="KJJ138" s="285"/>
      <c r="KJK138" s="285"/>
      <c r="KJL138" s="285"/>
      <c r="KJM138" s="285"/>
      <c r="KJN138" s="285"/>
      <c r="KJO138" s="285"/>
      <c r="KJP138" s="285"/>
      <c r="KJQ138" s="285"/>
      <c r="KJR138" s="285"/>
      <c r="KJS138" s="285"/>
      <c r="KJT138" s="285"/>
      <c r="KJU138" s="285"/>
      <c r="KJV138" s="285"/>
      <c r="KJW138" s="285"/>
      <c r="KJX138" s="285"/>
      <c r="KJY138" s="285"/>
      <c r="KJZ138" s="285"/>
      <c r="KKA138" s="285"/>
      <c r="KKB138" s="285"/>
      <c r="KKC138" s="285"/>
      <c r="KKD138" s="285"/>
      <c r="KKE138" s="285"/>
      <c r="KKF138" s="285"/>
      <c r="KKG138" s="285"/>
      <c r="KKH138" s="285"/>
      <c r="KKI138" s="285"/>
      <c r="KKJ138" s="285"/>
      <c r="KKK138" s="285"/>
      <c r="KKL138" s="285"/>
      <c r="KKM138" s="285"/>
      <c r="KKN138" s="285"/>
      <c r="KKO138" s="285"/>
      <c r="KKP138" s="285"/>
      <c r="KKQ138" s="285"/>
      <c r="KKR138" s="285"/>
      <c r="KKS138" s="285"/>
      <c r="KKT138" s="285"/>
      <c r="KKU138" s="285"/>
      <c r="KKV138" s="285"/>
      <c r="KKW138" s="285"/>
      <c r="KKX138" s="285"/>
      <c r="KKY138" s="285"/>
      <c r="KKZ138" s="285"/>
      <c r="KLA138" s="285"/>
      <c r="KLB138" s="285"/>
      <c r="KLC138" s="285"/>
      <c r="KLD138" s="285"/>
      <c r="KLE138" s="285"/>
      <c r="KLF138" s="285"/>
      <c r="KLG138" s="285"/>
      <c r="KLH138" s="285"/>
      <c r="KLI138" s="285"/>
      <c r="KLJ138" s="285"/>
      <c r="KLK138" s="285"/>
      <c r="KLL138" s="285"/>
      <c r="KLM138" s="285"/>
      <c r="KLN138" s="285"/>
      <c r="KLO138" s="285"/>
      <c r="KLP138" s="285"/>
      <c r="KLQ138" s="285"/>
      <c r="KLR138" s="285"/>
      <c r="KLS138" s="285"/>
      <c r="KLT138" s="285"/>
      <c r="KLU138" s="285"/>
      <c r="KLV138" s="285"/>
      <c r="KLW138" s="285"/>
      <c r="KLX138" s="285"/>
      <c r="KLY138" s="285"/>
      <c r="KLZ138" s="285"/>
      <c r="KMA138" s="285"/>
      <c r="KMB138" s="285"/>
      <c r="KMC138" s="285"/>
      <c r="KMD138" s="285"/>
      <c r="KME138" s="285"/>
      <c r="KMF138" s="285"/>
      <c r="KMG138" s="285"/>
      <c r="KMH138" s="285"/>
      <c r="KMI138" s="285"/>
      <c r="KMJ138" s="285"/>
      <c r="KMK138" s="285"/>
      <c r="KML138" s="285"/>
      <c r="KMM138" s="285"/>
      <c r="KMN138" s="285"/>
      <c r="KMO138" s="285"/>
      <c r="KMP138" s="285"/>
      <c r="KMQ138" s="285"/>
      <c r="KMR138" s="285"/>
      <c r="KMS138" s="285"/>
      <c r="KMT138" s="285"/>
      <c r="KMU138" s="285"/>
      <c r="KMV138" s="285"/>
      <c r="KMW138" s="285"/>
      <c r="KMX138" s="285"/>
      <c r="KMY138" s="285"/>
      <c r="KMZ138" s="285"/>
      <c r="KNA138" s="285"/>
      <c r="KNB138" s="285"/>
      <c r="KNC138" s="285"/>
      <c r="KND138" s="285"/>
      <c r="KNE138" s="285"/>
      <c r="KNF138" s="285"/>
      <c r="KNG138" s="285"/>
      <c r="KNH138" s="285"/>
      <c r="KNI138" s="285"/>
      <c r="KNJ138" s="285"/>
      <c r="KNK138" s="285"/>
      <c r="KNL138" s="285"/>
      <c r="KNM138" s="285"/>
      <c r="KNN138" s="285"/>
      <c r="KNO138" s="285"/>
      <c r="KNP138" s="285"/>
      <c r="KNQ138" s="285"/>
      <c r="KNR138" s="285"/>
      <c r="KNS138" s="285"/>
      <c r="KNT138" s="285"/>
      <c r="KNU138" s="285"/>
      <c r="KNV138" s="285"/>
      <c r="KNW138" s="285"/>
      <c r="KNX138" s="285"/>
      <c r="KNY138" s="285"/>
      <c r="KNZ138" s="285"/>
      <c r="KOA138" s="285"/>
      <c r="KOB138" s="285"/>
      <c r="KOC138" s="285"/>
      <c r="KOD138" s="285"/>
      <c r="KOE138" s="285"/>
      <c r="KOF138" s="285"/>
      <c r="KOG138" s="285"/>
      <c r="KOH138" s="285"/>
      <c r="KOI138" s="285"/>
      <c r="KOJ138" s="285"/>
      <c r="KOK138" s="285"/>
      <c r="KOL138" s="285"/>
      <c r="KOM138" s="285"/>
      <c r="KON138" s="285"/>
      <c r="KOO138" s="285"/>
      <c r="KOP138" s="285"/>
      <c r="KOQ138" s="285"/>
      <c r="KOR138" s="285"/>
      <c r="KOS138" s="285"/>
      <c r="KOT138" s="285"/>
      <c r="KOU138" s="285"/>
      <c r="KOV138" s="285"/>
      <c r="KOW138" s="285"/>
      <c r="KOX138" s="285"/>
      <c r="KOY138" s="285"/>
      <c r="KOZ138" s="285"/>
      <c r="KPA138" s="285"/>
      <c r="KPB138" s="285"/>
      <c r="KPC138" s="285"/>
      <c r="KPD138" s="285"/>
      <c r="KPE138" s="285"/>
      <c r="KPF138" s="285"/>
      <c r="KPG138" s="285"/>
      <c r="KPH138" s="285"/>
      <c r="KPI138" s="285"/>
      <c r="KPJ138" s="285"/>
      <c r="KPK138" s="285"/>
      <c r="KPL138" s="285"/>
      <c r="KPM138" s="285"/>
      <c r="KPN138" s="285"/>
      <c r="KPO138" s="285"/>
      <c r="KPP138" s="285"/>
      <c r="KPQ138" s="285"/>
      <c r="KPR138" s="285"/>
      <c r="KPS138" s="285"/>
      <c r="KPT138" s="285"/>
      <c r="KPU138" s="285"/>
      <c r="KPV138" s="285"/>
      <c r="KPW138" s="285"/>
      <c r="KPX138" s="285"/>
      <c r="KPY138" s="285"/>
      <c r="KPZ138" s="285"/>
      <c r="KQA138" s="285"/>
      <c r="KQB138" s="285"/>
      <c r="KQC138" s="285"/>
      <c r="KQD138" s="285"/>
      <c r="KQE138" s="285"/>
      <c r="KQF138" s="285"/>
      <c r="KQG138" s="285"/>
      <c r="KQH138" s="285"/>
      <c r="KQI138" s="285"/>
      <c r="KQJ138" s="285"/>
      <c r="KQK138" s="285"/>
      <c r="KQL138" s="285"/>
      <c r="KQM138" s="285"/>
      <c r="KQN138" s="285"/>
      <c r="KQO138" s="285"/>
      <c r="KQP138" s="285"/>
      <c r="KQQ138" s="285"/>
      <c r="KQR138" s="285"/>
      <c r="KQS138" s="285"/>
      <c r="KQT138" s="285"/>
      <c r="KQU138" s="285"/>
      <c r="KQV138" s="285"/>
      <c r="KQW138" s="285"/>
      <c r="KQX138" s="285"/>
      <c r="KQY138" s="285"/>
      <c r="KQZ138" s="285"/>
      <c r="KRA138" s="285"/>
      <c r="KRB138" s="285"/>
      <c r="KRC138" s="285"/>
      <c r="KRD138" s="285"/>
      <c r="KRE138" s="285"/>
      <c r="KRF138" s="285"/>
      <c r="KRG138" s="285"/>
      <c r="KRH138" s="285"/>
      <c r="KRI138" s="285"/>
      <c r="KRJ138" s="285"/>
      <c r="KRK138" s="285"/>
      <c r="KRL138" s="285"/>
      <c r="KRM138" s="285"/>
      <c r="KRN138" s="285"/>
      <c r="KRO138" s="285"/>
      <c r="KRP138" s="285"/>
      <c r="KRQ138" s="285"/>
      <c r="KRR138" s="285"/>
      <c r="KRS138" s="285"/>
      <c r="KRT138" s="285"/>
      <c r="KRU138" s="285"/>
      <c r="KRV138" s="285"/>
      <c r="KRW138" s="285"/>
      <c r="KRX138" s="285"/>
      <c r="KRY138" s="285"/>
      <c r="KRZ138" s="285"/>
      <c r="KSA138" s="285"/>
      <c r="KSB138" s="285"/>
      <c r="KSC138" s="285"/>
      <c r="KSD138" s="285"/>
      <c r="KSE138" s="285"/>
      <c r="KSF138" s="285"/>
      <c r="KSG138" s="285"/>
      <c r="KSH138" s="285"/>
      <c r="KSI138" s="285"/>
      <c r="KSJ138" s="285"/>
      <c r="KSK138" s="285"/>
      <c r="KSL138" s="285"/>
      <c r="KSM138" s="285"/>
      <c r="KSN138" s="285"/>
      <c r="KSO138" s="285"/>
      <c r="KSP138" s="285"/>
      <c r="KSQ138" s="285"/>
      <c r="KSR138" s="285"/>
      <c r="KSS138" s="285"/>
      <c r="KST138" s="285"/>
      <c r="KSU138" s="285"/>
      <c r="KSV138" s="285"/>
      <c r="KSW138" s="285"/>
      <c r="KSX138" s="285"/>
      <c r="KSY138" s="285"/>
      <c r="KSZ138" s="285"/>
      <c r="KTA138" s="285"/>
      <c r="KTB138" s="285"/>
      <c r="KTC138" s="285"/>
      <c r="KTD138" s="285"/>
      <c r="KTE138" s="285"/>
      <c r="KTF138" s="285"/>
      <c r="KTG138" s="285"/>
      <c r="KTH138" s="285"/>
      <c r="KTI138" s="285"/>
      <c r="KTJ138" s="285"/>
      <c r="KTK138" s="285"/>
      <c r="KTL138" s="285"/>
      <c r="KTM138" s="285"/>
      <c r="KTN138" s="285"/>
      <c r="KTO138" s="285"/>
      <c r="KTP138" s="285"/>
      <c r="KTQ138" s="285"/>
      <c r="KTR138" s="285"/>
      <c r="KTS138" s="285"/>
      <c r="KTT138" s="285"/>
      <c r="KTU138" s="285"/>
      <c r="KTV138" s="285"/>
      <c r="KTW138" s="285"/>
      <c r="KTX138" s="285"/>
      <c r="KTY138" s="285"/>
      <c r="KTZ138" s="285"/>
      <c r="KUA138" s="285"/>
      <c r="KUB138" s="285"/>
      <c r="KUC138" s="285"/>
      <c r="KUD138" s="285"/>
      <c r="KUE138" s="285"/>
      <c r="KUF138" s="285"/>
      <c r="KUG138" s="285"/>
      <c r="KUH138" s="285"/>
      <c r="KUI138" s="285"/>
      <c r="KUJ138" s="285"/>
      <c r="KUK138" s="285"/>
      <c r="KUL138" s="285"/>
      <c r="KUM138" s="285"/>
      <c r="KUN138" s="285"/>
      <c r="KUO138" s="285"/>
      <c r="KUP138" s="285"/>
      <c r="KUQ138" s="285"/>
      <c r="KUR138" s="285"/>
      <c r="KUS138" s="285"/>
      <c r="KUT138" s="285"/>
      <c r="KUU138" s="285"/>
      <c r="KUV138" s="285"/>
      <c r="KUW138" s="285"/>
      <c r="KUX138" s="285"/>
      <c r="KUY138" s="285"/>
      <c r="KUZ138" s="285"/>
      <c r="KVA138" s="285"/>
      <c r="KVB138" s="285"/>
      <c r="KVC138" s="285"/>
      <c r="KVD138" s="285"/>
      <c r="KVE138" s="285"/>
      <c r="KVF138" s="285"/>
      <c r="KVG138" s="285"/>
      <c r="KVH138" s="285"/>
      <c r="KVI138" s="285"/>
      <c r="KVJ138" s="285"/>
      <c r="KVK138" s="285"/>
      <c r="KVL138" s="285"/>
      <c r="KVM138" s="285"/>
      <c r="KVN138" s="285"/>
      <c r="KVO138" s="285"/>
      <c r="KVP138" s="285"/>
      <c r="KVQ138" s="285"/>
      <c r="KVR138" s="285"/>
      <c r="KVS138" s="285"/>
      <c r="KVT138" s="285"/>
      <c r="KVU138" s="285"/>
      <c r="KVV138" s="285"/>
      <c r="KVW138" s="285"/>
      <c r="KVX138" s="285"/>
      <c r="KVY138" s="285"/>
      <c r="KVZ138" s="285"/>
      <c r="KWA138" s="285"/>
      <c r="KWB138" s="285"/>
      <c r="KWC138" s="285"/>
      <c r="KWD138" s="285"/>
      <c r="KWE138" s="285"/>
      <c r="KWF138" s="285"/>
      <c r="KWG138" s="285"/>
      <c r="KWH138" s="285"/>
      <c r="KWI138" s="285"/>
      <c r="KWJ138" s="285"/>
      <c r="KWK138" s="285"/>
      <c r="KWL138" s="285"/>
      <c r="KWM138" s="285"/>
      <c r="KWN138" s="285"/>
      <c r="KWO138" s="285"/>
      <c r="KWP138" s="285"/>
      <c r="KWQ138" s="285"/>
      <c r="KWR138" s="285"/>
      <c r="KWS138" s="285"/>
      <c r="KWT138" s="285"/>
      <c r="KWU138" s="285"/>
      <c r="KWV138" s="285"/>
      <c r="KWW138" s="285"/>
      <c r="KWX138" s="285"/>
      <c r="KWY138" s="285"/>
      <c r="KWZ138" s="285"/>
      <c r="KXA138" s="285"/>
      <c r="KXB138" s="285"/>
      <c r="KXC138" s="285"/>
      <c r="KXD138" s="285"/>
      <c r="KXE138" s="285"/>
      <c r="KXF138" s="285"/>
      <c r="KXG138" s="285"/>
      <c r="KXH138" s="285"/>
      <c r="KXI138" s="285"/>
      <c r="KXJ138" s="285"/>
      <c r="KXK138" s="285"/>
      <c r="KXL138" s="285"/>
      <c r="KXM138" s="285"/>
      <c r="KXN138" s="285"/>
      <c r="KXO138" s="285"/>
      <c r="KXP138" s="285"/>
      <c r="KXQ138" s="285"/>
      <c r="KXR138" s="285"/>
      <c r="KXS138" s="285"/>
      <c r="KXT138" s="285"/>
      <c r="KXU138" s="285"/>
      <c r="KXV138" s="285"/>
      <c r="KXW138" s="285"/>
      <c r="KXX138" s="285"/>
      <c r="KXY138" s="285"/>
      <c r="KXZ138" s="285"/>
      <c r="KYA138" s="285"/>
      <c r="KYB138" s="285"/>
      <c r="KYC138" s="285"/>
      <c r="KYD138" s="285"/>
      <c r="KYE138" s="285"/>
      <c r="KYF138" s="285"/>
      <c r="KYG138" s="285"/>
      <c r="KYH138" s="285"/>
      <c r="KYI138" s="285"/>
      <c r="KYJ138" s="285"/>
      <c r="KYK138" s="285"/>
      <c r="KYL138" s="285"/>
      <c r="KYM138" s="285"/>
      <c r="KYN138" s="285"/>
      <c r="KYO138" s="285"/>
      <c r="KYP138" s="285"/>
      <c r="KYQ138" s="285"/>
      <c r="KYR138" s="285"/>
      <c r="KYS138" s="285"/>
      <c r="KYT138" s="285"/>
      <c r="KYU138" s="285"/>
      <c r="KYV138" s="285"/>
      <c r="KYW138" s="285"/>
      <c r="KYX138" s="285"/>
      <c r="KYY138" s="285"/>
      <c r="KYZ138" s="285"/>
      <c r="KZA138" s="285"/>
      <c r="KZB138" s="285"/>
      <c r="KZC138" s="285"/>
      <c r="KZD138" s="285"/>
      <c r="KZE138" s="285"/>
      <c r="KZF138" s="285"/>
      <c r="KZG138" s="285"/>
      <c r="KZH138" s="285"/>
      <c r="KZI138" s="285"/>
      <c r="KZJ138" s="285"/>
      <c r="KZK138" s="285"/>
      <c r="KZL138" s="285"/>
      <c r="KZM138" s="285"/>
      <c r="KZN138" s="285"/>
      <c r="KZO138" s="285"/>
      <c r="KZP138" s="285"/>
      <c r="KZQ138" s="285"/>
      <c r="KZR138" s="285"/>
      <c r="KZS138" s="285"/>
      <c r="KZT138" s="285"/>
      <c r="KZU138" s="285"/>
      <c r="KZV138" s="285"/>
      <c r="KZW138" s="285"/>
      <c r="KZX138" s="285"/>
      <c r="KZY138" s="285"/>
      <c r="KZZ138" s="285"/>
      <c r="LAA138" s="285"/>
      <c r="LAB138" s="285"/>
      <c r="LAC138" s="285"/>
      <c r="LAD138" s="285"/>
      <c r="LAE138" s="285"/>
      <c r="LAF138" s="285"/>
      <c r="LAG138" s="285"/>
      <c r="LAH138" s="285"/>
      <c r="LAI138" s="285"/>
      <c r="LAJ138" s="285"/>
      <c r="LAK138" s="285"/>
      <c r="LAL138" s="285"/>
      <c r="LAM138" s="285"/>
      <c r="LAN138" s="285"/>
      <c r="LAO138" s="285"/>
      <c r="LAP138" s="285"/>
      <c r="LAQ138" s="285"/>
      <c r="LAR138" s="285"/>
      <c r="LAS138" s="285"/>
      <c r="LAT138" s="285"/>
      <c r="LAU138" s="285"/>
      <c r="LAV138" s="285"/>
      <c r="LAW138" s="285"/>
      <c r="LAX138" s="285"/>
      <c r="LAY138" s="285"/>
      <c r="LAZ138" s="285"/>
      <c r="LBA138" s="285"/>
      <c r="LBB138" s="285"/>
      <c r="LBC138" s="285"/>
      <c r="LBD138" s="285"/>
      <c r="LBE138" s="285"/>
      <c r="LBF138" s="285"/>
      <c r="LBG138" s="285"/>
      <c r="LBH138" s="285"/>
      <c r="LBI138" s="285"/>
      <c r="LBJ138" s="285"/>
      <c r="LBK138" s="285"/>
      <c r="LBL138" s="285"/>
      <c r="LBM138" s="285"/>
      <c r="LBN138" s="285"/>
      <c r="LBO138" s="285"/>
      <c r="LBP138" s="285"/>
      <c r="LBQ138" s="285"/>
      <c r="LBR138" s="285"/>
      <c r="LBS138" s="285"/>
      <c r="LBT138" s="285"/>
      <c r="LBU138" s="285"/>
      <c r="LBV138" s="285"/>
      <c r="LBW138" s="285"/>
      <c r="LBX138" s="285"/>
      <c r="LBY138" s="285"/>
      <c r="LBZ138" s="285"/>
      <c r="LCA138" s="285"/>
      <c r="LCB138" s="285"/>
      <c r="LCC138" s="285"/>
      <c r="LCD138" s="285"/>
      <c r="LCE138" s="285"/>
      <c r="LCF138" s="285"/>
      <c r="LCG138" s="285"/>
      <c r="LCH138" s="285"/>
      <c r="LCI138" s="285"/>
      <c r="LCJ138" s="285"/>
      <c r="LCK138" s="285"/>
      <c r="LCL138" s="285"/>
      <c r="LCM138" s="285"/>
      <c r="LCN138" s="285"/>
      <c r="LCO138" s="285"/>
      <c r="LCP138" s="285"/>
      <c r="LCQ138" s="285"/>
      <c r="LCR138" s="285"/>
      <c r="LCS138" s="285"/>
      <c r="LCT138" s="285"/>
      <c r="LCU138" s="285"/>
      <c r="LCV138" s="285"/>
      <c r="LCW138" s="285"/>
      <c r="LCX138" s="285"/>
      <c r="LCY138" s="285"/>
      <c r="LCZ138" s="285"/>
      <c r="LDA138" s="285"/>
      <c r="LDB138" s="285"/>
      <c r="LDC138" s="285"/>
      <c r="LDD138" s="285"/>
      <c r="LDE138" s="285"/>
      <c r="LDF138" s="285"/>
      <c r="LDG138" s="285"/>
      <c r="LDH138" s="285"/>
      <c r="LDI138" s="285"/>
      <c r="LDJ138" s="285"/>
      <c r="LDK138" s="285"/>
      <c r="LDL138" s="285"/>
      <c r="LDM138" s="285"/>
      <c r="LDN138" s="285"/>
      <c r="LDO138" s="285"/>
      <c r="LDP138" s="285"/>
      <c r="LDQ138" s="285"/>
      <c r="LDR138" s="285"/>
      <c r="LDS138" s="285"/>
      <c r="LDT138" s="285"/>
      <c r="LDU138" s="285"/>
      <c r="LDV138" s="285"/>
      <c r="LDW138" s="285"/>
      <c r="LDX138" s="285"/>
      <c r="LDY138" s="285"/>
      <c r="LDZ138" s="285"/>
      <c r="LEA138" s="285"/>
      <c r="LEB138" s="285"/>
      <c r="LEC138" s="285"/>
      <c r="LED138" s="285"/>
      <c r="LEE138" s="285"/>
      <c r="LEF138" s="285"/>
      <c r="LEG138" s="285"/>
      <c r="LEH138" s="285"/>
      <c r="LEI138" s="285"/>
      <c r="LEJ138" s="285"/>
      <c r="LEK138" s="285"/>
      <c r="LEL138" s="285"/>
      <c r="LEM138" s="285"/>
      <c r="LEN138" s="285"/>
      <c r="LEO138" s="285"/>
      <c r="LEP138" s="285"/>
      <c r="LEQ138" s="285"/>
      <c r="LER138" s="285"/>
      <c r="LES138" s="285"/>
      <c r="LET138" s="285"/>
      <c r="LEU138" s="285"/>
      <c r="LEV138" s="285"/>
      <c r="LEW138" s="285"/>
      <c r="LEX138" s="285"/>
      <c r="LEY138" s="285"/>
      <c r="LEZ138" s="285"/>
      <c r="LFA138" s="285"/>
      <c r="LFB138" s="285"/>
      <c r="LFC138" s="285"/>
      <c r="LFD138" s="285"/>
      <c r="LFE138" s="285"/>
      <c r="LFF138" s="285"/>
      <c r="LFG138" s="285"/>
      <c r="LFH138" s="285"/>
      <c r="LFI138" s="285"/>
      <c r="LFJ138" s="285"/>
      <c r="LFK138" s="285"/>
      <c r="LFL138" s="285"/>
      <c r="LFM138" s="285"/>
      <c r="LFN138" s="285"/>
      <c r="LFO138" s="285"/>
      <c r="LFP138" s="285"/>
      <c r="LFQ138" s="285"/>
      <c r="LFR138" s="285"/>
      <c r="LFS138" s="285"/>
      <c r="LFT138" s="285"/>
      <c r="LFU138" s="285"/>
      <c r="LFV138" s="285"/>
      <c r="LFW138" s="285"/>
      <c r="LFX138" s="285"/>
      <c r="LFY138" s="285"/>
      <c r="LFZ138" s="285"/>
      <c r="LGA138" s="285"/>
      <c r="LGB138" s="285"/>
      <c r="LGC138" s="285"/>
      <c r="LGD138" s="285"/>
      <c r="LGE138" s="285"/>
      <c r="LGF138" s="285"/>
      <c r="LGG138" s="285"/>
      <c r="LGH138" s="285"/>
      <c r="LGI138" s="285"/>
      <c r="LGJ138" s="285"/>
      <c r="LGK138" s="285"/>
      <c r="LGL138" s="285"/>
      <c r="LGM138" s="285"/>
      <c r="LGN138" s="285"/>
      <c r="LGO138" s="285"/>
      <c r="LGP138" s="285"/>
      <c r="LGQ138" s="285"/>
      <c r="LGR138" s="285"/>
      <c r="LGS138" s="285"/>
      <c r="LGT138" s="285"/>
      <c r="LGU138" s="285"/>
      <c r="LGV138" s="285"/>
      <c r="LGW138" s="285"/>
      <c r="LGX138" s="285"/>
      <c r="LGY138" s="285"/>
      <c r="LGZ138" s="285"/>
      <c r="LHA138" s="285"/>
      <c r="LHB138" s="285"/>
      <c r="LHC138" s="285"/>
      <c r="LHD138" s="285"/>
      <c r="LHE138" s="285"/>
      <c r="LHF138" s="285"/>
      <c r="LHG138" s="285"/>
      <c r="LHH138" s="285"/>
      <c r="LHI138" s="285"/>
      <c r="LHJ138" s="285"/>
      <c r="LHK138" s="285"/>
      <c r="LHL138" s="285"/>
      <c r="LHM138" s="285"/>
      <c r="LHN138" s="285"/>
      <c r="LHO138" s="285"/>
      <c r="LHP138" s="285"/>
      <c r="LHQ138" s="285"/>
      <c r="LHR138" s="285"/>
      <c r="LHS138" s="285"/>
      <c r="LHT138" s="285"/>
      <c r="LHU138" s="285"/>
      <c r="LHV138" s="285"/>
      <c r="LHW138" s="285"/>
      <c r="LHX138" s="285"/>
      <c r="LHY138" s="285"/>
      <c r="LHZ138" s="285"/>
      <c r="LIA138" s="285"/>
      <c r="LIB138" s="285"/>
      <c r="LIC138" s="285"/>
      <c r="LID138" s="285"/>
      <c r="LIE138" s="285"/>
      <c r="LIF138" s="285"/>
      <c r="LIG138" s="285"/>
      <c r="LIH138" s="285"/>
      <c r="LII138" s="285"/>
      <c r="LIJ138" s="285"/>
      <c r="LIK138" s="285"/>
      <c r="LIL138" s="285"/>
      <c r="LIM138" s="285"/>
      <c r="LIN138" s="285"/>
      <c r="LIO138" s="285"/>
      <c r="LIP138" s="285"/>
      <c r="LIQ138" s="285"/>
      <c r="LIR138" s="285"/>
      <c r="LIS138" s="285"/>
      <c r="LIT138" s="285"/>
      <c r="LIU138" s="285"/>
      <c r="LIV138" s="285"/>
      <c r="LIW138" s="285"/>
      <c r="LIX138" s="285"/>
      <c r="LIY138" s="285"/>
      <c r="LIZ138" s="285"/>
      <c r="LJA138" s="285"/>
      <c r="LJB138" s="285"/>
      <c r="LJC138" s="285"/>
      <c r="LJD138" s="285"/>
      <c r="LJE138" s="285"/>
      <c r="LJF138" s="285"/>
      <c r="LJG138" s="285"/>
      <c r="LJH138" s="285"/>
      <c r="LJI138" s="285"/>
      <c r="LJJ138" s="285"/>
      <c r="LJK138" s="285"/>
      <c r="LJL138" s="285"/>
      <c r="LJM138" s="285"/>
      <c r="LJN138" s="285"/>
      <c r="LJO138" s="285"/>
      <c r="LJP138" s="285"/>
      <c r="LJQ138" s="285"/>
      <c r="LJR138" s="285"/>
      <c r="LJS138" s="285"/>
      <c r="LJT138" s="285"/>
      <c r="LJU138" s="285"/>
      <c r="LJV138" s="285"/>
      <c r="LJW138" s="285"/>
      <c r="LJX138" s="285"/>
      <c r="LJY138" s="285"/>
      <c r="LJZ138" s="285"/>
      <c r="LKA138" s="285"/>
      <c r="LKB138" s="285"/>
      <c r="LKC138" s="285"/>
      <c r="LKD138" s="285"/>
      <c r="LKE138" s="285"/>
      <c r="LKF138" s="285"/>
      <c r="LKG138" s="285"/>
      <c r="LKH138" s="285"/>
      <c r="LKI138" s="285"/>
      <c r="LKJ138" s="285"/>
      <c r="LKK138" s="285"/>
      <c r="LKL138" s="285"/>
      <c r="LKM138" s="285"/>
      <c r="LKN138" s="285"/>
      <c r="LKO138" s="285"/>
      <c r="LKP138" s="285"/>
      <c r="LKQ138" s="285"/>
      <c r="LKR138" s="285"/>
      <c r="LKS138" s="285"/>
      <c r="LKT138" s="285"/>
      <c r="LKU138" s="285"/>
      <c r="LKV138" s="285"/>
      <c r="LKW138" s="285"/>
      <c r="LKX138" s="285"/>
      <c r="LKY138" s="285"/>
      <c r="LKZ138" s="285"/>
      <c r="LLA138" s="285"/>
      <c r="LLB138" s="285"/>
      <c r="LLC138" s="285"/>
      <c r="LLD138" s="285"/>
      <c r="LLE138" s="285"/>
      <c r="LLF138" s="285"/>
      <c r="LLG138" s="285"/>
      <c r="LLH138" s="285"/>
      <c r="LLI138" s="285"/>
      <c r="LLJ138" s="285"/>
      <c r="LLK138" s="285"/>
      <c r="LLL138" s="285"/>
      <c r="LLM138" s="285"/>
      <c r="LLN138" s="285"/>
      <c r="LLO138" s="285"/>
      <c r="LLP138" s="285"/>
      <c r="LLQ138" s="285"/>
      <c r="LLR138" s="285"/>
      <c r="LLS138" s="285"/>
      <c r="LLT138" s="285"/>
      <c r="LLU138" s="285"/>
      <c r="LLV138" s="285"/>
      <c r="LLW138" s="285"/>
      <c r="LLX138" s="285"/>
      <c r="LLY138" s="285"/>
      <c r="LLZ138" s="285"/>
      <c r="LMA138" s="285"/>
      <c r="LMB138" s="285"/>
      <c r="LMC138" s="285"/>
      <c r="LMD138" s="285"/>
      <c r="LME138" s="285"/>
      <c r="LMF138" s="285"/>
      <c r="LMG138" s="285"/>
      <c r="LMH138" s="285"/>
      <c r="LMI138" s="285"/>
      <c r="LMJ138" s="285"/>
      <c r="LMK138" s="285"/>
      <c r="LML138" s="285"/>
      <c r="LMM138" s="285"/>
      <c r="LMN138" s="285"/>
      <c r="LMO138" s="285"/>
      <c r="LMP138" s="285"/>
      <c r="LMQ138" s="285"/>
      <c r="LMR138" s="285"/>
      <c r="LMS138" s="285"/>
      <c r="LMT138" s="285"/>
      <c r="LMU138" s="285"/>
      <c r="LMV138" s="285"/>
      <c r="LMW138" s="285"/>
      <c r="LMX138" s="285"/>
      <c r="LMY138" s="285"/>
      <c r="LMZ138" s="285"/>
      <c r="LNA138" s="285"/>
      <c r="LNB138" s="285"/>
      <c r="LNC138" s="285"/>
      <c r="LND138" s="285"/>
      <c r="LNE138" s="285"/>
      <c r="LNF138" s="285"/>
      <c r="LNG138" s="285"/>
      <c r="LNH138" s="285"/>
      <c r="LNI138" s="285"/>
      <c r="LNJ138" s="285"/>
      <c r="LNK138" s="285"/>
      <c r="LNL138" s="285"/>
      <c r="LNM138" s="285"/>
      <c r="LNN138" s="285"/>
      <c r="LNO138" s="285"/>
      <c r="LNP138" s="285"/>
      <c r="LNQ138" s="285"/>
      <c r="LNR138" s="285"/>
      <c r="LNS138" s="285"/>
      <c r="LNT138" s="285"/>
      <c r="LNU138" s="285"/>
      <c r="LNV138" s="285"/>
      <c r="LNW138" s="285"/>
      <c r="LNX138" s="285"/>
      <c r="LNY138" s="285"/>
      <c r="LNZ138" s="285"/>
      <c r="LOA138" s="285"/>
      <c r="LOB138" s="285"/>
      <c r="LOC138" s="285"/>
      <c r="LOD138" s="285"/>
      <c r="LOE138" s="285"/>
      <c r="LOF138" s="285"/>
      <c r="LOG138" s="285"/>
      <c r="LOH138" s="285"/>
      <c r="LOI138" s="285"/>
      <c r="LOJ138" s="285"/>
      <c r="LOK138" s="285"/>
      <c r="LOL138" s="285"/>
      <c r="LOM138" s="285"/>
      <c r="LON138" s="285"/>
      <c r="LOO138" s="285"/>
      <c r="LOP138" s="285"/>
      <c r="LOQ138" s="285"/>
      <c r="LOR138" s="285"/>
      <c r="LOS138" s="285"/>
      <c r="LOT138" s="285"/>
      <c r="LOU138" s="285"/>
      <c r="LOV138" s="285"/>
      <c r="LOW138" s="285"/>
      <c r="LOX138" s="285"/>
      <c r="LOY138" s="285"/>
      <c r="LOZ138" s="285"/>
      <c r="LPA138" s="285"/>
      <c r="LPB138" s="285"/>
      <c r="LPC138" s="285"/>
      <c r="LPD138" s="285"/>
      <c r="LPE138" s="285"/>
      <c r="LPF138" s="285"/>
      <c r="LPG138" s="285"/>
      <c r="LPH138" s="285"/>
      <c r="LPI138" s="285"/>
      <c r="LPJ138" s="285"/>
      <c r="LPK138" s="285"/>
      <c r="LPL138" s="285"/>
      <c r="LPM138" s="285"/>
      <c r="LPN138" s="285"/>
      <c r="LPO138" s="285"/>
      <c r="LPP138" s="285"/>
      <c r="LPQ138" s="285"/>
      <c r="LPR138" s="285"/>
      <c r="LPS138" s="285"/>
      <c r="LPT138" s="285"/>
      <c r="LPU138" s="285"/>
      <c r="LPV138" s="285"/>
      <c r="LPW138" s="285"/>
      <c r="LPX138" s="285"/>
      <c r="LPY138" s="285"/>
      <c r="LPZ138" s="285"/>
      <c r="LQA138" s="285"/>
      <c r="LQB138" s="285"/>
      <c r="LQC138" s="285"/>
      <c r="LQD138" s="285"/>
      <c r="LQE138" s="285"/>
      <c r="LQF138" s="285"/>
      <c r="LQG138" s="285"/>
      <c r="LQH138" s="285"/>
      <c r="LQI138" s="285"/>
      <c r="LQJ138" s="285"/>
      <c r="LQK138" s="285"/>
      <c r="LQL138" s="285"/>
      <c r="LQM138" s="285"/>
      <c r="LQN138" s="285"/>
      <c r="LQO138" s="285"/>
      <c r="LQP138" s="285"/>
      <c r="LQQ138" s="285"/>
      <c r="LQR138" s="285"/>
      <c r="LQS138" s="285"/>
      <c r="LQT138" s="285"/>
      <c r="LQU138" s="285"/>
      <c r="LQV138" s="285"/>
      <c r="LQW138" s="285"/>
      <c r="LQX138" s="285"/>
      <c r="LQY138" s="285"/>
      <c r="LQZ138" s="285"/>
      <c r="LRA138" s="285"/>
      <c r="LRB138" s="285"/>
      <c r="LRC138" s="285"/>
      <c r="LRD138" s="285"/>
      <c r="LRE138" s="285"/>
      <c r="LRF138" s="285"/>
      <c r="LRG138" s="285"/>
      <c r="LRH138" s="285"/>
      <c r="LRI138" s="285"/>
      <c r="LRJ138" s="285"/>
      <c r="LRK138" s="285"/>
      <c r="LRL138" s="285"/>
      <c r="LRM138" s="285"/>
      <c r="LRN138" s="285"/>
      <c r="LRO138" s="285"/>
      <c r="LRP138" s="285"/>
      <c r="LRQ138" s="285"/>
      <c r="LRR138" s="285"/>
      <c r="LRS138" s="285"/>
      <c r="LRT138" s="285"/>
      <c r="LRU138" s="285"/>
      <c r="LRV138" s="285"/>
      <c r="LRW138" s="285"/>
      <c r="LRX138" s="285"/>
      <c r="LRY138" s="285"/>
      <c r="LRZ138" s="285"/>
      <c r="LSA138" s="285"/>
      <c r="LSB138" s="285"/>
      <c r="LSC138" s="285"/>
      <c r="LSD138" s="285"/>
      <c r="LSE138" s="285"/>
      <c r="LSF138" s="285"/>
      <c r="LSG138" s="285"/>
      <c r="LSH138" s="285"/>
      <c r="LSI138" s="285"/>
      <c r="LSJ138" s="285"/>
      <c r="LSK138" s="285"/>
      <c r="LSL138" s="285"/>
      <c r="LSM138" s="285"/>
      <c r="LSN138" s="285"/>
      <c r="LSO138" s="285"/>
      <c r="LSP138" s="285"/>
      <c r="LSQ138" s="285"/>
      <c r="LSR138" s="285"/>
      <c r="LSS138" s="285"/>
      <c r="LST138" s="285"/>
      <c r="LSU138" s="285"/>
      <c r="LSV138" s="285"/>
      <c r="LSW138" s="285"/>
      <c r="LSX138" s="285"/>
      <c r="LSY138" s="285"/>
      <c r="LSZ138" s="285"/>
      <c r="LTA138" s="285"/>
      <c r="LTB138" s="285"/>
      <c r="LTC138" s="285"/>
      <c r="LTD138" s="285"/>
      <c r="LTE138" s="285"/>
      <c r="LTF138" s="285"/>
      <c r="LTG138" s="285"/>
      <c r="LTH138" s="285"/>
      <c r="LTI138" s="285"/>
      <c r="LTJ138" s="285"/>
      <c r="LTK138" s="285"/>
      <c r="LTL138" s="285"/>
      <c r="LTM138" s="285"/>
      <c r="LTN138" s="285"/>
      <c r="LTO138" s="285"/>
      <c r="LTP138" s="285"/>
      <c r="LTQ138" s="285"/>
      <c r="LTR138" s="285"/>
      <c r="LTS138" s="285"/>
      <c r="LTT138" s="285"/>
      <c r="LTU138" s="285"/>
      <c r="LTV138" s="285"/>
      <c r="LTW138" s="285"/>
      <c r="LTX138" s="285"/>
      <c r="LTY138" s="285"/>
      <c r="LTZ138" s="285"/>
      <c r="LUA138" s="285"/>
      <c r="LUB138" s="285"/>
      <c r="LUC138" s="285"/>
      <c r="LUD138" s="285"/>
      <c r="LUE138" s="285"/>
      <c r="LUF138" s="285"/>
      <c r="LUG138" s="285"/>
      <c r="LUH138" s="285"/>
      <c r="LUI138" s="285"/>
      <c r="LUJ138" s="285"/>
      <c r="LUK138" s="285"/>
      <c r="LUL138" s="285"/>
      <c r="LUM138" s="285"/>
      <c r="LUN138" s="285"/>
      <c r="LUO138" s="285"/>
      <c r="LUP138" s="285"/>
      <c r="LUQ138" s="285"/>
      <c r="LUR138" s="285"/>
      <c r="LUS138" s="285"/>
      <c r="LUT138" s="285"/>
      <c r="LUU138" s="285"/>
      <c r="LUV138" s="285"/>
      <c r="LUW138" s="285"/>
      <c r="LUX138" s="285"/>
      <c r="LUY138" s="285"/>
      <c r="LUZ138" s="285"/>
      <c r="LVA138" s="285"/>
      <c r="LVB138" s="285"/>
      <c r="LVC138" s="285"/>
      <c r="LVD138" s="285"/>
      <c r="LVE138" s="285"/>
      <c r="LVF138" s="285"/>
      <c r="LVG138" s="285"/>
      <c r="LVH138" s="285"/>
      <c r="LVI138" s="285"/>
      <c r="LVJ138" s="285"/>
      <c r="LVK138" s="285"/>
      <c r="LVL138" s="285"/>
      <c r="LVM138" s="285"/>
      <c r="LVN138" s="285"/>
      <c r="LVO138" s="285"/>
      <c r="LVP138" s="285"/>
      <c r="LVQ138" s="285"/>
      <c r="LVR138" s="285"/>
      <c r="LVS138" s="285"/>
      <c r="LVT138" s="285"/>
      <c r="LVU138" s="285"/>
      <c r="LVV138" s="285"/>
      <c r="LVW138" s="285"/>
      <c r="LVX138" s="285"/>
      <c r="LVY138" s="285"/>
      <c r="LVZ138" s="285"/>
      <c r="LWA138" s="285"/>
      <c r="LWB138" s="285"/>
      <c r="LWC138" s="285"/>
      <c r="LWD138" s="285"/>
      <c r="LWE138" s="285"/>
      <c r="LWF138" s="285"/>
      <c r="LWG138" s="285"/>
      <c r="LWH138" s="285"/>
      <c r="LWI138" s="285"/>
      <c r="LWJ138" s="285"/>
      <c r="LWK138" s="285"/>
      <c r="LWL138" s="285"/>
      <c r="LWM138" s="285"/>
      <c r="LWN138" s="285"/>
      <c r="LWO138" s="285"/>
      <c r="LWP138" s="285"/>
      <c r="LWQ138" s="285"/>
      <c r="LWR138" s="285"/>
      <c r="LWS138" s="285"/>
      <c r="LWT138" s="285"/>
      <c r="LWU138" s="285"/>
      <c r="LWV138" s="285"/>
      <c r="LWW138" s="285"/>
      <c r="LWX138" s="285"/>
      <c r="LWY138" s="285"/>
      <c r="LWZ138" s="285"/>
      <c r="LXA138" s="285"/>
      <c r="LXB138" s="285"/>
      <c r="LXC138" s="285"/>
      <c r="LXD138" s="285"/>
      <c r="LXE138" s="285"/>
      <c r="LXF138" s="285"/>
      <c r="LXG138" s="285"/>
      <c r="LXH138" s="285"/>
      <c r="LXI138" s="285"/>
      <c r="LXJ138" s="285"/>
      <c r="LXK138" s="285"/>
      <c r="LXL138" s="285"/>
      <c r="LXM138" s="285"/>
      <c r="LXN138" s="285"/>
      <c r="LXO138" s="285"/>
      <c r="LXP138" s="285"/>
      <c r="LXQ138" s="285"/>
      <c r="LXR138" s="285"/>
      <c r="LXS138" s="285"/>
      <c r="LXT138" s="285"/>
      <c r="LXU138" s="285"/>
      <c r="LXV138" s="285"/>
      <c r="LXW138" s="285"/>
      <c r="LXX138" s="285"/>
      <c r="LXY138" s="285"/>
      <c r="LXZ138" s="285"/>
      <c r="LYA138" s="285"/>
      <c r="LYB138" s="285"/>
      <c r="LYC138" s="285"/>
      <c r="LYD138" s="285"/>
      <c r="LYE138" s="285"/>
      <c r="LYF138" s="285"/>
      <c r="LYG138" s="285"/>
      <c r="LYH138" s="285"/>
      <c r="LYI138" s="285"/>
      <c r="LYJ138" s="285"/>
      <c r="LYK138" s="285"/>
      <c r="LYL138" s="285"/>
      <c r="LYM138" s="285"/>
      <c r="LYN138" s="285"/>
      <c r="LYO138" s="285"/>
      <c r="LYP138" s="285"/>
      <c r="LYQ138" s="285"/>
      <c r="LYR138" s="285"/>
      <c r="LYS138" s="285"/>
      <c r="LYT138" s="285"/>
      <c r="LYU138" s="285"/>
      <c r="LYV138" s="285"/>
      <c r="LYW138" s="285"/>
      <c r="LYX138" s="285"/>
      <c r="LYY138" s="285"/>
      <c r="LYZ138" s="285"/>
      <c r="LZA138" s="285"/>
      <c r="LZB138" s="285"/>
      <c r="LZC138" s="285"/>
      <c r="LZD138" s="285"/>
      <c r="LZE138" s="285"/>
      <c r="LZF138" s="285"/>
      <c r="LZG138" s="285"/>
      <c r="LZH138" s="285"/>
      <c r="LZI138" s="285"/>
      <c r="LZJ138" s="285"/>
      <c r="LZK138" s="285"/>
      <c r="LZL138" s="285"/>
      <c r="LZM138" s="285"/>
      <c r="LZN138" s="285"/>
      <c r="LZO138" s="285"/>
      <c r="LZP138" s="285"/>
      <c r="LZQ138" s="285"/>
      <c r="LZR138" s="285"/>
      <c r="LZS138" s="285"/>
      <c r="LZT138" s="285"/>
      <c r="LZU138" s="285"/>
      <c r="LZV138" s="285"/>
      <c r="LZW138" s="285"/>
      <c r="LZX138" s="285"/>
      <c r="LZY138" s="285"/>
      <c r="LZZ138" s="285"/>
      <c r="MAA138" s="285"/>
      <c r="MAB138" s="285"/>
      <c r="MAC138" s="285"/>
      <c r="MAD138" s="285"/>
      <c r="MAE138" s="285"/>
      <c r="MAF138" s="285"/>
      <c r="MAG138" s="285"/>
      <c r="MAH138" s="285"/>
      <c r="MAI138" s="285"/>
      <c r="MAJ138" s="285"/>
      <c r="MAK138" s="285"/>
      <c r="MAL138" s="285"/>
      <c r="MAM138" s="285"/>
      <c r="MAN138" s="285"/>
      <c r="MAO138" s="285"/>
      <c r="MAP138" s="285"/>
      <c r="MAQ138" s="285"/>
      <c r="MAR138" s="285"/>
      <c r="MAS138" s="285"/>
      <c r="MAT138" s="285"/>
      <c r="MAU138" s="285"/>
      <c r="MAV138" s="285"/>
      <c r="MAW138" s="285"/>
      <c r="MAX138" s="285"/>
      <c r="MAY138" s="285"/>
      <c r="MAZ138" s="285"/>
      <c r="MBA138" s="285"/>
      <c r="MBB138" s="285"/>
      <c r="MBC138" s="285"/>
      <c r="MBD138" s="285"/>
      <c r="MBE138" s="285"/>
      <c r="MBF138" s="285"/>
      <c r="MBG138" s="285"/>
      <c r="MBH138" s="285"/>
      <c r="MBI138" s="285"/>
      <c r="MBJ138" s="285"/>
      <c r="MBK138" s="285"/>
      <c r="MBL138" s="285"/>
      <c r="MBM138" s="285"/>
      <c r="MBN138" s="285"/>
      <c r="MBO138" s="285"/>
      <c r="MBP138" s="285"/>
      <c r="MBQ138" s="285"/>
      <c r="MBR138" s="285"/>
      <c r="MBS138" s="285"/>
      <c r="MBT138" s="285"/>
      <c r="MBU138" s="285"/>
      <c r="MBV138" s="285"/>
      <c r="MBW138" s="285"/>
      <c r="MBX138" s="285"/>
      <c r="MBY138" s="285"/>
      <c r="MBZ138" s="285"/>
      <c r="MCA138" s="285"/>
      <c r="MCB138" s="285"/>
      <c r="MCC138" s="285"/>
      <c r="MCD138" s="285"/>
      <c r="MCE138" s="285"/>
      <c r="MCF138" s="285"/>
      <c r="MCG138" s="285"/>
      <c r="MCH138" s="285"/>
      <c r="MCI138" s="285"/>
      <c r="MCJ138" s="285"/>
      <c r="MCK138" s="285"/>
      <c r="MCL138" s="285"/>
      <c r="MCM138" s="285"/>
      <c r="MCN138" s="285"/>
      <c r="MCO138" s="285"/>
      <c r="MCP138" s="285"/>
      <c r="MCQ138" s="285"/>
      <c r="MCR138" s="285"/>
      <c r="MCS138" s="285"/>
      <c r="MCT138" s="285"/>
      <c r="MCU138" s="285"/>
      <c r="MCV138" s="285"/>
      <c r="MCW138" s="285"/>
      <c r="MCX138" s="285"/>
      <c r="MCY138" s="285"/>
      <c r="MCZ138" s="285"/>
      <c r="MDA138" s="285"/>
      <c r="MDB138" s="285"/>
      <c r="MDC138" s="285"/>
      <c r="MDD138" s="285"/>
      <c r="MDE138" s="285"/>
      <c r="MDF138" s="285"/>
      <c r="MDG138" s="285"/>
      <c r="MDH138" s="285"/>
      <c r="MDI138" s="285"/>
      <c r="MDJ138" s="285"/>
      <c r="MDK138" s="285"/>
      <c r="MDL138" s="285"/>
      <c r="MDM138" s="285"/>
      <c r="MDN138" s="285"/>
      <c r="MDO138" s="285"/>
      <c r="MDP138" s="285"/>
      <c r="MDQ138" s="285"/>
      <c r="MDR138" s="285"/>
      <c r="MDS138" s="285"/>
      <c r="MDT138" s="285"/>
      <c r="MDU138" s="285"/>
      <c r="MDV138" s="285"/>
      <c r="MDW138" s="285"/>
      <c r="MDX138" s="285"/>
      <c r="MDY138" s="285"/>
      <c r="MDZ138" s="285"/>
      <c r="MEA138" s="285"/>
      <c r="MEB138" s="285"/>
      <c r="MEC138" s="285"/>
      <c r="MED138" s="285"/>
      <c r="MEE138" s="285"/>
      <c r="MEF138" s="285"/>
      <c r="MEG138" s="285"/>
      <c r="MEH138" s="285"/>
      <c r="MEI138" s="285"/>
      <c r="MEJ138" s="285"/>
      <c r="MEK138" s="285"/>
      <c r="MEL138" s="285"/>
      <c r="MEM138" s="285"/>
      <c r="MEN138" s="285"/>
      <c r="MEO138" s="285"/>
      <c r="MEP138" s="285"/>
      <c r="MEQ138" s="285"/>
      <c r="MER138" s="285"/>
      <c r="MES138" s="285"/>
      <c r="MET138" s="285"/>
      <c r="MEU138" s="285"/>
      <c r="MEV138" s="285"/>
      <c r="MEW138" s="285"/>
      <c r="MEX138" s="285"/>
      <c r="MEY138" s="285"/>
      <c r="MEZ138" s="285"/>
      <c r="MFA138" s="285"/>
      <c r="MFB138" s="285"/>
      <c r="MFC138" s="285"/>
      <c r="MFD138" s="285"/>
      <c r="MFE138" s="285"/>
      <c r="MFF138" s="285"/>
      <c r="MFG138" s="285"/>
      <c r="MFH138" s="285"/>
      <c r="MFI138" s="285"/>
      <c r="MFJ138" s="285"/>
      <c r="MFK138" s="285"/>
      <c r="MFL138" s="285"/>
      <c r="MFM138" s="285"/>
      <c r="MFN138" s="285"/>
      <c r="MFO138" s="285"/>
      <c r="MFP138" s="285"/>
      <c r="MFQ138" s="285"/>
      <c r="MFR138" s="285"/>
      <c r="MFS138" s="285"/>
      <c r="MFT138" s="285"/>
      <c r="MFU138" s="285"/>
      <c r="MFV138" s="285"/>
      <c r="MFW138" s="285"/>
      <c r="MFX138" s="285"/>
      <c r="MFY138" s="285"/>
      <c r="MFZ138" s="285"/>
      <c r="MGA138" s="285"/>
      <c r="MGB138" s="285"/>
      <c r="MGC138" s="285"/>
      <c r="MGD138" s="285"/>
      <c r="MGE138" s="285"/>
      <c r="MGF138" s="285"/>
      <c r="MGG138" s="285"/>
      <c r="MGH138" s="285"/>
      <c r="MGI138" s="285"/>
      <c r="MGJ138" s="285"/>
      <c r="MGK138" s="285"/>
      <c r="MGL138" s="285"/>
      <c r="MGM138" s="285"/>
      <c r="MGN138" s="285"/>
      <c r="MGO138" s="285"/>
      <c r="MGP138" s="285"/>
      <c r="MGQ138" s="285"/>
      <c r="MGR138" s="285"/>
      <c r="MGS138" s="285"/>
      <c r="MGT138" s="285"/>
      <c r="MGU138" s="285"/>
      <c r="MGV138" s="285"/>
      <c r="MGW138" s="285"/>
      <c r="MGX138" s="285"/>
      <c r="MGY138" s="285"/>
      <c r="MGZ138" s="285"/>
      <c r="MHA138" s="285"/>
      <c r="MHB138" s="285"/>
      <c r="MHC138" s="285"/>
      <c r="MHD138" s="285"/>
      <c r="MHE138" s="285"/>
      <c r="MHF138" s="285"/>
      <c r="MHG138" s="285"/>
      <c r="MHH138" s="285"/>
      <c r="MHI138" s="285"/>
      <c r="MHJ138" s="285"/>
      <c r="MHK138" s="285"/>
      <c r="MHL138" s="285"/>
      <c r="MHM138" s="285"/>
      <c r="MHN138" s="285"/>
      <c r="MHO138" s="285"/>
      <c r="MHP138" s="285"/>
      <c r="MHQ138" s="285"/>
      <c r="MHR138" s="285"/>
      <c r="MHS138" s="285"/>
      <c r="MHT138" s="285"/>
      <c r="MHU138" s="285"/>
      <c r="MHV138" s="285"/>
      <c r="MHW138" s="285"/>
      <c r="MHX138" s="285"/>
      <c r="MHY138" s="285"/>
      <c r="MHZ138" s="285"/>
      <c r="MIA138" s="285"/>
      <c r="MIB138" s="285"/>
      <c r="MIC138" s="285"/>
      <c r="MID138" s="285"/>
      <c r="MIE138" s="285"/>
      <c r="MIF138" s="285"/>
      <c r="MIG138" s="285"/>
      <c r="MIH138" s="285"/>
      <c r="MII138" s="285"/>
      <c r="MIJ138" s="285"/>
      <c r="MIK138" s="285"/>
      <c r="MIL138" s="285"/>
      <c r="MIM138" s="285"/>
      <c r="MIN138" s="285"/>
      <c r="MIO138" s="285"/>
      <c r="MIP138" s="285"/>
      <c r="MIQ138" s="285"/>
      <c r="MIR138" s="285"/>
      <c r="MIS138" s="285"/>
      <c r="MIT138" s="285"/>
      <c r="MIU138" s="285"/>
      <c r="MIV138" s="285"/>
      <c r="MIW138" s="285"/>
      <c r="MIX138" s="285"/>
      <c r="MIY138" s="285"/>
      <c r="MIZ138" s="285"/>
      <c r="MJA138" s="285"/>
      <c r="MJB138" s="285"/>
      <c r="MJC138" s="285"/>
      <c r="MJD138" s="285"/>
      <c r="MJE138" s="285"/>
      <c r="MJF138" s="285"/>
      <c r="MJG138" s="285"/>
      <c r="MJH138" s="285"/>
      <c r="MJI138" s="285"/>
      <c r="MJJ138" s="285"/>
      <c r="MJK138" s="285"/>
      <c r="MJL138" s="285"/>
      <c r="MJM138" s="285"/>
      <c r="MJN138" s="285"/>
      <c r="MJO138" s="285"/>
      <c r="MJP138" s="285"/>
      <c r="MJQ138" s="285"/>
      <c r="MJR138" s="285"/>
      <c r="MJS138" s="285"/>
      <c r="MJT138" s="285"/>
      <c r="MJU138" s="285"/>
      <c r="MJV138" s="285"/>
      <c r="MJW138" s="285"/>
      <c r="MJX138" s="285"/>
      <c r="MJY138" s="285"/>
      <c r="MJZ138" s="285"/>
      <c r="MKA138" s="285"/>
      <c r="MKB138" s="285"/>
      <c r="MKC138" s="285"/>
      <c r="MKD138" s="285"/>
      <c r="MKE138" s="285"/>
      <c r="MKF138" s="285"/>
      <c r="MKG138" s="285"/>
      <c r="MKH138" s="285"/>
      <c r="MKI138" s="285"/>
      <c r="MKJ138" s="285"/>
      <c r="MKK138" s="285"/>
      <c r="MKL138" s="285"/>
      <c r="MKM138" s="285"/>
      <c r="MKN138" s="285"/>
      <c r="MKO138" s="285"/>
      <c r="MKP138" s="285"/>
      <c r="MKQ138" s="285"/>
      <c r="MKR138" s="285"/>
      <c r="MKS138" s="285"/>
      <c r="MKT138" s="285"/>
      <c r="MKU138" s="285"/>
      <c r="MKV138" s="285"/>
      <c r="MKW138" s="285"/>
      <c r="MKX138" s="285"/>
      <c r="MKY138" s="285"/>
      <c r="MKZ138" s="285"/>
      <c r="MLA138" s="285"/>
      <c r="MLB138" s="285"/>
      <c r="MLC138" s="285"/>
      <c r="MLD138" s="285"/>
      <c r="MLE138" s="285"/>
      <c r="MLF138" s="285"/>
      <c r="MLG138" s="285"/>
      <c r="MLH138" s="285"/>
      <c r="MLI138" s="285"/>
      <c r="MLJ138" s="285"/>
      <c r="MLK138" s="285"/>
      <c r="MLL138" s="285"/>
      <c r="MLM138" s="285"/>
      <c r="MLN138" s="285"/>
      <c r="MLO138" s="285"/>
      <c r="MLP138" s="285"/>
      <c r="MLQ138" s="285"/>
      <c r="MLR138" s="285"/>
      <c r="MLS138" s="285"/>
      <c r="MLT138" s="285"/>
      <c r="MLU138" s="285"/>
      <c r="MLV138" s="285"/>
      <c r="MLW138" s="285"/>
      <c r="MLX138" s="285"/>
      <c r="MLY138" s="285"/>
      <c r="MLZ138" s="285"/>
      <c r="MMA138" s="285"/>
      <c r="MMB138" s="285"/>
      <c r="MMC138" s="285"/>
      <c r="MMD138" s="285"/>
      <c r="MME138" s="285"/>
      <c r="MMF138" s="285"/>
      <c r="MMG138" s="285"/>
      <c r="MMH138" s="285"/>
      <c r="MMI138" s="285"/>
      <c r="MMJ138" s="285"/>
      <c r="MMK138" s="285"/>
      <c r="MML138" s="285"/>
      <c r="MMM138" s="285"/>
      <c r="MMN138" s="285"/>
      <c r="MMO138" s="285"/>
      <c r="MMP138" s="285"/>
      <c r="MMQ138" s="285"/>
      <c r="MMR138" s="285"/>
      <c r="MMS138" s="285"/>
      <c r="MMT138" s="285"/>
      <c r="MMU138" s="285"/>
      <c r="MMV138" s="285"/>
      <c r="MMW138" s="285"/>
      <c r="MMX138" s="285"/>
      <c r="MMY138" s="285"/>
      <c r="MMZ138" s="285"/>
      <c r="MNA138" s="285"/>
      <c r="MNB138" s="285"/>
      <c r="MNC138" s="285"/>
      <c r="MND138" s="285"/>
      <c r="MNE138" s="285"/>
      <c r="MNF138" s="285"/>
      <c r="MNG138" s="285"/>
      <c r="MNH138" s="285"/>
      <c r="MNI138" s="285"/>
      <c r="MNJ138" s="285"/>
      <c r="MNK138" s="285"/>
      <c r="MNL138" s="285"/>
      <c r="MNM138" s="285"/>
      <c r="MNN138" s="285"/>
      <c r="MNO138" s="285"/>
      <c r="MNP138" s="285"/>
      <c r="MNQ138" s="285"/>
      <c r="MNR138" s="285"/>
      <c r="MNS138" s="285"/>
      <c r="MNT138" s="285"/>
      <c r="MNU138" s="285"/>
      <c r="MNV138" s="285"/>
      <c r="MNW138" s="285"/>
      <c r="MNX138" s="285"/>
      <c r="MNY138" s="285"/>
      <c r="MNZ138" s="285"/>
      <c r="MOA138" s="285"/>
      <c r="MOB138" s="285"/>
      <c r="MOC138" s="285"/>
      <c r="MOD138" s="285"/>
      <c r="MOE138" s="285"/>
      <c r="MOF138" s="285"/>
      <c r="MOG138" s="285"/>
      <c r="MOH138" s="285"/>
      <c r="MOI138" s="285"/>
      <c r="MOJ138" s="285"/>
      <c r="MOK138" s="285"/>
      <c r="MOL138" s="285"/>
      <c r="MOM138" s="285"/>
      <c r="MON138" s="285"/>
      <c r="MOO138" s="285"/>
      <c r="MOP138" s="285"/>
      <c r="MOQ138" s="285"/>
      <c r="MOR138" s="285"/>
      <c r="MOS138" s="285"/>
      <c r="MOT138" s="285"/>
      <c r="MOU138" s="285"/>
      <c r="MOV138" s="285"/>
      <c r="MOW138" s="285"/>
      <c r="MOX138" s="285"/>
      <c r="MOY138" s="285"/>
      <c r="MOZ138" s="285"/>
      <c r="MPA138" s="285"/>
      <c r="MPB138" s="285"/>
      <c r="MPC138" s="285"/>
      <c r="MPD138" s="285"/>
      <c r="MPE138" s="285"/>
      <c r="MPF138" s="285"/>
      <c r="MPG138" s="285"/>
      <c r="MPH138" s="285"/>
      <c r="MPI138" s="285"/>
      <c r="MPJ138" s="285"/>
      <c r="MPK138" s="285"/>
      <c r="MPL138" s="285"/>
      <c r="MPM138" s="285"/>
      <c r="MPN138" s="285"/>
      <c r="MPO138" s="285"/>
      <c r="MPP138" s="285"/>
      <c r="MPQ138" s="285"/>
      <c r="MPR138" s="285"/>
      <c r="MPS138" s="285"/>
      <c r="MPT138" s="285"/>
      <c r="MPU138" s="285"/>
      <c r="MPV138" s="285"/>
      <c r="MPW138" s="285"/>
      <c r="MPX138" s="285"/>
      <c r="MPY138" s="285"/>
      <c r="MPZ138" s="285"/>
      <c r="MQA138" s="285"/>
      <c r="MQB138" s="285"/>
      <c r="MQC138" s="285"/>
      <c r="MQD138" s="285"/>
      <c r="MQE138" s="285"/>
      <c r="MQF138" s="285"/>
      <c r="MQG138" s="285"/>
      <c r="MQH138" s="285"/>
      <c r="MQI138" s="285"/>
      <c r="MQJ138" s="285"/>
      <c r="MQK138" s="285"/>
      <c r="MQL138" s="285"/>
      <c r="MQM138" s="285"/>
      <c r="MQN138" s="285"/>
      <c r="MQO138" s="285"/>
      <c r="MQP138" s="285"/>
      <c r="MQQ138" s="285"/>
      <c r="MQR138" s="285"/>
      <c r="MQS138" s="285"/>
      <c r="MQT138" s="285"/>
      <c r="MQU138" s="285"/>
      <c r="MQV138" s="285"/>
      <c r="MQW138" s="285"/>
      <c r="MQX138" s="285"/>
      <c r="MQY138" s="285"/>
      <c r="MQZ138" s="285"/>
      <c r="MRA138" s="285"/>
      <c r="MRB138" s="285"/>
      <c r="MRC138" s="285"/>
      <c r="MRD138" s="285"/>
      <c r="MRE138" s="285"/>
      <c r="MRF138" s="285"/>
      <c r="MRG138" s="285"/>
      <c r="MRH138" s="285"/>
      <c r="MRI138" s="285"/>
      <c r="MRJ138" s="285"/>
      <c r="MRK138" s="285"/>
      <c r="MRL138" s="285"/>
      <c r="MRM138" s="285"/>
      <c r="MRN138" s="285"/>
      <c r="MRO138" s="285"/>
      <c r="MRP138" s="285"/>
      <c r="MRQ138" s="285"/>
      <c r="MRR138" s="285"/>
      <c r="MRS138" s="285"/>
      <c r="MRT138" s="285"/>
      <c r="MRU138" s="285"/>
      <c r="MRV138" s="285"/>
      <c r="MRW138" s="285"/>
      <c r="MRX138" s="285"/>
      <c r="MRY138" s="285"/>
      <c r="MRZ138" s="285"/>
      <c r="MSA138" s="285"/>
      <c r="MSB138" s="285"/>
      <c r="MSC138" s="285"/>
      <c r="MSD138" s="285"/>
      <c r="MSE138" s="285"/>
      <c r="MSF138" s="285"/>
      <c r="MSG138" s="285"/>
      <c r="MSH138" s="285"/>
      <c r="MSI138" s="285"/>
      <c r="MSJ138" s="285"/>
      <c r="MSK138" s="285"/>
      <c r="MSL138" s="285"/>
      <c r="MSM138" s="285"/>
      <c r="MSN138" s="285"/>
      <c r="MSO138" s="285"/>
      <c r="MSP138" s="285"/>
      <c r="MSQ138" s="285"/>
      <c r="MSR138" s="285"/>
      <c r="MSS138" s="285"/>
      <c r="MST138" s="285"/>
      <c r="MSU138" s="285"/>
      <c r="MSV138" s="285"/>
      <c r="MSW138" s="285"/>
      <c r="MSX138" s="285"/>
      <c r="MSY138" s="285"/>
      <c r="MSZ138" s="285"/>
      <c r="MTA138" s="285"/>
      <c r="MTB138" s="285"/>
      <c r="MTC138" s="285"/>
      <c r="MTD138" s="285"/>
      <c r="MTE138" s="285"/>
      <c r="MTF138" s="285"/>
      <c r="MTG138" s="285"/>
      <c r="MTH138" s="285"/>
      <c r="MTI138" s="285"/>
      <c r="MTJ138" s="285"/>
      <c r="MTK138" s="285"/>
      <c r="MTL138" s="285"/>
      <c r="MTM138" s="285"/>
      <c r="MTN138" s="285"/>
      <c r="MTO138" s="285"/>
      <c r="MTP138" s="285"/>
      <c r="MTQ138" s="285"/>
      <c r="MTR138" s="285"/>
      <c r="MTS138" s="285"/>
      <c r="MTT138" s="285"/>
      <c r="MTU138" s="285"/>
      <c r="MTV138" s="285"/>
      <c r="MTW138" s="285"/>
      <c r="MTX138" s="285"/>
      <c r="MTY138" s="285"/>
      <c r="MTZ138" s="285"/>
      <c r="MUA138" s="285"/>
      <c r="MUB138" s="285"/>
      <c r="MUC138" s="285"/>
      <c r="MUD138" s="285"/>
      <c r="MUE138" s="285"/>
      <c r="MUF138" s="285"/>
      <c r="MUG138" s="285"/>
      <c r="MUH138" s="285"/>
      <c r="MUI138" s="285"/>
      <c r="MUJ138" s="285"/>
      <c r="MUK138" s="285"/>
      <c r="MUL138" s="285"/>
      <c r="MUM138" s="285"/>
      <c r="MUN138" s="285"/>
      <c r="MUO138" s="285"/>
      <c r="MUP138" s="285"/>
      <c r="MUQ138" s="285"/>
      <c r="MUR138" s="285"/>
      <c r="MUS138" s="285"/>
      <c r="MUT138" s="285"/>
      <c r="MUU138" s="285"/>
      <c r="MUV138" s="285"/>
      <c r="MUW138" s="285"/>
      <c r="MUX138" s="285"/>
      <c r="MUY138" s="285"/>
      <c r="MUZ138" s="285"/>
      <c r="MVA138" s="285"/>
      <c r="MVB138" s="285"/>
      <c r="MVC138" s="285"/>
      <c r="MVD138" s="285"/>
      <c r="MVE138" s="285"/>
      <c r="MVF138" s="285"/>
      <c r="MVG138" s="285"/>
      <c r="MVH138" s="285"/>
      <c r="MVI138" s="285"/>
      <c r="MVJ138" s="285"/>
      <c r="MVK138" s="285"/>
      <c r="MVL138" s="285"/>
      <c r="MVM138" s="285"/>
      <c r="MVN138" s="285"/>
      <c r="MVO138" s="285"/>
      <c r="MVP138" s="285"/>
      <c r="MVQ138" s="285"/>
      <c r="MVR138" s="285"/>
      <c r="MVS138" s="285"/>
      <c r="MVT138" s="285"/>
      <c r="MVU138" s="285"/>
      <c r="MVV138" s="285"/>
      <c r="MVW138" s="285"/>
      <c r="MVX138" s="285"/>
      <c r="MVY138" s="285"/>
      <c r="MVZ138" s="285"/>
      <c r="MWA138" s="285"/>
      <c r="MWB138" s="285"/>
      <c r="MWC138" s="285"/>
      <c r="MWD138" s="285"/>
      <c r="MWE138" s="285"/>
      <c r="MWF138" s="285"/>
      <c r="MWG138" s="285"/>
      <c r="MWH138" s="285"/>
      <c r="MWI138" s="285"/>
      <c r="MWJ138" s="285"/>
      <c r="MWK138" s="285"/>
      <c r="MWL138" s="285"/>
      <c r="MWM138" s="285"/>
      <c r="MWN138" s="285"/>
      <c r="MWO138" s="285"/>
      <c r="MWP138" s="285"/>
      <c r="MWQ138" s="285"/>
      <c r="MWR138" s="285"/>
      <c r="MWS138" s="285"/>
      <c r="MWT138" s="285"/>
      <c r="MWU138" s="285"/>
      <c r="MWV138" s="285"/>
      <c r="MWW138" s="285"/>
      <c r="MWX138" s="285"/>
      <c r="MWY138" s="285"/>
      <c r="MWZ138" s="285"/>
      <c r="MXA138" s="285"/>
      <c r="MXB138" s="285"/>
      <c r="MXC138" s="285"/>
      <c r="MXD138" s="285"/>
      <c r="MXE138" s="285"/>
      <c r="MXF138" s="285"/>
      <c r="MXG138" s="285"/>
      <c r="MXH138" s="285"/>
      <c r="MXI138" s="285"/>
      <c r="MXJ138" s="285"/>
      <c r="MXK138" s="285"/>
      <c r="MXL138" s="285"/>
      <c r="MXM138" s="285"/>
      <c r="MXN138" s="285"/>
      <c r="MXO138" s="285"/>
      <c r="MXP138" s="285"/>
      <c r="MXQ138" s="285"/>
      <c r="MXR138" s="285"/>
      <c r="MXS138" s="285"/>
      <c r="MXT138" s="285"/>
      <c r="MXU138" s="285"/>
      <c r="MXV138" s="285"/>
      <c r="MXW138" s="285"/>
      <c r="MXX138" s="285"/>
      <c r="MXY138" s="285"/>
      <c r="MXZ138" s="285"/>
      <c r="MYA138" s="285"/>
      <c r="MYB138" s="285"/>
      <c r="MYC138" s="285"/>
      <c r="MYD138" s="285"/>
      <c r="MYE138" s="285"/>
      <c r="MYF138" s="285"/>
      <c r="MYG138" s="285"/>
      <c r="MYH138" s="285"/>
      <c r="MYI138" s="285"/>
      <c r="MYJ138" s="285"/>
      <c r="MYK138" s="285"/>
      <c r="MYL138" s="285"/>
      <c r="MYM138" s="285"/>
      <c r="MYN138" s="285"/>
      <c r="MYO138" s="285"/>
      <c r="MYP138" s="285"/>
      <c r="MYQ138" s="285"/>
      <c r="MYR138" s="285"/>
      <c r="MYS138" s="285"/>
      <c r="MYT138" s="285"/>
      <c r="MYU138" s="285"/>
      <c r="MYV138" s="285"/>
      <c r="MYW138" s="285"/>
      <c r="MYX138" s="285"/>
      <c r="MYY138" s="285"/>
      <c r="MYZ138" s="285"/>
      <c r="MZA138" s="285"/>
      <c r="MZB138" s="285"/>
      <c r="MZC138" s="285"/>
      <c r="MZD138" s="285"/>
      <c r="MZE138" s="285"/>
      <c r="MZF138" s="285"/>
      <c r="MZG138" s="285"/>
      <c r="MZH138" s="285"/>
      <c r="MZI138" s="285"/>
      <c r="MZJ138" s="285"/>
      <c r="MZK138" s="285"/>
      <c r="MZL138" s="285"/>
      <c r="MZM138" s="285"/>
      <c r="MZN138" s="285"/>
      <c r="MZO138" s="285"/>
      <c r="MZP138" s="285"/>
      <c r="MZQ138" s="285"/>
      <c r="MZR138" s="285"/>
      <c r="MZS138" s="285"/>
      <c r="MZT138" s="285"/>
      <c r="MZU138" s="285"/>
      <c r="MZV138" s="285"/>
      <c r="MZW138" s="285"/>
      <c r="MZX138" s="285"/>
      <c r="MZY138" s="285"/>
      <c r="MZZ138" s="285"/>
      <c r="NAA138" s="285"/>
      <c r="NAB138" s="285"/>
      <c r="NAC138" s="285"/>
      <c r="NAD138" s="285"/>
      <c r="NAE138" s="285"/>
      <c r="NAF138" s="285"/>
      <c r="NAG138" s="285"/>
      <c r="NAH138" s="285"/>
      <c r="NAI138" s="285"/>
      <c r="NAJ138" s="285"/>
      <c r="NAK138" s="285"/>
      <c r="NAL138" s="285"/>
      <c r="NAM138" s="285"/>
      <c r="NAN138" s="285"/>
      <c r="NAO138" s="285"/>
      <c r="NAP138" s="285"/>
      <c r="NAQ138" s="285"/>
      <c r="NAR138" s="285"/>
      <c r="NAS138" s="285"/>
      <c r="NAT138" s="285"/>
      <c r="NAU138" s="285"/>
      <c r="NAV138" s="285"/>
      <c r="NAW138" s="285"/>
      <c r="NAX138" s="285"/>
      <c r="NAY138" s="285"/>
      <c r="NAZ138" s="285"/>
      <c r="NBA138" s="285"/>
      <c r="NBB138" s="285"/>
      <c r="NBC138" s="285"/>
      <c r="NBD138" s="285"/>
      <c r="NBE138" s="285"/>
      <c r="NBF138" s="285"/>
      <c r="NBG138" s="285"/>
      <c r="NBH138" s="285"/>
      <c r="NBI138" s="285"/>
      <c r="NBJ138" s="285"/>
      <c r="NBK138" s="285"/>
      <c r="NBL138" s="285"/>
      <c r="NBM138" s="285"/>
      <c r="NBN138" s="285"/>
      <c r="NBO138" s="285"/>
      <c r="NBP138" s="285"/>
      <c r="NBQ138" s="285"/>
      <c r="NBR138" s="285"/>
      <c r="NBS138" s="285"/>
      <c r="NBT138" s="285"/>
      <c r="NBU138" s="285"/>
      <c r="NBV138" s="285"/>
      <c r="NBW138" s="285"/>
      <c r="NBX138" s="285"/>
      <c r="NBY138" s="285"/>
      <c r="NBZ138" s="285"/>
      <c r="NCA138" s="285"/>
      <c r="NCB138" s="285"/>
      <c r="NCC138" s="285"/>
      <c r="NCD138" s="285"/>
      <c r="NCE138" s="285"/>
      <c r="NCF138" s="285"/>
      <c r="NCG138" s="285"/>
      <c r="NCH138" s="285"/>
      <c r="NCI138" s="285"/>
      <c r="NCJ138" s="285"/>
      <c r="NCK138" s="285"/>
      <c r="NCL138" s="285"/>
      <c r="NCM138" s="285"/>
      <c r="NCN138" s="285"/>
      <c r="NCO138" s="285"/>
      <c r="NCP138" s="285"/>
      <c r="NCQ138" s="285"/>
      <c r="NCR138" s="285"/>
      <c r="NCS138" s="285"/>
      <c r="NCT138" s="285"/>
      <c r="NCU138" s="285"/>
      <c r="NCV138" s="285"/>
      <c r="NCW138" s="285"/>
      <c r="NCX138" s="285"/>
      <c r="NCY138" s="285"/>
      <c r="NCZ138" s="285"/>
      <c r="NDA138" s="285"/>
      <c r="NDB138" s="285"/>
      <c r="NDC138" s="285"/>
      <c r="NDD138" s="285"/>
      <c r="NDE138" s="285"/>
      <c r="NDF138" s="285"/>
      <c r="NDG138" s="285"/>
      <c r="NDH138" s="285"/>
      <c r="NDI138" s="285"/>
      <c r="NDJ138" s="285"/>
      <c r="NDK138" s="285"/>
      <c r="NDL138" s="285"/>
      <c r="NDM138" s="285"/>
      <c r="NDN138" s="285"/>
      <c r="NDO138" s="285"/>
      <c r="NDP138" s="285"/>
      <c r="NDQ138" s="285"/>
      <c r="NDR138" s="285"/>
      <c r="NDS138" s="285"/>
      <c r="NDT138" s="285"/>
      <c r="NDU138" s="285"/>
      <c r="NDV138" s="285"/>
      <c r="NDW138" s="285"/>
      <c r="NDX138" s="285"/>
      <c r="NDY138" s="285"/>
      <c r="NDZ138" s="285"/>
      <c r="NEA138" s="285"/>
      <c r="NEB138" s="285"/>
      <c r="NEC138" s="285"/>
      <c r="NED138" s="285"/>
      <c r="NEE138" s="285"/>
      <c r="NEF138" s="285"/>
      <c r="NEG138" s="285"/>
      <c r="NEH138" s="285"/>
      <c r="NEI138" s="285"/>
      <c r="NEJ138" s="285"/>
      <c r="NEK138" s="285"/>
      <c r="NEL138" s="285"/>
      <c r="NEM138" s="285"/>
      <c r="NEN138" s="285"/>
      <c r="NEO138" s="285"/>
      <c r="NEP138" s="285"/>
      <c r="NEQ138" s="285"/>
      <c r="NER138" s="285"/>
      <c r="NES138" s="285"/>
      <c r="NET138" s="285"/>
      <c r="NEU138" s="285"/>
      <c r="NEV138" s="285"/>
      <c r="NEW138" s="285"/>
      <c r="NEX138" s="285"/>
      <c r="NEY138" s="285"/>
      <c r="NEZ138" s="285"/>
      <c r="NFA138" s="285"/>
      <c r="NFB138" s="285"/>
      <c r="NFC138" s="285"/>
      <c r="NFD138" s="285"/>
      <c r="NFE138" s="285"/>
      <c r="NFF138" s="285"/>
      <c r="NFG138" s="285"/>
      <c r="NFH138" s="285"/>
      <c r="NFI138" s="285"/>
      <c r="NFJ138" s="285"/>
      <c r="NFK138" s="285"/>
      <c r="NFL138" s="285"/>
      <c r="NFM138" s="285"/>
      <c r="NFN138" s="285"/>
      <c r="NFO138" s="285"/>
      <c r="NFP138" s="285"/>
      <c r="NFQ138" s="285"/>
      <c r="NFR138" s="285"/>
      <c r="NFS138" s="285"/>
      <c r="NFT138" s="285"/>
      <c r="NFU138" s="285"/>
      <c r="NFV138" s="285"/>
      <c r="NFW138" s="285"/>
      <c r="NFX138" s="285"/>
      <c r="NFY138" s="285"/>
      <c r="NFZ138" s="285"/>
      <c r="NGA138" s="285"/>
      <c r="NGB138" s="285"/>
      <c r="NGC138" s="285"/>
      <c r="NGD138" s="285"/>
      <c r="NGE138" s="285"/>
      <c r="NGF138" s="285"/>
      <c r="NGG138" s="285"/>
      <c r="NGH138" s="285"/>
      <c r="NGI138" s="285"/>
      <c r="NGJ138" s="285"/>
      <c r="NGK138" s="285"/>
      <c r="NGL138" s="285"/>
      <c r="NGM138" s="285"/>
      <c r="NGN138" s="285"/>
      <c r="NGO138" s="285"/>
      <c r="NGP138" s="285"/>
      <c r="NGQ138" s="285"/>
      <c r="NGR138" s="285"/>
      <c r="NGS138" s="285"/>
      <c r="NGT138" s="285"/>
      <c r="NGU138" s="285"/>
      <c r="NGV138" s="285"/>
      <c r="NGW138" s="285"/>
      <c r="NGX138" s="285"/>
      <c r="NGY138" s="285"/>
      <c r="NGZ138" s="285"/>
      <c r="NHA138" s="285"/>
      <c r="NHB138" s="285"/>
      <c r="NHC138" s="285"/>
      <c r="NHD138" s="285"/>
      <c r="NHE138" s="285"/>
      <c r="NHF138" s="285"/>
      <c r="NHG138" s="285"/>
      <c r="NHH138" s="285"/>
      <c r="NHI138" s="285"/>
      <c r="NHJ138" s="285"/>
      <c r="NHK138" s="285"/>
      <c r="NHL138" s="285"/>
      <c r="NHM138" s="285"/>
      <c r="NHN138" s="285"/>
      <c r="NHO138" s="285"/>
      <c r="NHP138" s="285"/>
      <c r="NHQ138" s="285"/>
      <c r="NHR138" s="285"/>
      <c r="NHS138" s="285"/>
      <c r="NHT138" s="285"/>
      <c r="NHU138" s="285"/>
      <c r="NHV138" s="285"/>
      <c r="NHW138" s="285"/>
      <c r="NHX138" s="285"/>
      <c r="NHY138" s="285"/>
      <c r="NHZ138" s="285"/>
      <c r="NIA138" s="285"/>
      <c r="NIB138" s="285"/>
      <c r="NIC138" s="285"/>
      <c r="NID138" s="285"/>
      <c r="NIE138" s="285"/>
      <c r="NIF138" s="285"/>
      <c r="NIG138" s="285"/>
      <c r="NIH138" s="285"/>
      <c r="NII138" s="285"/>
      <c r="NIJ138" s="285"/>
      <c r="NIK138" s="285"/>
      <c r="NIL138" s="285"/>
      <c r="NIM138" s="285"/>
      <c r="NIN138" s="285"/>
      <c r="NIO138" s="285"/>
      <c r="NIP138" s="285"/>
      <c r="NIQ138" s="285"/>
      <c r="NIR138" s="285"/>
      <c r="NIS138" s="285"/>
      <c r="NIT138" s="285"/>
      <c r="NIU138" s="285"/>
      <c r="NIV138" s="285"/>
      <c r="NIW138" s="285"/>
      <c r="NIX138" s="285"/>
      <c r="NIY138" s="285"/>
      <c r="NIZ138" s="285"/>
      <c r="NJA138" s="285"/>
      <c r="NJB138" s="285"/>
      <c r="NJC138" s="285"/>
      <c r="NJD138" s="285"/>
      <c r="NJE138" s="285"/>
      <c r="NJF138" s="285"/>
      <c r="NJG138" s="285"/>
      <c r="NJH138" s="285"/>
      <c r="NJI138" s="285"/>
      <c r="NJJ138" s="285"/>
      <c r="NJK138" s="285"/>
      <c r="NJL138" s="285"/>
      <c r="NJM138" s="285"/>
      <c r="NJN138" s="285"/>
      <c r="NJO138" s="285"/>
      <c r="NJP138" s="285"/>
      <c r="NJQ138" s="285"/>
      <c r="NJR138" s="285"/>
      <c r="NJS138" s="285"/>
      <c r="NJT138" s="285"/>
      <c r="NJU138" s="285"/>
      <c r="NJV138" s="285"/>
      <c r="NJW138" s="285"/>
      <c r="NJX138" s="285"/>
      <c r="NJY138" s="285"/>
      <c r="NJZ138" s="285"/>
      <c r="NKA138" s="285"/>
      <c r="NKB138" s="285"/>
      <c r="NKC138" s="285"/>
      <c r="NKD138" s="285"/>
      <c r="NKE138" s="285"/>
      <c r="NKF138" s="285"/>
      <c r="NKG138" s="285"/>
      <c r="NKH138" s="285"/>
      <c r="NKI138" s="285"/>
      <c r="NKJ138" s="285"/>
      <c r="NKK138" s="285"/>
      <c r="NKL138" s="285"/>
      <c r="NKM138" s="285"/>
      <c r="NKN138" s="285"/>
      <c r="NKO138" s="285"/>
      <c r="NKP138" s="285"/>
      <c r="NKQ138" s="285"/>
      <c r="NKR138" s="285"/>
      <c r="NKS138" s="285"/>
      <c r="NKT138" s="285"/>
      <c r="NKU138" s="285"/>
      <c r="NKV138" s="285"/>
      <c r="NKW138" s="285"/>
      <c r="NKX138" s="285"/>
      <c r="NKY138" s="285"/>
      <c r="NKZ138" s="285"/>
      <c r="NLA138" s="285"/>
      <c r="NLB138" s="285"/>
      <c r="NLC138" s="285"/>
      <c r="NLD138" s="285"/>
      <c r="NLE138" s="285"/>
      <c r="NLF138" s="285"/>
      <c r="NLG138" s="285"/>
      <c r="NLH138" s="285"/>
      <c r="NLI138" s="285"/>
      <c r="NLJ138" s="285"/>
      <c r="NLK138" s="285"/>
      <c r="NLL138" s="285"/>
      <c r="NLM138" s="285"/>
      <c r="NLN138" s="285"/>
      <c r="NLO138" s="285"/>
      <c r="NLP138" s="285"/>
      <c r="NLQ138" s="285"/>
      <c r="NLR138" s="285"/>
      <c r="NLS138" s="285"/>
      <c r="NLT138" s="285"/>
      <c r="NLU138" s="285"/>
      <c r="NLV138" s="285"/>
      <c r="NLW138" s="285"/>
      <c r="NLX138" s="285"/>
      <c r="NLY138" s="285"/>
      <c r="NLZ138" s="285"/>
      <c r="NMA138" s="285"/>
      <c r="NMB138" s="285"/>
      <c r="NMC138" s="285"/>
      <c r="NMD138" s="285"/>
      <c r="NME138" s="285"/>
      <c r="NMF138" s="285"/>
      <c r="NMG138" s="285"/>
      <c r="NMH138" s="285"/>
      <c r="NMI138" s="285"/>
      <c r="NMJ138" s="285"/>
      <c r="NMK138" s="285"/>
      <c r="NML138" s="285"/>
      <c r="NMM138" s="285"/>
      <c r="NMN138" s="285"/>
      <c r="NMO138" s="285"/>
      <c r="NMP138" s="285"/>
      <c r="NMQ138" s="285"/>
      <c r="NMR138" s="285"/>
      <c r="NMS138" s="285"/>
      <c r="NMT138" s="285"/>
      <c r="NMU138" s="285"/>
      <c r="NMV138" s="285"/>
      <c r="NMW138" s="285"/>
      <c r="NMX138" s="285"/>
      <c r="NMY138" s="285"/>
      <c r="NMZ138" s="285"/>
      <c r="NNA138" s="285"/>
      <c r="NNB138" s="285"/>
      <c r="NNC138" s="285"/>
      <c r="NND138" s="285"/>
      <c r="NNE138" s="285"/>
      <c r="NNF138" s="285"/>
      <c r="NNG138" s="285"/>
      <c r="NNH138" s="285"/>
      <c r="NNI138" s="285"/>
      <c r="NNJ138" s="285"/>
      <c r="NNK138" s="285"/>
      <c r="NNL138" s="285"/>
      <c r="NNM138" s="285"/>
      <c r="NNN138" s="285"/>
      <c r="NNO138" s="285"/>
      <c r="NNP138" s="285"/>
      <c r="NNQ138" s="285"/>
      <c r="NNR138" s="285"/>
      <c r="NNS138" s="285"/>
      <c r="NNT138" s="285"/>
      <c r="NNU138" s="285"/>
      <c r="NNV138" s="285"/>
      <c r="NNW138" s="285"/>
      <c r="NNX138" s="285"/>
      <c r="NNY138" s="285"/>
      <c r="NNZ138" s="285"/>
      <c r="NOA138" s="285"/>
      <c r="NOB138" s="285"/>
      <c r="NOC138" s="285"/>
      <c r="NOD138" s="285"/>
      <c r="NOE138" s="285"/>
      <c r="NOF138" s="285"/>
      <c r="NOG138" s="285"/>
      <c r="NOH138" s="285"/>
      <c r="NOI138" s="285"/>
      <c r="NOJ138" s="285"/>
      <c r="NOK138" s="285"/>
      <c r="NOL138" s="285"/>
      <c r="NOM138" s="285"/>
      <c r="NON138" s="285"/>
      <c r="NOO138" s="285"/>
      <c r="NOP138" s="285"/>
      <c r="NOQ138" s="285"/>
      <c r="NOR138" s="285"/>
      <c r="NOS138" s="285"/>
      <c r="NOT138" s="285"/>
      <c r="NOU138" s="285"/>
      <c r="NOV138" s="285"/>
      <c r="NOW138" s="285"/>
      <c r="NOX138" s="285"/>
      <c r="NOY138" s="285"/>
      <c r="NOZ138" s="285"/>
      <c r="NPA138" s="285"/>
      <c r="NPB138" s="285"/>
      <c r="NPC138" s="285"/>
      <c r="NPD138" s="285"/>
      <c r="NPE138" s="285"/>
      <c r="NPF138" s="285"/>
      <c r="NPG138" s="285"/>
      <c r="NPH138" s="285"/>
      <c r="NPI138" s="285"/>
      <c r="NPJ138" s="285"/>
      <c r="NPK138" s="285"/>
      <c r="NPL138" s="285"/>
      <c r="NPM138" s="285"/>
      <c r="NPN138" s="285"/>
      <c r="NPO138" s="285"/>
      <c r="NPP138" s="285"/>
      <c r="NPQ138" s="285"/>
      <c r="NPR138" s="285"/>
      <c r="NPS138" s="285"/>
      <c r="NPT138" s="285"/>
      <c r="NPU138" s="285"/>
      <c r="NPV138" s="285"/>
      <c r="NPW138" s="285"/>
      <c r="NPX138" s="285"/>
      <c r="NPY138" s="285"/>
      <c r="NPZ138" s="285"/>
      <c r="NQA138" s="285"/>
      <c r="NQB138" s="285"/>
      <c r="NQC138" s="285"/>
      <c r="NQD138" s="285"/>
      <c r="NQE138" s="285"/>
      <c r="NQF138" s="285"/>
      <c r="NQG138" s="285"/>
      <c r="NQH138" s="285"/>
      <c r="NQI138" s="285"/>
      <c r="NQJ138" s="285"/>
      <c r="NQK138" s="285"/>
      <c r="NQL138" s="285"/>
      <c r="NQM138" s="285"/>
      <c r="NQN138" s="285"/>
      <c r="NQO138" s="285"/>
      <c r="NQP138" s="285"/>
      <c r="NQQ138" s="285"/>
      <c r="NQR138" s="285"/>
      <c r="NQS138" s="285"/>
      <c r="NQT138" s="285"/>
      <c r="NQU138" s="285"/>
      <c r="NQV138" s="285"/>
      <c r="NQW138" s="285"/>
      <c r="NQX138" s="285"/>
      <c r="NQY138" s="285"/>
      <c r="NQZ138" s="285"/>
      <c r="NRA138" s="285"/>
      <c r="NRB138" s="285"/>
      <c r="NRC138" s="285"/>
      <c r="NRD138" s="285"/>
      <c r="NRE138" s="285"/>
      <c r="NRF138" s="285"/>
      <c r="NRG138" s="285"/>
      <c r="NRH138" s="285"/>
      <c r="NRI138" s="285"/>
      <c r="NRJ138" s="285"/>
      <c r="NRK138" s="285"/>
      <c r="NRL138" s="285"/>
      <c r="NRM138" s="285"/>
      <c r="NRN138" s="285"/>
      <c r="NRO138" s="285"/>
      <c r="NRP138" s="285"/>
      <c r="NRQ138" s="285"/>
      <c r="NRR138" s="285"/>
      <c r="NRS138" s="285"/>
      <c r="NRT138" s="285"/>
      <c r="NRU138" s="285"/>
      <c r="NRV138" s="285"/>
      <c r="NRW138" s="285"/>
      <c r="NRX138" s="285"/>
      <c r="NRY138" s="285"/>
      <c r="NRZ138" s="285"/>
      <c r="NSA138" s="285"/>
      <c r="NSB138" s="285"/>
      <c r="NSC138" s="285"/>
      <c r="NSD138" s="285"/>
      <c r="NSE138" s="285"/>
      <c r="NSF138" s="285"/>
      <c r="NSG138" s="285"/>
      <c r="NSH138" s="285"/>
      <c r="NSI138" s="285"/>
      <c r="NSJ138" s="285"/>
      <c r="NSK138" s="285"/>
      <c r="NSL138" s="285"/>
      <c r="NSM138" s="285"/>
      <c r="NSN138" s="285"/>
      <c r="NSO138" s="285"/>
      <c r="NSP138" s="285"/>
      <c r="NSQ138" s="285"/>
      <c r="NSR138" s="285"/>
      <c r="NSS138" s="285"/>
      <c r="NST138" s="285"/>
      <c r="NSU138" s="285"/>
      <c r="NSV138" s="285"/>
      <c r="NSW138" s="285"/>
      <c r="NSX138" s="285"/>
      <c r="NSY138" s="285"/>
      <c r="NSZ138" s="285"/>
      <c r="NTA138" s="285"/>
      <c r="NTB138" s="285"/>
      <c r="NTC138" s="285"/>
      <c r="NTD138" s="285"/>
      <c r="NTE138" s="285"/>
      <c r="NTF138" s="285"/>
      <c r="NTG138" s="285"/>
      <c r="NTH138" s="285"/>
      <c r="NTI138" s="285"/>
      <c r="NTJ138" s="285"/>
      <c r="NTK138" s="285"/>
      <c r="NTL138" s="285"/>
      <c r="NTM138" s="285"/>
      <c r="NTN138" s="285"/>
      <c r="NTO138" s="285"/>
      <c r="NTP138" s="285"/>
      <c r="NTQ138" s="285"/>
      <c r="NTR138" s="285"/>
      <c r="NTS138" s="285"/>
      <c r="NTT138" s="285"/>
      <c r="NTU138" s="285"/>
      <c r="NTV138" s="285"/>
      <c r="NTW138" s="285"/>
      <c r="NTX138" s="285"/>
      <c r="NTY138" s="285"/>
      <c r="NTZ138" s="285"/>
      <c r="NUA138" s="285"/>
      <c r="NUB138" s="285"/>
      <c r="NUC138" s="285"/>
      <c r="NUD138" s="285"/>
      <c r="NUE138" s="285"/>
      <c r="NUF138" s="285"/>
      <c r="NUG138" s="285"/>
      <c r="NUH138" s="285"/>
      <c r="NUI138" s="285"/>
      <c r="NUJ138" s="285"/>
      <c r="NUK138" s="285"/>
      <c r="NUL138" s="285"/>
      <c r="NUM138" s="285"/>
      <c r="NUN138" s="285"/>
      <c r="NUO138" s="285"/>
      <c r="NUP138" s="285"/>
      <c r="NUQ138" s="285"/>
      <c r="NUR138" s="285"/>
      <c r="NUS138" s="285"/>
      <c r="NUT138" s="285"/>
      <c r="NUU138" s="285"/>
      <c r="NUV138" s="285"/>
      <c r="NUW138" s="285"/>
      <c r="NUX138" s="285"/>
      <c r="NUY138" s="285"/>
      <c r="NUZ138" s="285"/>
      <c r="NVA138" s="285"/>
      <c r="NVB138" s="285"/>
      <c r="NVC138" s="285"/>
      <c r="NVD138" s="285"/>
      <c r="NVE138" s="285"/>
      <c r="NVF138" s="285"/>
      <c r="NVG138" s="285"/>
      <c r="NVH138" s="285"/>
      <c r="NVI138" s="285"/>
      <c r="NVJ138" s="285"/>
      <c r="NVK138" s="285"/>
      <c r="NVL138" s="285"/>
      <c r="NVM138" s="285"/>
      <c r="NVN138" s="285"/>
      <c r="NVO138" s="285"/>
      <c r="NVP138" s="285"/>
      <c r="NVQ138" s="285"/>
      <c r="NVR138" s="285"/>
      <c r="NVS138" s="285"/>
      <c r="NVT138" s="285"/>
      <c r="NVU138" s="285"/>
      <c r="NVV138" s="285"/>
      <c r="NVW138" s="285"/>
      <c r="NVX138" s="285"/>
      <c r="NVY138" s="285"/>
      <c r="NVZ138" s="285"/>
      <c r="NWA138" s="285"/>
      <c r="NWB138" s="285"/>
      <c r="NWC138" s="285"/>
      <c r="NWD138" s="285"/>
      <c r="NWE138" s="285"/>
      <c r="NWF138" s="285"/>
      <c r="NWG138" s="285"/>
      <c r="NWH138" s="285"/>
      <c r="NWI138" s="285"/>
      <c r="NWJ138" s="285"/>
      <c r="NWK138" s="285"/>
      <c r="NWL138" s="285"/>
      <c r="NWM138" s="285"/>
      <c r="NWN138" s="285"/>
      <c r="NWO138" s="285"/>
      <c r="NWP138" s="285"/>
      <c r="NWQ138" s="285"/>
      <c r="NWR138" s="285"/>
      <c r="NWS138" s="285"/>
      <c r="NWT138" s="285"/>
      <c r="NWU138" s="285"/>
      <c r="NWV138" s="285"/>
      <c r="NWW138" s="285"/>
      <c r="NWX138" s="285"/>
      <c r="NWY138" s="285"/>
      <c r="NWZ138" s="285"/>
      <c r="NXA138" s="285"/>
      <c r="NXB138" s="285"/>
      <c r="NXC138" s="285"/>
      <c r="NXD138" s="285"/>
      <c r="NXE138" s="285"/>
      <c r="NXF138" s="285"/>
      <c r="NXG138" s="285"/>
      <c r="NXH138" s="285"/>
      <c r="NXI138" s="285"/>
      <c r="NXJ138" s="285"/>
      <c r="NXK138" s="285"/>
      <c r="NXL138" s="285"/>
      <c r="NXM138" s="285"/>
      <c r="NXN138" s="285"/>
      <c r="NXO138" s="285"/>
      <c r="NXP138" s="285"/>
      <c r="NXQ138" s="285"/>
      <c r="NXR138" s="285"/>
      <c r="NXS138" s="285"/>
      <c r="NXT138" s="285"/>
      <c r="NXU138" s="285"/>
      <c r="NXV138" s="285"/>
      <c r="NXW138" s="285"/>
      <c r="NXX138" s="285"/>
      <c r="NXY138" s="285"/>
      <c r="NXZ138" s="285"/>
      <c r="NYA138" s="285"/>
      <c r="NYB138" s="285"/>
      <c r="NYC138" s="285"/>
      <c r="NYD138" s="285"/>
      <c r="NYE138" s="285"/>
      <c r="NYF138" s="285"/>
      <c r="NYG138" s="285"/>
      <c r="NYH138" s="285"/>
      <c r="NYI138" s="285"/>
      <c r="NYJ138" s="285"/>
      <c r="NYK138" s="285"/>
      <c r="NYL138" s="285"/>
      <c r="NYM138" s="285"/>
      <c r="NYN138" s="285"/>
      <c r="NYO138" s="285"/>
      <c r="NYP138" s="285"/>
      <c r="NYQ138" s="285"/>
      <c r="NYR138" s="285"/>
      <c r="NYS138" s="285"/>
      <c r="NYT138" s="285"/>
      <c r="NYU138" s="285"/>
      <c r="NYV138" s="285"/>
      <c r="NYW138" s="285"/>
      <c r="NYX138" s="285"/>
      <c r="NYY138" s="285"/>
      <c r="NYZ138" s="285"/>
      <c r="NZA138" s="285"/>
      <c r="NZB138" s="285"/>
      <c r="NZC138" s="285"/>
      <c r="NZD138" s="285"/>
      <c r="NZE138" s="285"/>
      <c r="NZF138" s="285"/>
      <c r="NZG138" s="285"/>
      <c r="NZH138" s="285"/>
      <c r="NZI138" s="285"/>
      <c r="NZJ138" s="285"/>
      <c r="NZK138" s="285"/>
      <c r="NZL138" s="285"/>
      <c r="NZM138" s="285"/>
      <c r="NZN138" s="285"/>
      <c r="NZO138" s="285"/>
      <c r="NZP138" s="285"/>
      <c r="NZQ138" s="285"/>
      <c r="NZR138" s="285"/>
      <c r="NZS138" s="285"/>
      <c r="NZT138" s="285"/>
      <c r="NZU138" s="285"/>
      <c r="NZV138" s="285"/>
      <c r="NZW138" s="285"/>
      <c r="NZX138" s="285"/>
      <c r="NZY138" s="285"/>
      <c r="NZZ138" s="285"/>
      <c r="OAA138" s="285"/>
      <c r="OAB138" s="285"/>
      <c r="OAC138" s="285"/>
      <c r="OAD138" s="285"/>
      <c r="OAE138" s="285"/>
      <c r="OAF138" s="285"/>
      <c r="OAG138" s="285"/>
      <c r="OAH138" s="285"/>
      <c r="OAI138" s="285"/>
      <c r="OAJ138" s="285"/>
      <c r="OAK138" s="285"/>
      <c r="OAL138" s="285"/>
      <c r="OAM138" s="285"/>
      <c r="OAN138" s="285"/>
      <c r="OAO138" s="285"/>
      <c r="OAP138" s="285"/>
      <c r="OAQ138" s="285"/>
      <c r="OAR138" s="285"/>
      <c r="OAS138" s="285"/>
      <c r="OAT138" s="285"/>
      <c r="OAU138" s="285"/>
      <c r="OAV138" s="285"/>
      <c r="OAW138" s="285"/>
      <c r="OAX138" s="285"/>
      <c r="OAY138" s="285"/>
      <c r="OAZ138" s="285"/>
      <c r="OBA138" s="285"/>
      <c r="OBB138" s="285"/>
      <c r="OBC138" s="285"/>
      <c r="OBD138" s="285"/>
      <c r="OBE138" s="285"/>
      <c r="OBF138" s="285"/>
      <c r="OBG138" s="285"/>
      <c r="OBH138" s="285"/>
      <c r="OBI138" s="285"/>
      <c r="OBJ138" s="285"/>
      <c r="OBK138" s="285"/>
      <c r="OBL138" s="285"/>
      <c r="OBM138" s="285"/>
      <c r="OBN138" s="285"/>
      <c r="OBO138" s="285"/>
      <c r="OBP138" s="285"/>
      <c r="OBQ138" s="285"/>
      <c r="OBR138" s="285"/>
      <c r="OBS138" s="285"/>
      <c r="OBT138" s="285"/>
      <c r="OBU138" s="285"/>
      <c r="OBV138" s="285"/>
      <c r="OBW138" s="285"/>
      <c r="OBX138" s="285"/>
      <c r="OBY138" s="285"/>
      <c r="OBZ138" s="285"/>
      <c r="OCA138" s="285"/>
      <c r="OCB138" s="285"/>
      <c r="OCC138" s="285"/>
      <c r="OCD138" s="285"/>
      <c r="OCE138" s="285"/>
      <c r="OCF138" s="285"/>
      <c r="OCG138" s="285"/>
      <c r="OCH138" s="285"/>
      <c r="OCI138" s="285"/>
      <c r="OCJ138" s="285"/>
      <c r="OCK138" s="285"/>
      <c r="OCL138" s="285"/>
      <c r="OCM138" s="285"/>
      <c r="OCN138" s="285"/>
      <c r="OCO138" s="285"/>
      <c r="OCP138" s="285"/>
      <c r="OCQ138" s="285"/>
      <c r="OCR138" s="285"/>
      <c r="OCS138" s="285"/>
      <c r="OCT138" s="285"/>
      <c r="OCU138" s="285"/>
      <c r="OCV138" s="285"/>
      <c r="OCW138" s="285"/>
      <c r="OCX138" s="285"/>
      <c r="OCY138" s="285"/>
      <c r="OCZ138" s="285"/>
      <c r="ODA138" s="285"/>
      <c r="ODB138" s="285"/>
      <c r="ODC138" s="285"/>
      <c r="ODD138" s="285"/>
      <c r="ODE138" s="285"/>
      <c r="ODF138" s="285"/>
      <c r="ODG138" s="285"/>
      <c r="ODH138" s="285"/>
      <c r="ODI138" s="285"/>
      <c r="ODJ138" s="285"/>
      <c r="ODK138" s="285"/>
      <c r="ODL138" s="285"/>
      <c r="ODM138" s="285"/>
      <c r="ODN138" s="285"/>
      <c r="ODO138" s="285"/>
      <c r="ODP138" s="285"/>
      <c r="ODQ138" s="285"/>
      <c r="ODR138" s="285"/>
      <c r="ODS138" s="285"/>
      <c r="ODT138" s="285"/>
      <c r="ODU138" s="285"/>
      <c r="ODV138" s="285"/>
      <c r="ODW138" s="285"/>
      <c r="ODX138" s="285"/>
      <c r="ODY138" s="285"/>
      <c r="ODZ138" s="285"/>
      <c r="OEA138" s="285"/>
      <c r="OEB138" s="285"/>
      <c r="OEC138" s="285"/>
      <c r="OED138" s="285"/>
      <c r="OEE138" s="285"/>
      <c r="OEF138" s="285"/>
      <c r="OEG138" s="285"/>
      <c r="OEH138" s="285"/>
      <c r="OEI138" s="285"/>
      <c r="OEJ138" s="285"/>
      <c r="OEK138" s="285"/>
      <c r="OEL138" s="285"/>
      <c r="OEM138" s="285"/>
      <c r="OEN138" s="285"/>
      <c r="OEO138" s="285"/>
      <c r="OEP138" s="285"/>
      <c r="OEQ138" s="285"/>
      <c r="OER138" s="285"/>
      <c r="OES138" s="285"/>
      <c r="OET138" s="285"/>
      <c r="OEU138" s="285"/>
      <c r="OEV138" s="285"/>
      <c r="OEW138" s="285"/>
      <c r="OEX138" s="285"/>
      <c r="OEY138" s="285"/>
      <c r="OEZ138" s="285"/>
      <c r="OFA138" s="285"/>
      <c r="OFB138" s="285"/>
      <c r="OFC138" s="285"/>
      <c r="OFD138" s="285"/>
      <c r="OFE138" s="285"/>
      <c r="OFF138" s="285"/>
      <c r="OFG138" s="285"/>
      <c r="OFH138" s="285"/>
      <c r="OFI138" s="285"/>
      <c r="OFJ138" s="285"/>
      <c r="OFK138" s="285"/>
      <c r="OFL138" s="285"/>
      <c r="OFM138" s="285"/>
      <c r="OFN138" s="285"/>
      <c r="OFO138" s="285"/>
      <c r="OFP138" s="285"/>
      <c r="OFQ138" s="285"/>
      <c r="OFR138" s="285"/>
      <c r="OFS138" s="285"/>
      <c r="OFT138" s="285"/>
      <c r="OFU138" s="285"/>
      <c r="OFV138" s="285"/>
      <c r="OFW138" s="285"/>
      <c r="OFX138" s="285"/>
      <c r="OFY138" s="285"/>
      <c r="OFZ138" s="285"/>
      <c r="OGA138" s="285"/>
      <c r="OGB138" s="285"/>
      <c r="OGC138" s="285"/>
      <c r="OGD138" s="285"/>
      <c r="OGE138" s="285"/>
      <c r="OGF138" s="285"/>
      <c r="OGG138" s="285"/>
      <c r="OGH138" s="285"/>
      <c r="OGI138" s="285"/>
      <c r="OGJ138" s="285"/>
      <c r="OGK138" s="285"/>
      <c r="OGL138" s="285"/>
      <c r="OGM138" s="285"/>
      <c r="OGN138" s="285"/>
      <c r="OGO138" s="285"/>
      <c r="OGP138" s="285"/>
      <c r="OGQ138" s="285"/>
      <c r="OGR138" s="285"/>
      <c r="OGS138" s="285"/>
      <c r="OGT138" s="285"/>
      <c r="OGU138" s="285"/>
      <c r="OGV138" s="285"/>
      <c r="OGW138" s="285"/>
      <c r="OGX138" s="285"/>
      <c r="OGY138" s="285"/>
      <c r="OGZ138" s="285"/>
      <c r="OHA138" s="285"/>
      <c r="OHB138" s="285"/>
      <c r="OHC138" s="285"/>
      <c r="OHD138" s="285"/>
      <c r="OHE138" s="285"/>
      <c r="OHF138" s="285"/>
      <c r="OHG138" s="285"/>
      <c r="OHH138" s="285"/>
      <c r="OHI138" s="285"/>
      <c r="OHJ138" s="285"/>
      <c r="OHK138" s="285"/>
      <c r="OHL138" s="285"/>
      <c r="OHM138" s="285"/>
      <c r="OHN138" s="285"/>
      <c r="OHO138" s="285"/>
      <c r="OHP138" s="285"/>
      <c r="OHQ138" s="285"/>
      <c r="OHR138" s="285"/>
      <c r="OHS138" s="285"/>
      <c r="OHT138" s="285"/>
      <c r="OHU138" s="285"/>
      <c r="OHV138" s="285"/>
      <c r="OHW138" s="285"/>
      <c r="OHX138" s="285"/>
      <c r="OHY138" s="285"/>
      <c r="OHZ138" s="285"/>
      <c r="OIA138" s="285"/>
      <c r="OIB138" s="285"/>
      <c r="OIC138" s="285"/>
      <c r="OID138" s="285"/>
      <c r="OIE138" s="285"/>
      <c r="OIF138" s="285"/>
      <c r="OIG138" s="285"/>
      <c r="OIH138" s="285"/>
      <c r="OII138" s="285"/>
      <c r="OIJ138" s="285"/>
      <c r="OIK138" s="285"/>
      <c r="OIL138" s="285"/>
      <c r="OIM138" s="285"/>
      <c r="OIN138" s="285"/>
      <c r="OIO138" s="285"/>
      <c r="OIP138" s="285"/>
      <c r="OIQ138" s="285"/>
      <c r="OIR138" s="285"/>
      <c r="OIS138" s="285"/>
      <c r="OIT138" s="285"/>
      <c r="OIU138" s="285"/>
      <c r="OIV138" s="285"/>
      <c r="OIW138" s="285"/>
      <c r="OIX138" s="285"/>
      <c r="OIY138" s="285"/>
      <c r="OIZ138" s="285"/>
      <c r="OJA138" s="285"/>
      <c r="OJB138" s="285"/>
      <c r="OJC138" s="285"/>
      <c r="OJD138" s="285"/>
      <c r="OJE138" s="285"/>
      <c r="OJF138" s="285"/>
      <c r="OJG138" s="285"/>
      <c r="OJH138" s="285"/>
      <c r="OJI138" s="285"/>
      <c r="OJJ138" s="285"/>
      <c r="OJK138" s="285"/>
      <c r="OJL138" s="285"/>
      <c r="OJM138" s="285"/>
      <c r="OJN138" s="285"/>
      <c r="OJO138" s="285"/>
      <c r="OJP138" s="285"/>
      <c r="OJQ138" s="285"/>
      <c r="OJR138" s="285"/>
      <c r="OJS138" s="285"/>
      <c r="OJT138" s="285"/>
      <c r="OJU138" s="285"/>
      <c r="OJV138" s="285"/>
      <c r="OJW138" s="285"/>
      <c r="OJX138" s="285"/>
      <c r="OJY138" s="285"/>
      <c r="OJZ138" s="285"/>
      <c r="OKA138" s="285"/>
      <c r="OKB138" s="285"/>
      <c r="OKC138" s="285"/>
      <c r="OKD138" s="285"/>
      <c r="OKE138" s="285"/>
      <c r="OKF138" s="285"/>
      <c r="OKG138" s="285"/>
      <c r="OKH138" s="285"/>
      <c r="OKI138" s="285"/>
      <c r="OKJ138" s="285"/>
      <c r="OKK138" s="285"/>
      <c r="OKL138" s="285"/>
      <c r="OKM138" s="285"/>
      <c r="OKN138" s="285"/>
      <c r="OKO138" s="285"/>
      <c r="OKP138" s="285"/>
      <c r="OKQ138" s="285"/>
      <c r="OKR138" s="285"/>
      <c r="OKS138" s="285"/>
      <c r="OKT138" s="285"/>
      <c r="OKU138" s="285"/>
      <c r="OKV138" s="285"/>
      <c r="OKW138" s="285"/>
      <c r="OKX138" s="285"/>
      <c r="OKY138" s="285"/>
      <c r="OKZ138" s="285"/>
      <c r="OLA138" s="285"/>
      <c r="OLB138" s="285"/>
      <c r="OLC138" s="285"/>
      <c r="OLD138" s="285"/>
      <c r="OLE138" s="285"/>
      <c r="OLF138" s="285"/>
      <c r="OLG138" s="285"/>
      <c r="OLH138" s="285"/>
      <c r="OLI138" s="285"/>
      <c r="OLJ138" s="285"/>
      <c r="OLK138" s="285"/>
      <c r="OLL138" s="285"/>
      <c r="OLM138" s="285"/>
      <c r="OLN138" s="285"/>
      <c r="OLO138" s="285"/>
      <c r="OLP138" s="285"/>
      <c r="OLQ138" s="285"/>
      <c r="OLR138" s="285"/>
      <c r="OLS138" s="285"/>
      <c r="OLT138" s="285"/>
      <c r="OLU138" s="285"/>
      <c r="OLV138" s="285"/>
      <c r="OLW138" s="285"/>
      <c r="OLX138" s="285"/>
      <c r="OLY138" s="285"/>
      <c r="OLZ138" s="285"/>
      <c r="OMA138" s="285"/>
      <c r="OMB138" s="285"/>
      <c r="OMC138" s="285"/>
      <c r="OMD138" s="285"/>
      <c r="OME138" s="285"/>
      <c r="OMF138" s="285"/>
      <c r="OMG138" s="285"/>
      <c r="OMH138" s="285"/>
      <c r="OMI138" s="285"/>
      <c r="OMJ138" s="285"/>
      <c r="OMK138" s="285"/>
      <c r="OML138" s="285"/>
      <c r="OMM138" s="285"/>
      <c r="OMN138" s="285"/>
      <c r="OMO138" s="285"/>
      <c r="OMP138" s="285"/>
      <c r="OMQ138" s="285"/>
      <c r="OMR138" s="285"/>
      <c r="OMS138" s="285"/>
      <c r="OMT138" s="285"/>
      <c r="OMU138" s="285"/>
      <c r="OMV138" s="285"/>
      <c r="OMW138" s="285"/>
      <c r="OMX138" s="285"/>
      <c r="OMY138" s="285"/>
      <c r="OMZ138" s="285"/>
      <c r="ONA138" s="285"/>
      <c r="ONB138" s="285"/>
      <c r="ONC138" s="285"/>
      <c r="OND138" s="285"/>
      <c r="ONE138" s="285"/>
      <c r="ONF138" s="285"/>
      <c r="ONG138" s="285"/>
      <c r="ONH138" s="285"/>
      <c r="ONI138" s="285"/>
      <c r="ONJ138" s="285"/>
      <c r="ONK138" s="285"/>
      <c r="ONL138" s="285"/>
      <c r="ONM138" s="285"/>
      <c r="ONN138" s="285"/>
      <c r="ONO138" s="285"/>
      <c r="ONP138" s="285"/>
      <c r="ONQ138" s="285"/>
      <c r="ONR138" s="285"/>
      <c r="ONS138" s="285"/>
      <c r="ONT138" s="285"/>
      <c r="ONU138" s="285"/>
      <c r="ONV138" s="285"/>
      <c r="ONW138" s="285"/>
      <c r="ONX138" s="285"/>
      <c r="ONY138" s="285"/>
      <c r="ONZ138" s="285"/>
      <c r="OOA138" s="285"/>
      <c r="OOB138" s="285"/>
      <c r="OOC138" s="285"/>
      <c r="OOD138" s="285"/>
      <c r="OOE138" s="285"/>
      <c r="OOF138" s="285"/>
      <c r="OOG138" s="285"/>
      <c r="OOH138" s="285"/>
      <c r="OOI138" s="285"/>
      <c r="OOJ138" s="285"/>
      <c r="OOK138" s="285"/>
      <c r="OOL138" s="285"/>
      <c r="OOM138" s="285"/>
      <c r="OON138" s="285"/>
      <c r="OOO138" s="285"/>
      <c r="OOP138" s="285"/>
      <c r="OOQ138" s="285"/>
      <c r="OOR138" s="285"/>
      <c r="OOS138" s="285"/>
      <c r="OOT138" s="285"/>
      <c r="OOU138" s="285"/>
      <c r="OOV138" s="285"/>
      <c r="OOW138" s="285"/>
      <c r="OOX138" s="285"/>
      <c r="OOY138" s="285"/>
      <c r="OOZ138" s="285"/>
      <c r="OPA138" s="285"/>
      <c r="OPB138" s="285"/>
      <c r="OPC138" s="285"/>
      <c r="OPD138" s="285"/>
      <c r="OPE138" s="285"/>
      <c r="OPF138" s="285"/>
      <c r="OPG138" s="285"/>
      <c r="OPH138" s="285"/>
      <c r="OPI138" s="285"/>
      <c r="OPJ138" s="285"/>
      <c r="OPK138" s="285"/>
      <c r="OPL138" s="285"/>
      <c r="OPM138" s="285"/>
      <c r="OPN138" s="285"/>
      <c r="OPO138" s="285"/>
      <c r="OPP138" s="285"/>
      <c r="OPQ138" s="285"/>
      <c r="OPR138" s="285"/>
      <c r="OPS138" s="285"/>
      <c r="OPT138" s="285"/>
      <c r="OPU138" s="285"/>
      <c r="OPV138" s="285"/>
      <c r="OPW138" s="285"/>
      <c r="OPX138" s="285"/>
      <c r="OPY138" s="285"/>
      <c r="OPZ138" s="285"/>
      <c r="OQA138" s="285"/>
      <c r="OQB138" s="285"/>
      <c r="OQC138" s="285"/>
      <c r="OQD138" s="285"/>
      <c r="OQE138" s="285"/>
      <c r="OQF138" s="285"/>
      <c r="OQG138" s="285"/>
      <c r="OQH138" s="285"/>
      <c r="OQI138" s="285"/>
      <c r="OQJ138" s="285"/>
      <c r="OQK138" s="285"/>
      <c r="OQL138" s="285"/>
      <c r="OQM138" s="285"/>
      <c r="OQN138" s="285"/>
      <c r="OQO138" s="285"/>
      <c r="OQP138" s="285"/>
      <c r="OQQ138" s="285"/>
      <c r="OQR138" s="285"/>
      <c r="OQS138" s="285"/>
      <c r="OQT138" s="285"/>
      <c r="OQU138" s="285"/>
      <c r="OQV138" s="285"/>
      <c r="OQW138" s="285"/>
      <c r="OQX138" s="285"/>
      <c r="OQY138" s="285"/>
      <c r="OQZ138" s="285"/>
      <c r="ORA138" s="285"/>
      <c r="ORB138" s="285"/>
      <c r="ORC138" s="285"/>
      <c r="ORD138" s="285"/>
      <c r="ORE138" s="285"/>
      <c r="ORF138" s="285"/>
      <c r="ORG138" s="285"/>
      <c r="ORH138" s="285"/>
      <c r="ORI138" s="285"/>
      <c r="ORJ138" s="285"/>
      <c r="ORK138" s="285"/>
      <c r="ORL138" s="285"/>
      <c r="ORM138" s="285"/>
      <c r="ORN138" s="285"/>
      <c r="ORO138" s="285"/>
      <c r="ORP138" s="285"/>
      <c r="ORQ138" s="285"/>
      <c r="ORR138" s="285"/>
      <c r="ORS138" s="285"/>
      <c r="ORT138" s="285"/>
      <c r="ORU138" s="285"/>
      <c r="ORV138" s="285"/>
      <c r="ORW138" s="285"/>
      <c r="ORX138" s="285"/>
      <c r="ORY138" s="285"/>
      <c r="ORZ138" s="285"/>
      <c r="OSA138" s="285"/>
      <c r="OSB138" s="285"/>
      <c r="OSC138" s="285"/>
      <c r="OSD138" s="285"/>
      <c r="OSE138" s="285"/>
      <c r="OSF138" s="285"/>
      <c r="OSG138" s="285"/>
      <c r="OSH138" s="285"/>
      <c r="OSI138" s="285"/>
      <c r="OSJ138" s="285"/>
      <c r="OSK138" s="285"/>
      <c r="OSL138" s="285"/>
      <c r="OSM138" s="285"/>
      <c r="OSN138" s="285"/>
      <c r="OSO138" s="285"/>
      <c r="OSP138" s="285"/>
      <c r="OSQ138" s="285"/>
      <c r="OSR138" s="285"/>
      <c r="OSS138" s="285"/>
      <c r="OST138" s="285"/>
      <c r="OSU138" s="285"/>
      <c r="OSV138" s="285"/>
      <c r="OSW138" s="285"/>
      <c r="OSX138" s="285"/>
      <c r="OSY138" s="285"/>
      <c r="OSZ138" s="285"/>
      <c r="OTA138" s="285"/>
      <c r="OTB138" s="285"/>
      <c r="OTC138" s="285"/>
      <c r="OTD138" s="285"/>
      <c r="OTE138" s="285"/>
      <c r="OTF138" s="285"/>
      <c r="OTG138" s="285"/>
      <c r="OTH138" s="285"/>
      <c r="OTI138" s="285"/>
      <c r="OTJ138" s="285"/>
      <c r="OTK138" s="285"/>
      <c r="OTL138" s="285"/>
      <c r="OTM138" s="285"/>
      <c r="OTN138" s="285"/>
      <c r="OTO138" s="285"/>
      <c r="OTP138" s="285"/>
      <c r="OTQ138" s="285"/>
      <c r="OTR138" s="285"/>
      <c r="OTS138" s="285"/>
      <c r="OTT138" s="285"/>
      <c r="OTU138" s="285"/>
      <c r="OTV138" s="285"/>
      <c r="OTW138" s="285"/>
      <c r="OTX138" s="285"/>
      <c r="OTY138" s="285"/>
      <c r="OTZ138" s="285"/>
      <c r="OUA138" s="285"/>
      <c r="OUB138" s="285"/>
      <c r="OUC138" s="285"/>
      <c r="OUD138" s="285"/>
      <c r="OUE138" s="285"/>
      <c r="OUF138" s="285"/>
      <c r="OUG138" s="285"/>
      <c r="OUH138" s="285"/>
      <c r="OUI138" s="285"/>
      <c r="OUJ138" s="285"/>
      <c r="OUK138" s="285"/>
      <c r="OUL138" s="285"/>
      <c r="OUM138" s="285"/>
      <c r="OUN138" s="285"/>
      <c r="OUO138" s="285"/>
      <c r="OUP138" s="285"/>
      <c r="OUQ138" s="285"/>
      <c r="OUR138" s="285"/>
      <c r="OUS138" s="285"/>
      <c r="OUT138" s="285"/>
      <c r="OUU138" s="285"/>
      <c r="OUV138" s="285"/>
      <c r="OUW138" s="285"/>
      <c r="OUX138" s="285"/>
      <c r="OUY138" s="285"/>
      <c r="OUZ138" s="285"/>
      <c r="OVA138" s="285"/>
      <c r="OVB138" s="285"/>
      <c r="OVC138" s="285"/>
      <c r="OVD138" s="285"/>
      <c r="OVE138" s="285"/>
      <c r="OVF138" s="285"/>
      <c r="OVG138" s="285"/>
      <c r="OVH138" s="285"/>
      <c r="OVI138" s="285"/>
      <c r="OVJ138" s="285"/>
      <c r="OVK138" s="285"/>
      <c r="OVL138" s="285"/>
      <c r="OVM138" s="285"/>
      <c r="OVN138" s="285"/>
      <c r="OVO138" s="285"/>
      <c r="OVP138" s="285"/>
      <c r="OVQ138" s="285"/>
      <c r="OVR138" s="285"/>
      <c r="OVS138" s="285"/>
      <c r="OVT138" s="285"/>
      <c r="OVU138" s="285"/>
      <c r="OVV138" s="285"/>
      <c r="OVW138" s="285"/>
      <c r="OVX138" s="285"/>
      <c r="OVY138" s="285"/>
      <c r="OVZ138" s="285"/>
      <c r="OWA138" s="285"/>
      <c r="OWB138" s="285"/>
      <c r="OWC138" s="285"/>
      <c r="OWD138" s="285"/>
      <c r="OWE138" s="285"/>
      <c r="OWF138" s="285"/>
      <c r="OWG138" s="285"/>
      <c r="OWH138" s="285"/>
      <c r="OWI138" s="285"/>
      <c r="OWJ138" s="285"/>
      <c r="OWK138" s="285"/>
      <c r="OWL138" s="285"/>
      <c r="OWM138" s="285"/>
      <c r="OWN138" s="285"/>
      <c r="OWO138" s="285"/>
      <c r="OWP138" s="285"/>
      <c r="OWQ138" s="285"/>
      <c r="OWR138" s="285"/>
      <c r="OWS138" s="285"/>
      <c r="OWT138" s="285"/>
      <c r="OWU138" s="285"/>
      <c r="OWV138" s="285"/>
      <c r="OWW138" s="285"/>
      <c r="OWX138" s="285"/>
      <c r="OWY138" s="285"/>
      <c r="OWZ138" s="285"/>
      <c r="OXA138" s="285"/>
      <c r="OXB138" s="285"/>
      <c r="OXC138" s="285"/>
      <c r="OXD138" s="285"/>
      <c r="OXE138" s="285"/>
      <c r="OXF138" s="285"/>
      <c r="OXG138" s="285"/>
      <c r="OXH138" s="285"/>
      <c r="OXI138" s="285"/>
      <c r="OXJ138" s="285"/>
      <c r="OXK138" s="285"/>
      <c r="OXL138" s="285"/>
      <c r="OXM138" s="285"/>
      <c r="OXN138" s="285"/>
      <c r="OXO138" s="285"/>
      <c r="OXP138" s="285"/>
      <c r="OXQ138" s="285"/>
      <c r="OXR138" s="285"/>
      <c r="OXS138" s="285"/>
      <c r="OXT138" s="285"/>
      <c r="OXU138" s="285"/>
      <c r="OXV138" s="285"/>
      <c r="OXW138" s="285"/>
      <c r="OXX138" s="285"/>
      <c r="OXY138" s="285"/>
      <c r="OXZ138" s="285"/>
      <c r="OYA138" s="285"/>
      <c r="OYB138" s="285"/>
      <c r="OYC138" s="285"/>
      <c r="OYD138" s="285"/>
      <c r="OYE138" s="285"/>
      <c r="OYF138" s="285"/>
      <c r="OYG138" s="285"/>
      <c r="OYH138" s="285"/>
      <c r="OYI138" s="285"/>
      <c r="OYJ138" s="285"/>
      <c r="OYK138" s="285"/>
      <c r="OYL138" s="285"/>
      <c r="OYM138" s="285"/>
      <c r="OYN138" s="285"/>
      <c r="OYO138" s="285"/>
      <c r="OYP138" s="285"/>
      <c r="OYQ138" s="285"/>
      <c r="OYR138" s="285"/>
      <c r="OYS138" s="285"/>
      <c r="OYT138" s="285"/>
      <c r="OYU138" s="285"/>
      <c r="OYV138" s="285"/>
      <c r="OYW138" s="285"/>
      <c r="OYX138" s="285"/>
      <c r="OYY138" s="285"/>
      <c r="OYZ138" s="285"/>
      <c r="OZA138" s="285"/>
      <c r="OZB138" s="285"/>
      <c r="OZC138" s="285"/>
      <c r="OZD138" s="285"/>
      <c r="OZE138" s="285"/>
      <c r="OZF138" s="285"/>
      <c r="OZG138" s="285"/>
      <c r="OZH138" s="285"/>
      <c r="OZI138" s="285"/>
      <c r="OZJ138" s="285"/>
      <c r="OZK138" s="285"/>
      <c r="OZL138" s="285"/>
      <c r="OZM138" s="285"/>
      <c r="OZN138" s="285"/>
      <c r="OZO138" s="285"/>
      <c r="OZP138" s="285"/>
      <c r="OZQ138" s="285"/>
      <c r="OZR138" s="285"/>
      <c r="OZS138" s="285"/>
      <c r="OZT138" s="285"/>
      <c r="OZU138" s="285"/>
      <c r="OZV138" s="285"/>
      <c r="OZW138" s="285"/>
      <c r="OZX138" s="285"/>
      <c r="OZY138" s="285"/>
      <c r="OZZ138" s="285"/>
      <c r="PAA138" s="285"/>
      <c r="PAB138" s="285"/>
      <c r="PAC138" s="285"/>
      <c r="PAD138" s="285"/>
      <c r="PAE138" s="285"/>
      <c r="PAF138" s="285"/>
      <c r="PAG138" s="285"/>
      <c r="PAH138" s="285"/>
      <c r="PAI138" s="285"/>
      <c r="PAJ138" s="285"/>
      <c r="PAK138" s="285"/>
      <c r="PAL138" s="285"/>
      <c r="PAM138" s="285"/>
      <c r="PAN138" s="285"/>
      <c r="PAO138" s="285"/>
      <c r="PAP138" s="285"/>
      <c r="PAQ138" s="285"/>
      <c r="PAR138" s="285"/>
      <c r="PAS138" s="285"/>
      <c r="PAT138" s="285"/>
      <c r="PAU138" s="285"/>
      <c r="PAV138" s="285"/>
      <c r="PAW138" s="285"/>
      <c r="PAX138" s="285"/>
      <c r="PAY138" s="285"/>
      <c r="PAZ138" s="285"/>
      <c r="PBA138" s="285"/>
      <c r="PBB138" s="285"/>
      <c r="PBC138" s="285"/>
      <c r="PBD138" s="285"/>
      <c r="PBE138" s="285"/>
      <c r="PBF138" s="285"/>
      <c r="PBG138" s="285"/>
      <c r="PBH138" s="285"/>
      <c r="PBI138" s="285"/>
      <c r="PBJ138" s="285"/>
      <c r="PBK138" s="285"/>
      <c r="PBL138" s="285"/>
      <c r="PBM138" s="285"/>
      <c r="PBN138" s="285"/>
      <c r="PBO138" s="285"/>
      <c r="PBP138" s="285"/>
      <c r="PBQ138" s="285"/>
      <c r="PBR138" s="285"/>
      <c r="PBS138" s="285"/>
      <c r="PBT138" s="285"/>
      <c r="PBU138" s="285"/>
      <c r="PBV138" s="285"/>
      <c r="PBW138" s="285"/>
      <c r="PBX138" s="285"/>
      <c r="PBY138" s="285"/>
      <c r="PBZ138" s="285"/>
      <c r="PCA138" s="285"/>
      <c r="PCB138" s="285"/>
      <c r="PCC138" s="285"/>
      <c r="PCD138" s="285"/>
      <c r="PCE138" s="285"/>
      <c r="PCF138" s="285"/>
      <c r="PCG138" s="285"/>
      <c r="PCH138" s="285"/>
      <c r="PCI138" s="285"/>
      <c r="PCJ138" s="285"/>
      <c r="PCK138" s="285"/>
      <c r="PCL138" s="285"/>
      <c r="PCM138" s="285"/>
      <c r="PCN138" s="285"/>
      <c r="PCO138" s="285"/>
      <c r="PCP138" s="285"/>
      <c r="PCQ138" s="285"/>
      <c r="PCR138" s="285"/>
      <c r="PCS138" s="285"/>
      <c r="PCT138" s="285"/>
      <c r="PCU138" s="285"/>
      <c r="PCV138" s="285"/>
      <c r="PCW138" s="285"/>
      <c r="PCX138" s="285"/>
      <c r="PCY138" s="285"/>
      <c r="PCZ138" s="285"/>
      <c r="PDA138" s="285"/>
      <c r="PDB138" s="285"/>
      <c r="PDC138" s="285"/>
      <c r="PDD138" s="285"/>
      <c r="PDE138" s="285"/>
      <c r="PDF138" s="285"/>
      <c r="PDG138" s="285"/>
      <c r="PDH138" s="285"/>
      <c r="PDI138" s="285"/>
      <c r="PDJ138" s="285"/>
      <c r="PDK138" s="285"/>
      <c r="PDL138" s="285"/>
      <c r="PDM138" s="285"/>
      <c r="PDN138" s="285"/>
      <c r="PDO138" s="285"/>
      <c r="PDP138" s="285"/>
      <c r="PDQ138" s="285"/>
      <c r="PDR138" s="285"/>
      <c r="PDS138" s="285"/>
      <c r="PDT138" s="285"/>
      <c r="PDU138" s="285"/>
      <c r="PDV138" s="285"/>
      <c r="PDW138" s="285"/>
      <c r="PDX138" s="285"/>
      <c r="PDY138" s="285"/>
      <c r="PDZ138" s="285"/>
      <c r="PEA138" s="285"/>
      <c r="PEB138" s="285"/>
      <c r="PEC138" s="285"/>
      <c r="PED138" s="285"/>
      <c r="PEE138" s="285"/>
      <c r="PEF138" s="285"/>
      <c r="PEG138" s="285"/>
      <c r="PEH138" s="285"/>
      <c r="PEI138" s="285"/>
      <c r="PEJ138" s="285"/>
      <c r="PEK138" s="285"/>
      <c r="PEL138" s="285"/>
      <c r="PEM138" s="285"/>
      <c r="PEN138" s="285"/>
      <c r="PEO138" s="285"/>
      <c r="PEP138" s="285"/>
      <c r="PEQ138" s="285"/>
      <c r="PER138" s="285"/>
      <c r="PES138" s="285"/>
      <c r="PET138" s="285"/>
      <c r="PEU138" s="285"/>
      <c r="PEV138" s="285"/>
      <c r="PEW138" s="285"/>
      <c r="PEX138" s="285"/>
      <c r="PEY138" s="285"/>
      <c r="PEZ138" s="285"/>
      <c r="PFA138" s="285"/>
      <c r="PFB138" s="285"/>
      <c r="PFC138" s="285"/>
      <c r="PFD138" s="285"/>
      <c r="PFE138" s="285"/>
      <c r="PFF138" s="285"/>
      <c r="PFG138" s="285"/>
      <c r="PFH138" s="285"/>
      <c r="PFI138" s="285"/>
      <c r="PFJ138" s="285"/>
      <c r="PFK138" s="285"/>
      <c r="PFL138" s="285"/>
      <c r="PFM138" s="285"/>
      <c r="PFN138" s="285"/>
      <c r="PFO138" s="285"/>
      <c r="PFP138" s="285"/>
      <c r="PFQ138" s="285"/>
      <c r="PFR138" s="285"/>
      <c r="PFS138" s="285"/>
      <c r="PFT138" s="285"/>
      <c r="PFU138" s="285"/>
      <c r="PFV138" s="285"/>
      <c r="PFW138" s="285"/>
      <c r="PFX138" s="285"/>
      <c r="PFY138" s="285"/>
      <c r="PFZ138" s="285"/>
      <c r="PGA138" s="285"/>
      <c r="PGB138" s="285"/>
      <c r="PGC138" s="285"/>
      <c r="PGD138" s="285"/>
      <c r="PGE138" s="285"/>
      <c r="PGF138" s="285"/>
      <c r="PGG138" s="285"/>
      <c r="PGH138" s="285"/>
      <c r="PGI138" s="285"/>
      <c r="PGJ138" s="285"/>
      <c r="PGK138" s="285"/>
      <c r="PGL138" s="285"/>
      <c r="PGM138" s="285"/>
      <c r="PGN138" s="285"/>
      <c r="PGO138" s="285"/>
      <c r="PGP138" s="285"/>
      <c r="PGQ138" s="285"/>
      <c r="PGR138" s="285"/>
      <c r="PGS138" s="285"/>
      <c r="PGT138" s="285"/>
      <c r="PGU138" s="285"/>
      <c r="PGV138" s="285"/>
      <c r="PGW138" s="285"/>
      <c r="PGX138" s="285"/>
      <c r="PGY138" s="285"/>
      <c r="PGZ138" s="285"/>
      <c r="PHA138" s="285"/>
      <c r="PHB138" s="285"/>
      <c r="PHC138" s="285"/>
      <c r="PHD138" s="285"/>
      <c r="PHE138" s="285"/>
      <c r="PHF138" s="285"/>
      <c r="PHG138" s="285"/>
      <c r="PHH138" s="285"/>
      <c r="PHI138" s="285"/>
      <c r="PHJ138" s="285"/>
      <c r="PHK138" s="285"/>
      <c r="PHL138" s="285"/>
      <c r="PHM138" s="285"/>
      <c r="PHN138" s="285"/>
      <c r="PHO138" s="285"/>
      <c r="PHP138" s="285"/>
      <c r="PHQ138" s="285"/>
      <c r="PHR138" s="285"/>
      <c r="PHS138" s="285"/>
      <c r="PHT138" s="285"/>
      <c r="PHU138" s="285"/>
      <c r="PHV138" s="285"/>
      <c r="PHW138" s="285"/>
      <c r="PHX138" s="285"/>
      <c r="PHY138" s="285"/>
      <c r="PHZ138" s="285"/>
      <c r="PIA138" s="285"/>
      <c r="PIB138" s="285"/>
      <c r="PIC138" s="285"/>
      <c r="PID138" s="285"/>
      <c r="PIE138" s="285"/>
      <c r="PIF138" s="285"/>
      <c r="PIG138" s="285"/>
      <c r="PIH138" s="285"/>
      <c r="PII138" s="285"/>
      <c r="PIJ138" s="285"/>
      <c r="PIK138" s="285"/>
      <c r="PIL138" s="285"/>
      <c r="PIM138" s="285"/>
      <c r="PIN138" s="285"/>
      <c r="PIO138" s="285"/>
      <c r="PIP138" s="285"/>
      <c r="PIQ138" s="285"/>
      <c r="PIR138" s="285"/>
      <c r="PIS138" s="285"/>
      <c r="PIT138" s="285"/>
      <c r="PIU138" s="285"/>
      <c r="PIV138" s="285"/>
      <c r="PIW138" s="285"/>
      <c r="PIX138" s="285"/>
      <c r="PIY138" s="285"/>
      <c r="PIZ138" s="285"/>
      <c r="PJA138" s="285"/>
      <c r="PJB138" s="285"/>
      <c r="PJC138" s="285"/>
      <c r="PJD138" s="285"/>
      <c r="PJE138" s="285"/>
      <c r="PJF138" s="285"/>
      <c r="PJG138" s="285"/>
      <c r="PJH138" s="285"/>
      <c r="PJI138" s="285"/>
      <c r="PJJ138" s="285"/>
      <c r="PJK138" s="285"/>
      <c r="PJL138" s="285"/>
      <c r="PJM138" s="285"/>
      <c r="PJN138" s="285"/>
      <c r="PJO138" s="285"/>
      <c r="PJP138" s="285"/>
      <c r="PJQ138" s="285"/>
      <c r="PJR138" s="285"/>
      <c r="PJS138" s="285"/>
      <c r="PJT138" s="285"/>
      <c r="PJU138" s="285"/>
      <c r="PJV138" s="285"/>
      <c r="PJW138" s="285"/>
      <c r="PJX138" s="285"/>
      <c r="PJY138" s="285"/>
      <c r="PJZ138" s="285"/>
      <c r="PKA138" s="285"/>
      <c r="PKB138" s="285"/>
      <c r="PKC138" s="285"/>
      <c r="PKD138" s="285"/>
      <c r="PKE138" s="285"/>
      <c r="PKF138" s="285"/>
      <c r="PKG138" s="285"/>
      <c r="PKH138" s="285"/>
      <c r="PKI138" s="285"/>
      <c r="PKJ138" s="285"/>
      <c r="PKK138" s="285"/>
      <c r="PKL138" s="285"/>
      <c r="PKM138" s="285"/>
      <c r="PKN138" s="285"/>
      <c r="PKO138" s="285"/>
      <c r="PKP138" s="285"/>
      <c r="PKQ138" s="285"/>
      <c r="PKR138" s="285"/>
      <c r="PKS138" s="285"/>
      <c r="PKT138" s="285"/>
      <c r="PKU138" s="285"/>
      <c r="PKV138" s="285"/>
      <c r="PKW138" s="285"/>
      <c r="PKX138" s="285"/>
      <c r="PKY138" s="285"/>
      <c r="PKZ138" s="285"/>
      <c r="PLA138" s="285"/>
      <c r="PLB138" s="285"/>
      <c r="PLC138" s="285"/>
      <c r="PLD138" s="285"/>
      <c r="PLE138" s="285"/>
      <c r="PLF138" s="285"/>
      <c r="PLG138" s="285"/>
      <c r="PLH138" s="285"/>
      <c r="PLI138" s="285"/>
      <c r="PLJ138" s="285"/>
      <c r="PLK138" s="285"/>
      <c r="PLL138" s="285"/>
      <c r="PLM138" s="285"/>
      <c r="PLN138" s="285"/>
      <c r="PLO138" s="285"/>
      <c r="PLP138" s="285"/>
      <c r="PLQ138" s="285"/>
      <c r="PLR138" s="285"/>
      <c r="PLS138" s="285"/>
      <c r="PLT138" s="285"/>
      <c r="PLU138" s="285"/>
      <c r="PLV138" s="285"/>
      <c r="PLW138" s="285"/>
      <c r="PLX138" s="285"/>
      <c r="PLY138" s="285"/>
      <c r="PLZ138" s="285"/>
      <c r="PMA138" s="285"/>
      <c r="PMB138" s="285"/>
      <c r="PMC138" s="285"/>
      <c r="PMD138" s="285"/>
      <c r="PME138" s="285"/>
      <c r="PMF138" s="285"/>
      <c r="PMG138" s="285"/>
      <c r="PMH138" s="285"/>
      <c r="PMI138" s="285"/>
      <c r="PMJ138" s="285"/>
      <c r="PMK138" s="285"/>
      <c r="PML138" s="285"/>
      <c r="PMM138" s="285"/>
      <c r="PMN138" s="285"/>
      <c r="PMO138" s="285"/>
      <c r="PMP138" s="285"/>
      <c r="PMQ138" s="285"/>
      <c r="PMR138" s="285"/>
      <c r="PMS138" s="285"/>
      <c r="PMT138" s="285"/>
      <c r="PMU138" s="285"/>
      <c r="PMV138" s="285"/>
      <c r="PMW138" s="285"/>
      <c r="PMX138" s="285"/>
      <c r="PMY138" s="285"/>
      <c r="PMZ138" s="285"/>
      <c r="PNA138" s="285"/>
      <c r="PNB138" s="285"/>
      <c r="PNC138" s="285"/>
      <c r="PND138" s="285"/>
      <c r="PNE138" s="285"/>
      <c r="PNF138" s="285"/>
      <c r="PNG138" s="285"/>
      <c r="PNH138" s="285"/>
      <c r="PNI138" s="285"/>
      <c r="PNJ138" s="285"/>
      <c r="PNK138" s="285"/>
      <c r="PNL138" s="285"/>
      <c r="PNM138" s="285"/>
      <c r="PNN138" s="285"/>
      <c r="PNO138" s="285"/>
      <c r="PNP138" s="285"/>
      <c r="PNQ138" s="285"/>
      <c r="PNR138" s="285"/>
      <c r="PNS138" s="285"/>
      <c r="PNT138" s="285"/>
      <c r="PNU138" s="285"/>
      <c r="PNV138" s="285"/>
      <c r="PNW138" s="285"/>
      <c r="PNX138" s="285"/>
      <c r="PNY138" s="285"/>
      <c r="PNZ138" s="285"/>
      <c r="POA138" s="285"/>
      <c r="POB138" s="285"/>
      <c r="POC138" s="285"/>
      <c r="POD138" s="285"/>
      <c r="POE138" s="285"/>
      <c r="POF138" s="285"/>
      <c r="POG138" s="285"/>
      <c r="POH138" s="285"/>
      <c r="POI138" s="285"/>
      <c r="POJ138" s="285"/>
      <c r="POK138" s="285"/>
      <c r="POL138" s="285"/>
      <c r="POM138" s="285"/>
      <c r="PON138" s="285"/>
      <c r="POO138" s="285"/>
      <c r="POP138" s="285"/>
      <c r="POQ138" s="285"/>
      <c r="POR138" s="285"/>
      <c r="POS138" s="285"/>
      <c r="POT138" s="285"/>
      <c r="POU138" s="285"/>
      <c r="POV138" s="285"/>
      <c r="POW138" s="285"/>
      <c r="POX138" s="285"/>
      <c r="POY138" s="285"/>
      <c r="POZ138" s="285"/>
      <c r="PPA138" s="285"/>
      <c r="PPB138" s="285"/>
      <c r="PPC138" s="285"/>
      <c r="PPD138" s="285"/>
      <c r="PPE138" s="285"/>
      <c r="PPF138" s="285"/>
      <c r="PPG138" s="285"/>
      <c r="PPH138" s="285"/>
      <c r="PPI138" s="285"/>
      <c r="PPJ138" s="285"/>
      <c r="PPK138" s="285"/>
      <c r="PPL138" s="285"/>
      <c r="PPM138" s="285"/>
      <c r="PPN138" s="285"/>
      <c r="PPO138" s="285"/>
      <c r="PPP138" s="285"/>
      <c r="PPQ138" s="285"/>
      <c r="PPR138" s="285"/>
      <c r="PPS138" s="285"/>
      <c r="PPT138" s="285"/>
      <c r="PPU138" s="285"/>
      <c r="PPV138" s="285"/>
      <c r="PPW138" s="285"/>
      <c r="PPX138" s="285"/>
      <c r="PPY138" s="285"/>
      <c r="PPZ138" s="285"/>
      <c r="PQA138" s="285"/>
      <c r="PQB138" s="285"/>
      <c r="PQC138" s="285"/>
      <c r="PQD138" s="285"/>
      <c r="PQE138" s="285"/>
      <c r="PQF138" s="285"/>
      <c r="PQG138" s="285"/>
      <c r="PQH138" s="285"/>
      <c r="PQI138" s="285"/>
      <c r="PQJ138" s="285"/>
      <c r="PQK138" s="285"/>
      <c r="PQL138" s="285"/>
      <c r="PQM138" s="285"/>
      <c r="PQN138" s="285"/>
      <c r="PQO138" s="285"/>
      <c r="PQP138" s="285"/>
      <c r="PQQ138" s="285"/>
      <c r="PQR138" s="285"/>
      <c r="PQS138" s="285"/>
      <c r="PQT138" s="285"/>
      <c r="PQU138" s="285"/>
      <c r="PQV138" s="285"/>
      <c r="PQW138" s="285"/>
      <c r="PQX138" s="285"/>
      <c r="PQY138" s="285"/>
      <c r="PQZ138" s="285"/>
      <c r="PRA138" s="285"/>
      <c r="PRB138" s="285"/>
      <c r="PRC138" s="285"/>
      <c r="PRD138" s="285"/>
      <c r="PRE138" s="285"/>
      <c r="PRF138" s="285"/>
      <c r="PRG138" s="285"/>
      <c r="PRH138" s="285"/>
      <c r="PRI138" s="285"/>
      <c r="PRJ138" s="285"/>
      <c r="PRK138" s="285"/>
      <c r="PRL138" s="285"/>
      <c r="PRM138" s="285"/>
      <c r="PRN138" s="285"/>
      <c r="PRO138" s="285"/>
      <c r="PRP138" s="285"/>
      <c r="PRQ138" s="285"/>
      <c r="PRR138" s="285"/>
      <c r="PRS138" s="285"/>
      <c r="PRT138" s="285"/>
      <c r="PRU138" s="285"/>
      <c r="PRV138" s="285"/>
      <c r="PRW138" s="285"/>
      <c r="PRX138" s="285"/>
      <c r="PRY138" s="285"/>
      <c r="PRZ138" s="285"/>
      <c r="PSA138" s="285"/>
      <c r="PSB138" s="285"/>
      <c r="PSC138" s="285"/>
      <c r="PSD138" s="285"/>
      <c r="PSE138" s="285"/>
      <c r="PSF138" s="285"/>
      <c r="PSG138" s="285"/>
      <c r="PSH138" s="285"/>
      <c r="PSI138" s="285"/>
      <c r="PSJ138" s="285"/>
      <c r="PSK138" s="285"/>
      <c r="PSL138" s="285"/>
      <c r="PSM138" s="285"/>
      <c r="PSN138" s="285"/>
      <c r="PSO138" s="285"/>
      <c r="PSP138" s="285"/>
      <c r="PSQ138" s="285"/>
      <c r="PSR138" s="285"/>
      <c r="PSS138" s="285"/>
      <c r="PST138" s="285"/>
      <c r="PSU138" s="285"/>
      <c r="PSV138" s="285"/>
      <c r="PSW138" s="285"/>
      <c r="PSX138" s="285"/>
      <c r="PSY138" s="285"/>
      <c r="PSZ138" s="285"/>
      <c r="PTA138" s="285"/>
      <c r="PTB138" s="285"/>
      <c r="PTC138" s="285"/>
      <c r="PTD138" s="285"/>
      <c r="PTE138" s="285"/>
      <c r="PTF138" s="285"/>
      <c r="PTG138" s="285"/>
      <c r="PTH138" s="285"/>
      <c r="PTI138" s="285"/>
      <c r="PTJ138" s="285"/>
      <c r="PTK138" s="285"/>
      <c r="PTL138" s="285"/>
      <c r="PTM138" s="285"/>
      <c r="PTN138" s="285"/>
      <c r="PTO138" s="285"/>
      <c r="PTP138" s="285"/>
      <c r="PTQ138" s="285"/>
      <c r="PTR138" s="285"/>
      <c r="PTS138" s="285"/>
      <c r="PTT138" s="285"/>
      <c r="PTU138" s="285"/>
      <c r="PTV138" s="285"/>
      <c r="PTW138" s="285"/>
      <c r="PTX138" s="285"/>
      <c r="PTY138" s="285"/>
      <c r="PTZ138" s="285"/>
      <c r="PUA138" s="285"/>
      <c r="PUB138" s="285"/>
      <c r="PUC138" s="285"/>
      <c r="PUD138" s="285"/>
      <c r="PUE138" s="285"/>
      <c r="PUF138" s="285"/>
      <c r="PUG138" s="285"/>
      <c r="PUH138" s="285"/>
      <c r="PUI138" s="285"/>
      <c r="PUJ138" s="285"/>
      <c r="PUK138" s="285"/>
      <c r="PUL138" s="285"/>
      <c r="PUM138" s="285"/>
      <c r="PUN138" s="285"/>
      <c r="PUO138" s="285"/>
      <c r="PUP138" s="285"/>
      <c r="PUQ138" s="285"/>
      <c r="PUR138" s="285"/>
      <c r="PUS138" s="285"/>
      <c r="PUT138" s="285"/>
      <c r="PUU138" s="285"/>
      <c r="PUV138" s="285"/>
      <c r="PUW138" s="285"/>
      <c r="PUX138" s="285"/>
      <c r="PUY138" s="285"/>
      <c r="PUZ138" s="285"/>
      <c r="PVA138" s="285"/>
      <c r="PVB138" s="285"/>
      <c r="PVC138" s="285"/>
      <c r="PVD138" s="285"/>
      <c r="PVE138" s="285"/>
      <c r="PVF138" s="285"/>
      <c r="PVG138" s="285"/>
      <c r="PVH138" s="285"/>
      <c r="PVI138" s="285"/>
      <c r="PVJ138" s="285"/>
      <c r="PVK138" s="285"/>
      <c r="PVL138" s="285"/>
      <c r="PVM138" s="285"/>
      <c r="PVN138" s="285"/>
      <c r="PVO138" s="285"/>
      <c r="PVP138" s="285"/>
      <c r="PVQ138" s="285"/>
      <c r="PVR138" s="285"/>
      <c r="PVS138" s="285"/>
      <c r="PVT138" s="285"/>
      <c r="PVU138" s="285"/>
      <c r="PVV138" s="285"/>
      <c r="PVW138" s="285"/>
      <c r="PVX138" s="285"/>
      <c r="PVY138" s="285"/>
      <c r="PVZ138" s="285"/>
      <c r="PWA138" s="285"/>
      <c r="PWB138" s="285"/>
      <c r="PWC138" s="285"/>
      <c r="PWD138" s="285"/>
      <c r="PWE138" s="285"/>
      <c r="PWF138" s="285"/>
      <c r="PWG138" s="285"/>
      <c r="PWH138" s="285"/>
      <c r="PWI138" s="285"/>
      <c r="PWJ138" s="285"/>
      <c r="PWK138" s="285"/>
      <c r="PWL138" s="285"/>
      <c r="PWM138" s="285"/>
      <c r="PWN138" s="285"/>
      <c r="PWO138" s="285"/>
      <c r="PWP138" s="285"/>
      <c r="PWQ138" s="285"/>
      <c r="PWR138" s="285"/>
      <c r="PWS138" s="285"/>
      <c r="PWT138" s="285"/>
      <c r="PWU138" s="285"/>
      <c r="PWV138" s="285"/>
      <c r="PWW138" s="285"/>
      <c r="PWX138" s="285"/>
      <c r="PWY138" s="285"/>
      <c r="PWZ138" s="285"/>
      <c r="PXA138" s="285"/>
      <c r="PXB138" s="285"/>
      <c r="PXC138" s="285"/>
      <c r="PXD138" s="285"/>
      <c r="PXE138" s="285"/>
      <c r="PXF138" s="285"/>
      <c r="PXG138" s="285"/>
      <c r="PXH138" s="285"/>
      <c r="PXI138" s="285"/>
      <c r="PXJ138" s="285"/>
      <c r="PXK138" s="285"/>
      <c r="PXL138" s="285"/>
      <c r="PXM138" s="285"/>
      <c r="PXN138" s="285"/>
      <c r="PXO138" s="285"/>
      <c r="PXP138" s="285"/>
      <c r="PXQ138" s="285"/>
      <c r="PXR138" s="285"/>
      <c r="PXS138" s="285"/>
      <c r="PXT138" s="285"/>
      <c r="PXU138" s="285"/>
      <c r="PXV138" s="285"/>
      <c r="PXW138" s="285"/>
      <c r="PXX138" s="285"/>
      <c r="PXY138" s="285"/>
      <c r="PXZ138" s="285"/>
      <c r="PYA138" s="285"/>
      <c r="PYB138" s="285"/>
      <c r="PYC138" s="285"/>
      <c r="PYD138" s="285"/>
      <c r="PYE138" s="285"/>
      <c r="PYF138" s="285"/>
      <c r="PYG138" s="285"/>
      <c r="PYH138" s="285"/>
      <c r="PYI138" s="285"/>
      <c r="PYJ138" s="285"/>
      <c r="PYK138" s="285"/>
      <c r="PYL138" s="285"/>
      <c r="PYM138" s="285"/>
      <c r="PYN138" s="285"/>
      <c r="PYO138" s="285"/>
      <c r="PYP138" s="285"/>
      <c r="PYQ138" s="285"/>
      <c r="PYR138" s="285"/>
      <c r="PYS138" s="285"/>
      <c r="PYT138" s="285"/>
      <c r="PYU138" s="285"/>
      <c r="PYV138" s="285"/>
      <c r="PYW138" s="285"/>
      <c r="PYX138" s="285"/>
      <c r="PYY138" s="285"/>
      <c r="PYZ138" s="285"/>
      <c r="PZA138" s="285"/>
      <c r="PZB138" s="285"/>
      <c r="PZC138" s="285"/>
      <c r="PZD138" s="285"/>
      <c r="PZE138" s="285"/>
      <c r="PZF138" s="285"/>
      <c r="PZG138" s="285"/>
      <c r="PZH138" s="285"/>
      <c r="PZI138" s="285"/>
      <c r="PZJ138" s="285"/>
      <c r="PZK138" s="285"/>
      <c r="PZL138" s="285"/>
      <c r="PZM138" s="285"/>
      <c r="PZN138" s="285"/>
      <c r="PZO138" s="285"/>
      <c r="PZP138" s="285"/>
      <c r="PZQ138" s="285"/>
      <c r="PZR138" s="285"/>
      <c r="PZS138" s="285"/>
      <c r="PZT138" s="285"/>
      <c r="PZU138" s="285"/>
      <c r="PZV138" s="285"/>
      <c r="PZW138" s="285"/>
      <c r="PZX138" s="285"/>
      <c r="PZY138" s="285"/>
      <c r="PZZ138" s="285"/>
      <c r="QAA138" s="285"/>
      <c r="QAB138" s="285"/>
      <c r="QAC138" s="285"/>
      <c r="QAD138" s="285"/>
      <c r="QAE138" s="285"/>
      <c r="QAF138" s="285"/>
      <c r="QAG138" s="285"/>
      <c r="QAH138" s="285"/>
      <c r="QAI138" s="285"/>
      <c r="QAJ138" s="285"/>
      <c r="QAK138" s="285"/>
      <c r="QAL138" s="285"/>
      <c r="QAM138" s="285"/>
      <c r="QAN138" s="285"/>
      <c r="QAO138" s="285"/>
      <c r="QAP138" s="285"/>
      <c r="QAQ138" s="285"/>
      <c r="QAR138" s="285"/>
      <c r="QAS138" s="285"/>
      <c r="QAT138" s="285"/>
      <c r="QAU138" s="285"/>
      <c r="QAV138" s="285"/>
      <c r="QAW138" s="285"/>
      <c r="QAX138" s="285"/>
      <c r="QAY138" s="285"/>
      <c r="QAZ138" s="285"/>
      <c r="QBA138" s="285"/>
      <c r="QBB138" s="285"/>
      <c r="QBC138" s="285"/>
      <c r="QBD138" s="285"/>
      <c r="QBE138" s="285"/>
      <c r="QBF138" s="285"/>
      <c r="QBG138" s="285"/>
      <c r="QBH138" s="285"/>
      <c r="QBI138" s="285"/>
      <c r="QBJ138" s="285"/>
      <c r="QBK138" s="285"/>
      <c r="QBL138" s="285"/>
      <c r="QBM138" s="285"/>
      <c r="QBN138" s="285"/>
      <c r="QBO138" s="285"/>
      <c r="QBP138" s="285"/>
      <c r="QBQ138" s="285"/>
      <c r="QBR138" s="285"/>
      <c r="QBS138" s="285"/>
      <c r="QBT138" s="285"/>
      <c r="QBU138" s="285"/>
      <c r="QBV138" s="285"/>
      <c r="QBW138" s="285"/>
      <c r="QBX138" s="285"/>
      <c r="QBY138" s="285"/>
      <c r="QBZ138" s="285"/>
      <c r="QCA138" s="285"/>
      <c r="QCB138" s="285"/>
      <c r="QCC138" s="285"/>
      <c r="QCD138" s="285"/>
      <c r="QCE138" s="285"/>
      <c r="QCF138" s="285"/>
      <c r="QCG138" s="285"/>
      <c r="QCH138" s="285"/>
      <c r="QCI138" s="285"/>
      <c r="QCJ138" s="285"/>
      <c r="QCK138" s="285"/>
      <c r="QCL138" s="285"/>
      <c r="QCM138" s="285"/>
      <c r="QCN138" s="285"/>
      <c r="QCO138" s="285"/>
      <c r="QCP138" s="285"/>
      <c r="QCQ138" s="285"/>
      <c r="QCR138" s="285"/>
      <c r="QCS138" s="285"/>
      <c r="QCT138" s="285"/>
      <c r="QCU138" s="285"/>
      <c r="QCV138" s="285"/>
      <c r="QCW138" s="285"/>
      <c r="QCX138" s="285"/>
      <c r="QCY138" s="285"/>
      <c r="QCZ138" s="285"/>
      <c r="QDA138" s="285"/>
      <c r="QDB138" s="285"/>
      <c r="QDC138" s="285"/>
      <c r="QDD138" s="285"/>
      <c r="QDE138" s="285"/>
      <c r="QDF138" s="285"/>
      <c r="QDG138" s="285"/>
      <c r="QDH138" s="285"/>
      <c r="QDI138" s="285"/>
      <c r="QDJ138" s="285"/>
      <c r="QDK138" s="285"/>
      <c r="QDL138" s="285"/>
      <c r="QDM138" s="285"/>
      <c r="QDN138" s="285"/>
      <c r="QDO138" s="285"/>
      <c r="QDP138" s="285"/>
      <c r="QDQ138" s="285"/>
      <c r="QDR138" s="285"/>
      <c r="QDS138" s="285"/>
      <c r="QDT138" s="285"/>
      <c r="QDU138" s="285"/>
      <c r="QDV138" s="285"/>
      <c r="QDW138" s="285"/>
      <c r="QDX138" s="285"/>
      <c r="QDY138" s="285"/>
      <c r="QDZ138" s="285"/>
      <c r="QEA138" s="285"/>
      <c r="QEB138" s="285"/>
      <c r="QEC138" s="285"/>
      <c r="QED138" s="285"/>
      <c r="QEE138" s="285"/>
      <c r="QEF138" s="285"/>
      <c r="QEG138" s="285"/>
      <c r="QEH138" s="285"/>
      <c r="QEI138" s="285"/>
      <c r="QEJ138" s="285"/>
      <c r="QEK138" s="285"/>
      <c r="QEL138" s="285"/>
      <c r="QEM138" s="285"/>
      <c r="QEN138" s="285"/>
      <c r="QEO138" s="285"/>
      <c r="QEP138" s="285"/>
      <c r="QEQ138" s="285"/>
      <c r="QER138" s="285"/>
      <c r="QES138" s="285"/>
      <c r="QET138" s="285"/>
      <c r="QEU138" s="285"/>
      <c r="QEV138" s="285"/>
      <c r="QEW138" s="285"/>
      <c r="QEX138" s="285"/>
      <c r="QEY138" s="285"/>
      <c r="QEZ138" s="285"/>
      <c r="QFA138" s="285"/>
      <c r="QFB138" s="285"/>
      <c r="QFC138" s="285"/>
      <c r="QFD138" s="285"/>
      <c r="QFE138" s="285"/>
      <c r="QFF138" s="285"/>
      <c r="QFG138" s="285"/>
      <c r="QFH138" s="285"/>
      <c r="QFI138" s="285"/>
      <c r="QFJ138" s="285"/>
      <c r="QFK138" s="285"/>
      <c r="QFL138" s="285"/>
      <c r="QFM138" s="285"/>
      <c r="QFN138" s="285"/>
      <c r="QFO138" s="285"/>
      <c r="QFP138" s="285"/>
      <c r="QFQ138" s="285"/>
      <c r="QFR138" s="285"/>
      <c r="QFS138" s="285"/>
      <c r="QFT138" s="285"/>
      <c r="QFU138" s="285"/>
      <c r="QFV138" s="285"/>
      <c r="QFW138" s="285"/>
      <c r="QFX138" s="285"/>
      <c r="QFY138" s="285"/>
      <c r="QFZ138" s="285"/>
      <c r="QGA138" s="285"/>
      <c r="QGB138" s="285"/>
      <c r="QGC138" s="285"/>
      <c r="QGD138" s="285"/>
      <c r="QGE138" s="285"/>
      <c r="QGF138" s="285"/>
      <c r="QGG138" s="285"/>
      <c r="QGH138" s="285"/>
      <c r="QGI138" s="285"/>
      <c r="QGJ138" s="285"/>
      <c r="QGK138" s="285"/>
      <c r="QGL138" s="285"/>
      <c r="QGM138" s="285"/>
      <c r="QGN138" s="285"/>
      <c r="QGO138" s="285"/>
      <c r="QGP138" s="285"/>
      <c r="QGQ138" s="285"/>
      <c r="QGR138" s="285"/>
      <c r="QGS138" s="285"/>
      <c r="QGT138" s="285"/>
      <c r="QGU138" s="285"/>
      <c r="QGV138" s="285"/>
      <c r="QGW138" s="285"/>
      <c r="QGX138" s="285"/>
      <c r="QGY138" s="285"/>
      <c r="QGZ138" s="285"/>
      <c r="QHA138" s="285"/>
      <c r="QHB138" s="285"/>
      <c r="QHC138" s="285"/>
      <c r="QHD138" s="285"/>
      <c r="QHE138" s="285"/>
      <c r="QHF138" s="285"/>
      <c r="QHG138" s="285"/>
      <c r="QHH138" s="285"/>
      <c r="QHI138" s="285"/>
      <c r="QHJ138" s="285"/>
      <c r="QHK138" s="285"/>
      <c r="QHL138" s="285"/>
      <c r="QHM138" s="285"/>
      <c r="QHN138" s="285"/>
      <c r="QHO138" s="285"/>
      <c r="QHP138" s="285"/>
      <c r="QHQ138" s="285"/>
      <c r="QHR138" s="285"/>
      <c r="QHS138" s="285"/>
      <c r="QHT138" s="285"/>
      <c r="QHU138" s="285"/>
      <c r="QHV138" s="285"/>
      <c r="QHW138" s="285"/>
      <c r="QHX138" s="285"/>
      <c r="QHY138" s="285"/>
      <c r="QHZ138" s="285"/>
      <c r="QIA138" s="285"/>
      <c r="QIB138" s="285"/>
      <c r="QIC138" s="285"/>
      <c r="QID138" s="285"/>
      <c r="QIE138" s="285"/>
      <c r="QIF138" s="285"/>
      <c r="QIG138" s="285"/>
      <c r="QIH138" s="285"/>
      <c r="QII138" s="285"/>
      <c r="QIJ138" s="285"/>
      <c r="QIK138" s="285"/>
      <c r="QIL138" s="285"/>
      <c r="QIM138" s="285"/>
      <c r="QIN138" s="285"/>
      <c r="QIO138" s="285"/>
      <c r="QIP138" s="285"/>
      <c r="QIQ138" s="285"/>
      <c r="QIR138" s="285"/>
      <c r="QIS138" s="285"/>
      <c r="QIT138" s="285"/>
      <c r="QIU138" s="285"/>
      <c r="QIV138" s="285"/>
      <c r="QIW138" s="285"/>
      <c r="QIX138" s="285"/>
      <c r="QIY138" s="285"/>
      <c r="QIZ138" s="285"/>
      <c r="QJA138" s="285"/>
      <c r="QJB138" s="285"/>
      <c r="QJC138" s="285"/>
      <c r="QJD138" s="285"/>
      <c r="QJE138" s="285"/>
      <c r="QJF138" s="285"/>
      <c r="QJG138" s="285"/>
      <c r="QJH138" s="285"/>
      <c r="QJI138" s="285"/>
      <c r="QJJ138" s="285"/>
      <c r="QJK138" s="285"/>
      <c r="QJL138" s="285"/>
      <c r="QJM138" s="285"/>
      <c r="QJN138" s="285"/>
      <c r="QJO138" s="285"/>
      <c r="QJP138" s="285"/>
      <c r="QJQ138" s="285"/>
      <c r="QJR138" s="285"/>
      <c r="QJS138" s="285"/>
      <c r="QJT138" s="285"/>
      <c r="QJU138" s="285"/>
      <c r="QJV138" s="285"/>
      <c r="QJW138" s="285"/>
      <c r="QJX138" s="285"/>
      <c r="QJY138" s="285"/>
      <c r="QJZ138" s="285"/>
      <c r="QKA138" s="285"/>
      <c r="QKB138" s="285"/>
      <c r="QKC138" s="285"/>
      <c r="QKD138" s="285"/>
      <c r="QKE138" s="285"/>
      <c r="QKF138" s="285"/>
      <c r="QKG138" s="285"/>
      <c r="QKH138" s="285"/>
      <c r="QKI138" s="285"/>
      <c r="QKJ138" s="285"/>
      <c r="QKK138" s="285"/>
      <c r="QKL138" s="285"/>
      <c r="QKM138" s="285"/>
      <c r="QKN138" s="285"/>
      <c r="QKO138" s="285"/>
      <c r="QKP138" s="285"/>
      <c r="QKQ138" s="285"/>
      <c r="QKR138" s="285"/>
      <c r="QKS138" s="285"/>
      <c r="QKT138" s="285"/>
      <c r="QKU138" s="285"/>
      <c r="QKV138" s="285"/>
      <c r="QKW138" s="285"/>
      <c r="QKX138" s="285"/>
      <c r="QKY138" s="285"/>
      <c r="QKZ138" s="285"/>
      <c r="QLA138" s="285"/>
      <c r="QLB138" s="285"/>
      <c r="QLC138" s="285"/>
      <c r="QLD138" s="285"/>
      <c r="QLE138" s="285"/>
      <c r="QLF138" s="285"/>
      <c r="QLG138" s="285"/>
      <c r="QLH138" s="285"/>
      <c r="QLI138" s="285"/>
      <c r="QLJ138" s="285"/>
      <c r="QLK138" s="285"/>
      <c r="QLL138" s="285"/>
      <c r="QLM138" s="285"/>
      <c r="QLN138" s="285"/>
      <c r="QLO138" s="285"/>
      <c r="QLP138" s="285"/>
      <c r="QLQ138" s="285"/>
      <c r="QLR138" s="285"/>
      <c r="QLS138" s="285"/>
      <c r="QLT138" s="285"/>
      <c r="QLU138" s="285"/>
      <c r="QLV138" s="285"/>
      <c r="QLW138" s="285"/>
      <c r="QLX138" s="285"/>
      <c r="QLY138" s="285"/>
      <c r="QLZ138" s="285"/>
      <c r="QMA138" s="285"/>
      <c r="QMB138" s="285"/>
      <c r="QMC138" s="285"/>
      <c r="QMD138" s="285"/>
      <c r="QME138" s="285"/>
      <c r="QMF138" s="285"/>
      <c r="QMG138" s="285"/>
      <c r="QMH138" s="285"/>
      <c r="QMI138" s="285"/>
      <c r="QMJ138" s="285"/>
      <c r="QMK138" s="285"/>
      <c r="QML138" s="285"/>
      <c r="QMM138" s="285"/>
      <c r="QMN138" s="285"/>
      <c r="QMO138" s="285"/>
      <c r="QMP138" s="285"/>
      <c r="QMQ138" s="285"/>
      <c r="QMR138" s="285"/>
      <c r="QMS138" s="285"/>
      <c r="QMT138" s="285"/>
      <c r="QMU138" s="285"/>
      <c r="QMV138" s="285"/>
      <c r="QMW138" s="285"/>
      <c r="QMX138" s="285"/>
      <c r="QMY138" s="285"/>
      <c r="QMZ138" s="285"/>
      <c r="QNA138" s="285"/>
      <c r="QNB138" s="285"/>
      <c r="QNC138" s="285"/>
      <c r="QND138" s="285"/>
      <c r="QNE138" s="285"/>
      <c r="QNF138" s="285"/>
      <c r="QNG138" s="285"/>
      <c r="QNH138" s="285"/>
      <c r="QNI138" s="285"/>
      <c r="QNJ138" s="285"/>
      <c r="QNK138" s="285"/>
      <c r="QNL138" s="285"/>
      <c r="QNM138" s="285"/>
      <c r="QNN138" s="285"/>
      <c r="QNO138" s="285"/>
      <c r="QNP138" s="285"/>
      <c r="QNQ138" s="285"/>
      <c r="QNR138" s="285"/>
      <c r="QNS138" s="285"/>
      <c r="QNT138" s="285"/>
      <c r="QNU138" s="285"/>
      <c r="QNV138" s="285"/>
      <c r="QNW138" s="285"/>
      <c r="QNX138" s="285"/>
      <c r="QNY138" s="285"/>
      <c r="QNZ138" s="285"/>
      <c r="QOA138" s="285"/>
      <c r="QOB138" s="285"/>
      <c r="QOC138" s="285"/>
      <c r="QOD138" s="285"/>
      <c r="QOE138" s="285"/>
      <c r="QOF138" s="285"/>
      <c r="QOG138" s="285"/>
      <c r="QOH138" s="285"/>
      <c r="QOI138" s="285"/>
      <c r="QOJ138" s="285"/>
      <c r="QOK138" s="285"/>
      <c r="QOL138" s="285"/>
      <c r="QOM138" s="285"/>
      <c r="QON138" s="285"/>
      <c r="QOO138" s="285"/>
      <c r="QOP138" s="285"/>
      <c r="QOQ138" s="285"/>
      <c r="QOR138" s="285"/>
      <c r="QOS138" s="285"/>
      <c r="QOT138" s="285"/>
      <c r="QOU138" s="285"/>
      <c r="QOV138" s="285"/>
      <c r="QOW138" s="285"/>
      <c r="QOX138" s="285"/>
      <c r="QOY138" s="285"/>
      <c r="QOZ138" s="285"/>
      <c r="QPA138" s="285"/>
      <c r="QPB138" s="285"/>
      <c r="QPC138" s="285"/>
      <c r="QPD138" s="285"/>
      <c r="QPE138" s="285"/>
      <c r="QPF138" s="285"/>
      <c r="QPG138" s="285"/>
      <c r="QPH138" s="285"/>
      <c r="QPI138" s="285"/>
      <c r="QPJ138" s="285"/>
      <c r="QPK138" s="285"/>
      <c r="QPL138" s="285"/>
      <c r="QPM138" s="285"/>
      <c r="QPN138" s="285"/>
      <c r="QPO138" s="285"/>
      <c r="QPP138" s="285"/>
      <c r="QPQ138" s="285"/>
      <c r="QPR138" s="285"/>
      <c r="QPS138" s="285"/>
      <c r="QPT138" s="285"/>
      <c r="QPU138" s="285"/>
      <c r="QPV138" s="285"/>
      <c r="QPW138" s="285"/>
      <c r="QPX138" s="285"/>
      <c r="QPY138" s="285"/>
      <c r="QPZ138" s="285"/>
      <c r="QQA138" s="285"/>
      <c r="QQB138" s="285"/>
      <c r="QQC138" s="285"/>
      <c r="QQD138" s="285"/>
      <c r="QQE138" s="285"/>
      <c r="QQF138" s="285"/>
      <c r="QQG138" s="285"/>
      <c r="QQH138" s="285"/>
      <c r="QQI138" s="285"/>
      <c r="QQJ138" s="285"/>
      <c r="QQK138" s="285"/>
      <c r="QQL138" s="285"/>
      <c r="QQM138" s="285"/>
      <c r="QQN138" s="285"/>
      <c r="QQO138" s="285"/>
      <c r="QQP138" s="285"/>
      <c r="QQQ138" s="285"/>
      <c r="QQR138" s="285"/>
      <c r="QQS138" s="285"/>
      <c r="QQT138" s="285"/>
      <c r="QQU138" s="285"/>
      <c r="QQV138" s="285"/>
      <c r="QQW138" s="285"/>
      <c r="QQX138" s="285"/>
      <c r="QQY138" s="285"/>
      <c r="QQZ138" s="285"/>
      <c r="QRA138" s="285"/>
      <c r="QRB138" s="285"/>
      <c r="QRC138" s="285"/>
      <c r="QRD138" s="285"/>
      <c r="QRE138" s="285"/>
      <c r="QRF138" s="285"/>
      <c r="QRG138" s="285"/>
      <c r="QRH138" s="285"/>
      <c r="QRI138" s="285"/>
      <c r="QRJ138" s="285"/>
      <c r="QRK138" s="285"/>
      <c r="QRL138" s="285"/>
      <c r="QRM138" s="285"/>
      <c r="QRN138" s="285"/>
      <c r="QRO138" s="285"/>
      <c r="QRP138" s="285"/>
      <c r="QRQ138" s="285"/>
      <c r="QRR138" s="285"/>
      <c r="QRS138" s="285"/>
      <c r="QRT138" s="285"/>
      <c r="QRU138" s="285"/>
      <c r="QRV138" s="285"/>
      <c r="QRW138" s="285"/>
      <c r="QRX138" s="285"/>
      <c r="QRY138" s="285"/>
      <c r="QRZ138" s="285"/>
      <c r="QSA138" s="285"/>
      <c r="QSB138" s="285"/>
      <c r="QSC138" s="285"/>
      <c r="QSD138" s="285"/>
      <c r="QSE138" s="285"/>
      <c r="QSF138" s="285"/>
      <c r="QSG138" s="285"/>
      <c r="QSH138" s="285"/>
      <c r="QSI138" s="285"/>
      <c r="QSJ138" s="285"/>
      <c r="QSK138" s="285"/>
      <c r="QSL138" s="285"/>
      <c r="QSM138" s="285"/>
      <c r="QSN138" s="285"/>
      <c r="QSO138" s="285"/>
      <c r="QSP138" s="285"/>
      <c r="QSQ138" s="285"/>
      <c r="QSR138" s="285"/>
      <c r="QSS138" s="285"/>
      <c r="QST138" s="285"/>
      <c r="QSU138" s="285"/>
      <c r="QSV138" s="285"/>
      <c r="QSW138" s="285"/>
      <c r="QSX138" s="285"/>
      <c r="QSY138" s="285"/>
      <c r="QSZ138" s="285"/>
      <c r="QTA138" s="285"/>
      <c r="QTB138" s="285"/>
      <c r="QTC138" s="285"/>
      <c r="QTD138" s="285"/>
      <c r="QTE138" s="285"/>
      <c r="QTF138" s="285"/>
      <c r="QTG138" s="285"/>
      <c r="QTH138" s="285"/>
      <c r="QTI138" s="285"/>
      <c r="QTJ138" s="285"/>
      <c r="QTK138" s="285"/>
      <c r="QTL138" s="285"/>
      <c r="QTM138" s="285"/>
      <c r="QTN138" s="285"/>
      <c r="QTO138" s="285"/>
      <c r="QTP138" s="285"/>
      <c r="QTQ138" s="285"/>
      <c r="QTR138" s="285"/>
      <c r="QTS138" s="285"/>
      <c r="QTT138" s="285"/>
      <c r="QTU138" s="285"/>
      <c r="QTV138" s="285"/>
      <c r="QTW138" s="285"/>
      <c r="QTX138" s="285"/>
      <c r="QTY138" s="285"/>
      <c r="QTZ138" s="285"/>
      <c r="QUA138" s="285"/>
      <c r="QUB138" s="285"/>
      <c r="QUC138" s="285"/>
      <c r="QUD138" s="285"/>
      <c r="QUE138" s="285"/>
      <c r="QUF138" s="285"/>
      <c r="QUG138" s="285"/>
      <c r="QUH138" s="285"/>
      <c r="QUI138" s="285"/>
      <c r="QUJ138" s="285"/>
      <c r="QUK138" s="285"/>
      <c r="QUL138" s="285"/>
      <c r="QUM138" s="285"/>
      <c r="QUN138" s="285"/>
      <c r="QUO138" s="285"/>
      <c r="QUP138" s="285"/>
      <c r="QUQ138" s="285"/>
      <c r="QUR138" s="285"/>
      <c r="QUS138" s="285"/>
      <c r="QUT138" s="285"/>
      <c r="QUU138" s="285"/>
      <c r="QUV138" s="285"/>
      <c r="QUW138" s="285"/>
      <c r="QUX138" s="285"/>
      <c r="QUY138" s="285"/>
      <c r="QUZ138" s="285"/>
      <c r="QVA138" s="285"/>
      <c r="QVB138" s="285"/>
      <c r="QVC138" s="285"/>
      <c r="QVD138" s="285"/>
      <c r="QVE138" s="285"/>
      <c r="QVF138" s="285"/>
      <c r="QVG138" s="285"/>
      <c r="QVH138" s="285"/>
      <c r="QVI138" s="285"/>
      <c r="QVJ138" s="285"/>
      <c r="QVK138" s="285"/>
      <c r="QVL138" s="285"/>
      <c r="QVM138" s="285"/>
      <c r="QVN138" s="285"/>
      <c r="QVO138" s="285"/>
      <c r="QVP138" s="285"/>
      <c r="QVQ138" s="285"/>
      <c r="QVR138" s="285"/>
      <c r="QVS138" s="285"/>
      <c r="QVT138" s="285"/>
      <c r="QVU138" s="285"/>
      <c r="QVV138" s="285"/>
      <c r="QVW138" s="285"/>
      <c r="QVX138" s="285"/>
      <c r="QVY138" s="285"/>
      <c r="QVZ138" s="285"/>
      <c r="QWA138" s="285"/>
      <c r="QWB138" s="285"/>
      <c r="QWC138" s="285"/>
      <c r="QWD138" s="285"/>
      <c r="QWE138" s="285"/>
      <c r="QWF138" s="285"/>
      <c r="QWG138" s="285"/>
      <c r="QWH138" s="285"/>
      <c r="QWI138" s="285"/>
      <c r="QWJ138" s="285"/>
      <c r="QWK138" s="285"/>
      <c r="QWL138" s="285"/>
      <c r="QWM138" s="285"/>
      <c r="QWN138" s="285"/>
      <c r="QWO138" s="285"/>
      <c r="QWP138" s="285"/>
      <c r="QWQ138" s="285"/>
      <c r="QWR138" s="285"/>
      <c r="QWS138" s="285"/>
      <c r="QWT138" s="285"/>
      <c r="QWU138" s="285"/>
      <c r="QWV138" s="285"/>
      <c r="QWW138" s="285"/>
      <c r="QWX138" s="285"/>
      <c r="QWY138" s="285"/>
      <c r="QWZ138" s="285"/>
      <c r="QXA138" s="285"/>
      <c r="QXB138" s="285"/>
      <c r="QXC138" s="285"/>
      <c r="QXD138" s="285"/>
      <c r="QXE138" s="285"/>
      <c r="QXF138" s="285"/>
      <c r="QXG138" s="285"/>
      <c r="QXH138" s="285"/>
      <c r="QXI138" s="285"/>
      <c r="QXJ138" s="285"/>
      <c r="QXK138" s="285"/>
      <c r="QXL138" s="285"/>
      <c r="QXM138" s="285"/>
      <c r="QXN138" s="285"/>
      <c r="QXO138" s="285"/>
      <c r="QXP138" s="285"/>
      <c r="QXQ138" s="285"/>
      <c r="QXR138" s="285"/>
      <c r="QXS138" s="285"/>
      <c r="QXT138" s="285"/>
      <c r="QXU138" s="285"/>
      <c r="QXV138" s="285"/>
      <c r="QXW138" s="285"/>
      <c r="QXX138" s="285"/>
      <c r="QXY138" s="285"/>
      <c r="QXZ138" s="285"/>
      <c r="QYA138" s="285"/>
      <c r="QYB138" s="285"/>
      <c r="QYC138" s="285"/>
      <c r="QYD138" s="285"/>
      <c r="QYE138" s="285"/>
      <c r="QYF138" s="285"/>
      <c r="QYG138" s="285"/>
      <c r="QYH138" s="285"/>
      <c r="QYI138" s="285"/>
      <c r="QYJ138" s="285"/>
      <c r="QYK138" s="285"/>
      <c r="QYL138" s="285"/>
      <c r="QYM138" s="285"/>
      <c r="QYN138" s="285"/>
      <c r="QYO138" s="285"/>
      <c r="QYP138" s="285"/>
      <c r="QYQ138" s="285"/>
      <c r="QYR138" s="285"/>
      <c r="QYS138" s="285"/>
      <c r="QYT138" s="285"/>
      <c r="QYU138" s="285"/>
      <c r="QYV138" s="285"/>
      <c r="QYW138" s="285"/>
      <c r="QYX138" s="285"/>
      <c r="QYY138" s="285"/>
      <c r="QYZ138" s="285"/>
      <c r="QZA138" s="285"/>
      <c r="QZB138" s="285"/>
      <c r="QZC138" s="285"/>
      <c r="QZD138" s="285"/>
      <c r="QZE138" s="285"/>
      <c r="QZF138" s="285"/>
      <c r="QZG138" s="285"/>
      <c r="QZH138" s="285"/>
      <c r="QZI138" s="285"/>
      <c r="QZJ138" s="285"/>
      <c r="QZK138" s="285"/>
      <c r="QZL138" s="285"/>
      <c r="QZM138" s="285"/>
      <c r="QZN138" s="285"/>
      <c r="QZO138" s="285"/>
      <c r="QZP138" s="285"/>
      <c r="QZQ138" s="285"/>
      <c r="QZR138" s="285"/>
      <c r="QZS138" s="285"/>
      <c r="QZT138" s="285"/>
      <c r="QZU138" s="285"/>
      <c r="QZV138" s="285"/>
      <c r="QZW138" s="285"/>
      <c r="QZX138" s="285"/>
      <c r="QZY138" s="285"/>
      <c r="QZZ138" s="285"/>
      <c r="RAA138" s="285"/>
      <c r="RAB138" s="285"/>
      <c r="RAC138" s="285"/>
      <c r="RAD138" s="285"/>
      <c r="RAE138" s="285"/>
      <c r="RAF138" s="285"/>
      <c r="RAG138" s="285"/>
      <c r="RAH138" s="285"/>
      <c r="RAI138" s="285"/>
      <c r="RAJ138" s="285"/>
      <c r="RAK138" s="285"/>
      <c r="RAL138" s="285"/>
      <c r="RAM138" s="285"/>
      <c r="RAN138" s="285"/>
      <c r="RAO138" s="285"/>
      <c r="RAP138" s="285"/>
      <c r="RAQ138" s="285"/>
      <c r="RAR138" s="285"/>
      <c r="RAS138" s="285"/>
      <c r="RAT138" s="285"/>
      <c r="RAU138" s="285"/>
      <c r="RAV138" s="285"/>
      <c r="RAW138" s="285"/>
      <c r="RAX138" s="285"/>
      <c r="RAY138" s="285"/>
      <c r="RAZ138" s="285"/>
      <c r="RBA138" s="285"/>
      <c r="RBB138" s="285"/>
      <c r="RBC138" s="285"/>
      <c r="RBD138" s="285"/>
      <c r="RBE138" s="285"/>
      <c r="RBF138" s="285"/>
      <c r="RBG138" s="285"/>
      <c r="RBH138" s="285"/>
      <c r="RBI138" s="285"/>
      <c r="RBJ138" s="285"/>
      <c r="RBK138" s="285"/>
      <c r="RBL138" s="285"/>
      <c r="RBM138" s="285"/>
      <c r="RBN138" s="285"/>
      <c r="RBO138" s="285"/>
      <c r="RBP138" s="285"/>
      <c r="RBQ138" s="285"/>
      <c r="RBR138" s="285"/>
      <c r="RBS138" s="285"/>
      <c r="RBT138" s="285"/>
      <c r="RBU138" s="285"/>
      <c r="RBV138" s="285"/>
      <c r="RBW138" s="285"/>
      <c r="RBX138" s="285"/>
      <c r="RBY138" s="285"/>
      <c r="RBZ138" s="285"/>
      <c r="RCA138" s="285"/>
      <c r="RCB138" s="285"/>
      <c r="RCC138" s="285"/>
      <c r="RCD138" s="285"/>
      <c r="RCE138" s="285"/>
      <c r="RCF138" s="285"/>
      <c r="RCG138" s="285"/>
      <c r="RCH138" s="285"/>
      <c r="RCI138" s="285"/>
      <c r="RCJ138" s="285"/>
      <c r="RCK138" s="285"/>
      <c r="RCL138" s="285"/>
      <c r="RCM138" s="285"/>
      <c r="RCN138" s="285"/>
      <c r="RCO138" s="285"/>
      <c r="RCP138" s="285"/>
      <c r="RCQ138" s="285"/>
      <c r="RCR138" s="285"/>
      <c r="RCS138" s="285"/>
      <c r="RCT138" s="285"/>
      <c r="RCU138" s="285"/>
      <c r="RCV138" s="285"/>
      <c r="RCW138" s="285"/>
      <c r="RCX138" s="285"/>
      <c r="RCY138" s="285"/>
      <c r="RCZ138" s="285"/>
      <c r="RDA138" s="285"/>
      <c r="RDB138" s="285"/>
      <c r="RDC138" s="285"/>
      <c r="RDD138" s="285"/>
      <c r="RDE138" s="285"/>
      <c r="RDF138" s="285"/>
      <c r="RDG138" s="285"/>
      <c r="RDH138" s="285"/>
      <c r="RDI138" s="285"/>
      <c r="RDJ138" s="285"/>
      <c r="RDK138" s="285"/>
      <c r="RDL138" s="285"/>
      <c r="RDM138" s="285"/>
      <c r="RDN138" s="285"/>
      <c r="RDO138" s="285"/>
      <c r="RDP138" s="285"/>
      <c r="RDQ138" s="285"/>
      <c r="RDR138" s="285"/>
      <c r="RDS138" s="285"/>
      <c r="RDT138" s="285"/>
      <c r="RDU138" s="285"/>
      <c r="RDV138" s="285"/>
      <c r="RDW138" s="285"/>
      <c r="RDX138" s="285"/>
      <c r="RDY138" s="285"/>
      <c r="RDZ138" s="285"/>
      <c r="REA138" s="285"/>
      <c r="REB138" s="285"/>
      <c r="REC138" s="285"/>
      <c r="RED138" s="285"/>
      <c r="REE138" s="285"/>
      <c r="REF138" s="285"/>
      <c r="REG138" s="285"/>
      <c r="REH138" s="285"/>
      <c r="REI138" s="285"/>
      <c r="REJ138" s="285"/>
      <c r="REK138" s="285"/>
      <c r="REL138" s="285"/>
      <c r="REM138" s="285"/>
      <c r="REN138" s="285"/>
      <c r="REO138" s="285"/>
      <c r="REP138" s="285"/>
      <c r="REQ138" s="285"/>
      <c r="RER138" s="285"/>
      <c r="RES138" s="285"/>
      <c r="RET138" s="285"/>
      <c r="REU138" s="285"/>
      <c r="REV138" s="285"/>
      <c r="REW138" s="285"/>
      <c r="REX138" s="285"/>
      <c r="REY138" s="285"/>
      <c r="REZ138" s="285"/>
      <c r="RFA138" s="285"/>
      <c r="RFB138" s="285"/>
      <c r="RFC138" s="285"/>
      <c r="RFD138" s="285"/>
      <c r="RFE138" s="285"/>
      <c r="RFF138" s="285"/>
      <c r="RFG138" s="285"/>
      <c r="RFH138" s="285"/>
      <c r="RFI138" s="285"/>
      <c r="RFJ138" s="285"/>
      <c r="RFK138" s="285"/>
      <c r="RFL138" s="285"/>
      <c r="RFM138" s="285"/>
      <c r="RFN138" s="285"/>
      <c r="RFO138" s="285"/>
      <c r="RFP138" s="285"/>
      <c r="RFQ138" s="285"/>
      <c r="RFR138" s="285"/>
      <c r="RFS138" s="285"/>
      <c r="RFT138" s="285"/>
      <c r="RFU138" s="285"/>
      <c r="RFV138" s="285"/>
      <c r="RFW138" s="285"/>
      <c r="RFX138" s="285"/>
      <c r="RFY138" s="285"/>
      <c r="RFZ138" s="285"/>
      <c r="RGA138" s="285"/>
      <c r="RGB138" s="285"/>
      <c r="RGC138" s="285"/>
      <c r="RGD138" s="285"/>
      <c r="RGE138" s="285"/>
      <c r="RGF138" s="285"/>
      <c r="RGG138" s="285"/>
      <c r="RGH138" s="285"/>
      <c r="RGI138" s="285"/>
      <c r="RGJ138" s="285"/>
      <c r="RGK138" s="285"/>
      <c r="RGL138" s="285"/>
      <c r="RGM138" s="285"/>
      <c r="RGN138" s="285"/>
      <c r="RGO138" s="285"/>
      <c r="RGP138" s="285"/>
      <c r="RGQ138" s="285"/>
      <c r="RGR138" s="285"/>
      <c r="RGS138" s="285"/>
      <c r="RGT138" s="285"/>
      <c r="RGU138" s="285"/>
      <c r="RGV138" s="285"/>
      <c r="RGW138" s="285"/>
      <c r="RGX138" s="285"/>
      <c r="RGY138" s="285"/>
      <c r="RGZ138" s="285"/>
      <c r="RHA138" s="285"/>
      <c r="RHB138" s="285"/>
      <c r="RHC138" s="285"/>
      <c r="RHD138" s="285"/>
      <c r="RHE138" s="285"/>
      <c r="RHF138" s="285"/>
      <c r="RHG138" s="285"/>
      <c r="RHH138" s="285"/>
      <c r="RHI138" s="285"/>
      <c r="RHJ138" s="285"/>
      <c r="RHK138" s="285"/>
      <c r="RHL138" s="285"/>
      <c r="RHM138" s="285"/>
      <c r="RHN138" s="285"/>
      <c r="RHO138" s="285"/>
      <c r="RHP138" s="285"/>
      <c r="RHQ138" s="285"/>
      <c r="RHR138" s="285"/>
      <c r="RHS138" s="285"/>
      <c r="RHT138" s="285"/>
      <c r="RHU138" s="285"/>
      <c r="RHV138" s="285"/>
      <c r="RHW138" s="285"/>
      <c r="RHX138" s="285"/>
      <c r="RHY138" s="285"/>
      <c r="RHZ138" s="285"/>
      <c r="RIA138" s="285"/>
      <c r="RIB138" s="285"/>
      <c r="RIC138" s="285"/>
      <c r="RID138" s="285"/>
      <c r="RIE138" s="285"/>
      <c r="RIF138" s="285"/>
      <c r="RIG138" s="285"/>
      <c r="RIH138" s="285"/>
      <c r="RII138" s="285"/>
      <c r="RIJ138" s="285"/>
      <c r="RIK138" s="285"/>
      <c r="RIL138" s="285"/>
      <c r="RIM138" s="285"/>
      <c r="RIN138" s="285"/>
      <c r="RIO138" s="285"/>
      <c r="RIP138" s="285"/>
      <c r="RIQ138" s="285"/>
      <c r="RIR138" s="285"/>
      <c r="RIS138" s="285"/>
      <c r="RIT138" s="285"/>
      <c r="RIU138" s="285"/>
      <c r="RIV138" s="285"/>
      <c r="RIW138" s="285"/>
      <c r="RIX138" s="285"/>
      <c r="RIY138" s="285"/>
      <c r="RIZ138" s="285"/>
      <c r="RJA138" s="285"/>
      <c r="RJB138" s="285"/>
      <c r="RJC138" s="285"/>
      <c r="RJD138" s="285"/>
      <c r="RJE138" s="285"/>
      <c r="RJF138" s="285"/>
      <c r="RJG138" s="285"/>
      <c r="RJH138" s="285"/>
      <c r="RJI138" s="285"/>
      <c r="RJJ138" s="285"/>
      <c r="RJK138" s="285"/>
      <c r="RJL138" s="285"/>
      <c r="RJM138" s="285"/>
      <c r="RJN138" s="285"/>
      <c r="RJO138" s="285"/>
      <c r="RJP138" s="285"/>
      <c r="RJQ138" s="285"/>
      <c r="RJR138" s="285"/>
      <c r="RJS138" s="285"/>
      <c r="RJT138" s="285"/>
      <c r="RJU138" s="285"/>
      <c r="RJV138" s="285"/>
      <c r="RJW138" s="285"/>
      <c r="RJX138" s="285"/>
      <c r="RJY138" s="285"/>
      <c r="RJZ138" s="285"/>
      <c r="RKA138" s="285"/>
      <c r="RKB138" s="285"/>
      <c r="RKC138" s="285"/>
      <c r="RKD138" s="285"/>
      <c r="RKE138" s="285"/>
      <c r="RKF138" s="285"/>
      <c r="RKG138" s="285"/>
      <c r="RKH138" s="285"/>
      <c r="RKI138" s="285"/>
      <c r="RKJ138" s="285"/>
      <c r="RKK138" s="285"/>
      <c r="RKL138" s="285"/>
      <c r="RKM138" s="285"/>
      <c r="RKN138" s="285"/>
      <c r="RKO138" s="285"/>
      <c r="RKP138" s="285"/>
      <c r="RKQ138" s="285"/>
      <c r="RKR138" s="285"/>
      <c r="RKS138" s="285"/>
      <c r="RKT138" s="285"/>
      <c r="RKU138" s="285"/>
      <c r="RKV138" s="285"/>
      <c r="RKW138" s="285"/>
      <c r="RKX138" s="285"/>
      <c r="RKY138" s="285"/>
      <c r="RKZ138" s="285"/>
      <c r="RLA138" s="285"/>
      <c r="RLB138" s="285"/>
      <c r="RLC138" s="285"/>
      <c r="RLD138" s="285"/>
      <c r="RLE138" s="285"/>
      <c r="RLF138" s="285"/>
      <c r="RLG138" s="285"/>
      <c r="RLH138" s="285"/>
      <c r="RLI138" s="285"/>
      <c r="RLJ138" s="285"/>
      <c r="RLK138" s="285"/>
      <c r="RLL138" s="285"/>
      <c r="RLM138" s="285"/>
      <c r="RLN138" s="285"/>
      <c r="RLO138" s="285"/>
      <c r="RLP138" s="285"/>
      <c r="RLQ138" s="285"/>
      <c r="RLR138" s="285"/>
      <c r="RLS138" s="285"/>
      <c r="RLT138" s="285"/>
      <c r="RLU138" s="285"/>
      <c r="RLV138" s="285"/>
      <c r="RLW138" s="285"/>
      <c r="RLX138" s="285"/>
      <c r="RLY138" s="285"/>
      <c r="RLZ138" s="285"/>
      <c r="RMA138" s="285"/>
      <c r="RMB138" s="285"/>
      <c r="RMC138" s="285"/>
      <c r="RMD138" s="285"/>
      <c r="RME138" s="285"/>
      <c r="RMF138" s="285"/>
      <c r="RMG138" s="285"/>
      <c r="RMH138" s="285"/>
      <c r="RMI138" s="285"/>
      <c r="RMJ138" s="285"/>
      <c r="RMK138" s="285"/>
      <c r="RML138" s="285"/>
      <c r="RMM138" s="285"/>
      <c r="RMN138" s="285"/>
      <c r="RMO138" s="285"/>
      <c r="RMP138" s="285"/>
      <c r="RMQ138" s="285"/>
      <c r="RMR138" s="285"/>
      <c r="RMS138" s="285"/>
      <c r="RMT138" s="285"/>
      <c r="RMU138" s="285"/>
      <c r="RMV138" s="285"/>
      <c r="RMW138" s="285"/>
      <c r="RMX138" s="285"/>
      <c r="RMY138" s="285"/>
      <c r="RMZ138" s="285"/>
      <c r="RNA138" s="285"/>
      <c r="RNB138" s="285"/>
      <c r="RNC138" s="285"/>
      <c r="RND138" s="285"/>
      <c r="RNE138" s="285"/>
      <c r="RNF138" s="285"/>
      <c r="RNG138" s="285"/>
      <c r="RNH138" s="285"/>
      <c r="RNI138" s="285"/>
      <c r="RNJ138" s="285"/>
      <c r="RNK138" s="285"/>
      <c r="RNL138" s="285"/>
      <c r="RNM138" s="285"/>
      <c r="RNN138" s="285"/>
      <c r="RNO138" s="285"/>
      <c r="RNP138" s="285"/>
      <c r="RNQ138" s="285"/>
      <c r="RNR138" s="285"/>
      <c r="RNS138" s="285"/>
      <c r="RNT138" s="285"/>
      <c r="RNU138" s="285"/>
      <c r="RNV138" s="285"/>
      <c r="RNW138" s="285"/>
      <c r="RNX138" s="285"/>
      <c r="RNY138" s="285"/>
      <c r="RNZ138" s="285"/>
      <c r="ROA138" s="285"/>
      <c r="ROB138" s="285"/>
      <c r="ROC138" s="285"/>
      <c r="ROD138" s="285"/>
      <c r="ROE138" s="285"/>
      <c r="ROF138" s="285"/>
      <c r="ROG138" s="285"/>
      <c r="ROH138" s="285"/>
      <c r="ROI138" s="285"/>
      <c r="ROJ138" s="285"/>
      <c r="ROK138" s="285"/>
      <c r="ROL138" s="285"/>
      <c r="ROM138" s="285"/>
      <c r="RON138" s="285"/>
      <c r="ROO138" s="285"/>
      <c r="ROP138" s="285"/>
      <c r="ROQ138" s="285"/>
      <c r="ROR138" s="285"/>
      <c r="ROS138" s="285"/>
      <c r="ROT138" s="285"/>
      <c r="ROU138" s="285"/>
      <c r="ROV138" s="285"/>
      <c r="ROW138" s="285"/>
      <c r="ROX138" s="285"/>
      <c r="ROY138" s="285"/>
      <c r="ROZ138" s="285"/>
      <c r="RPA138" s="285"/>
      <c r="RPB138" s="285"/>
      <c r="RPC138" s="285"/>
      <c r="RPD138" s="285"/>
      <c r="RPE138" s="285"/>
      <c r="RPF138" s="285"/>
      <c r="RPG138" s="285"/>
      <c r="RPH138" s="285"/>
      <c r="RPI138" s="285"/>
      <c r="RPJ138" s="285"/>
      <c r="RPK138" s="285"/>
      <c r="RPL138" s="285"/>
      <c r="RPM138" s="285"/>
      <c r="RPN138" s="285"/>
      <c r="RPO138" s="285"/>
      <c r="RPP138" s="285"/>
      <c r="RPQ138" s="285"/>
      <c r="RPR138" s="285"/>
      <c r="RPS138" s="285"/>
      <c r="RPT138" s="285"/>
      <c r="RPU138" s="285"/>
      <c r="RPV138" s="285"/>
      <c r="RPW138" s="285"/>
      <c r="RPX138" s="285"/>
      <c r="RPY138" s="285"/>
      <c r="RPZ138" s="285"/>
      <c r="RQA138" s="285"/>
      <c r="RQB138" s="285"/>
      <c r="RQC138" s="285"/>
      <c r="RQD138" s="285"/>
      <c r="RQE138" s="285"/>
      <c r="RQF138" s="285"/>
      <c r="RQG138" s="285"/>
      <c r="RQH138" s="285"/>
      <c r="RQI138" s="285"/>
      <c r="RQJ138" s="285"/>
      <c r="RQK138" s="285"/>
      <c r="RQL138" s="285"/>
      <c r="RQM138" s="285"/>
      <c r="RQN138" s="285"/>
      <c r="RQO138" s="285"/>
      <c r="RQP138" s="285"/>
      <c r="RQQ138" s="285"/>
      <c r="RQR138" s="285"/>
      <c r="RQS138" s="285"/>
      <c r="RQT138" s="285"/>
      <c r="RQU138" s="285"/>
      <c r="RQV138" s="285"/>
      <c r="RQW138" s="285"/>
      <c r="RQX138" s="285"/>
      <c r="RQY138" s="285"/>
      <c r="RQZ138" s="285"/>
      <c r="RRA138" s="285"/>
      <c r="RRB138" s="285"/>
      <c r="RRC138" s="285"/>
      <c r="RRD138" s="285"/>
      <c r="RRE138" s="285"/>
      <c r="RRF138" s="285"/>
      <c r="RRG138" s="285"/>
      <c r="RRH138" s="285"/>
      <c r="RRI138" s="285"/>
      <c r="RRJ138" s="285"/>
      <c r="RRK138" s="285"/>
      <c r="RRL138" s="285"/>
      <c r="RRM138" s="285"/>
      <c r="RRN138" s="285"/>
      <c r="RRO138" s="285"/>
      <c r="RRP138" s="285"/>
      <c r="RRQ138" s="285"/>
      <c r="RRR138" s="285"/>
      <c r="RRS138" s="285"/>
      <c r="RRT138" s="285"/>
      <c r="RRU138" s="285"/>
      <c r="RRV138" s="285"/>
      <c r="RRW138" s="285"/>
      <c r="RRX138" s="285"/>
      <c r="RRY138" s="285"/>
      <c r="RRZ138" s="285"/>
      <c r="RSA138" s="285"/>
      <c r="RSB138" s="285"/>
      <c r="RSC138" s="285"/>
      <c r="RSD138" s="285"/>
      <c r="RSE138" s="285"/>
      <c r="RSF138" s="285"/>
      <c r="RSG138" s="285"/>
      <c r="RSH138" s="285"/>
      <c r="RSI138" s="285"/>
      <c r="RSJ138" s="285"/>
      <c r="RSK138" s="285"/>
      <c r="RSL138" s="285"/>
      <c r="RSM138" s="285"/>
      <c r="RSN138" s="285"/>
      <c r="RSO138" s="285"/>
      <c r="RSP138" s="285"/>
      <c r="RSQ138" s="285"/>
      <c r="RSR138" s="285"/>
      <c r="RSS138" s="285"/>
      <c r="RST138" s="285"/>
      <c r="RSU138" s="285"/>
      <c r="RSV138" s="285"/>
      <c r="RSW138" s="285"/>
      <c r="RSX138" s="285"/>
      <c r="RSY138" s="285"/>
      <c r="RSZ138" s="285"/>
      <c r="RTA138" s="285"/>
      <c r="RTB138" s="285"/>
      <c r="RTC138" s="285"/>
      <c r="RTD138" s="285"/>
      <c r="RTE138" s="285"/>
      <c r="RTF138" s="285"/>
      <c r="RTG138" s="285"/>
      <c r="RTH138" s="285"/>
      <c r="RTI138" s="285"/>
      <c r="RTJ138" s="285"/>
      <c r="RTK138" s="285"/>
      <c r="RTL138" s="285"/>
      <c r="RTM138" s="285"/>
      <c r="RTN138" s="285"/>
      <c r="RTO138" s="285"/>
      <c r="RTP138" s="285"/>
      <c r="RTQ138" s="285"/>
      <c r="RTR138" s="285"/>
      <c r="RTS138" s="285"/>
      <c r="RTT138" s="285"/>
      <c r="RTU138" s="285"/>
      <c r="RTV138" s="285"/>
      <c r="RTW138" s="285"/>
      <c r="RTX138" s="285"/>
      <c r="RTY138" s="285"/>
      <c r="RTZ138" s="285"/>
      <c r="RUA138" s="285"/>
      <c r="RUB138" s="285"/>
      <c r="RUC138" s="285"/>
      <c r="RUD138" s="285"/>
      <c r="RUE138" s="285"/>
      <c r="RUF138" s="285"/>
      <c r="RUG138" s="285"/>
      <c r="RUH138" s="285"/>
      <c r="RUI138" s="285"/>
      <c r="RUJ138" s="285"/>
      <c r="RUK138" s="285"/>
      <c r="RUL138" s="285"/>
      <c r="RUM138" s="285"/>
      <c r="RUN138" s="285"/>
      <c r="RUO138" s="285"/>
      <c r="RUP138" s="285"/>
      <c r="RUQ138" s="285"/>
      <c r="RUR138" s="285"/>
      <c r="RUS138" s="285"/>
      <c r="RUT138" s="285"/>
      <c r="RUU138" s="285"/>
      <c r="RUV138" s="285"/>
      <c r="RUW138" s="285"/>
      <c r="RUX138" s="285"/>
      <c r="RUY138" s="285"/>
      <c r="RUZ138" s="285"/>
      <c r="RVA138" s="285"/>
      <c r="RVB138" s="285"/>
      <c r="RVC138" s="285"/>
      <c r="RVD138" s="285"/>
      <c r="RVE138" s="285"/>
      <c r="RVF138" s="285"/>
      <c r="RVG138" s="285"/>
      <c r="RVH138" s="285"/>
      <c r="RVI138" s="285"/>
      <c r="RVJ138" s="285"/>
      <c r="RVK138" s="285"/>
      <c r="RVL138" s="285"/>
      <c r="RVM138" s="285"/>
      <c r="RVN138" s="285"/>
      <c r="RVO138" s="285"/>
      <c r="RVP138" s="285"/>
      <c r="RVQ138" s="285"/>
      <c r="RVR138" s="285"/>
      <c r="RVS138" s="285"/>
      <c r="RVT138" s="285"/>
      <c r="RVU138" s="285"/>
      <c r="RVV138" s="285"/>
      <c r="RVW138" s="285"/>
      <c r="RVX138" s="285"/>
      <c r="RVY138" s="285"/>
      <c r="RVZ138" s="285"/>
      <c r="RWA138" s="285"/>
      <c r="RWB138" s="285"/>
      <c r="RWC138" s="285"/>
      <c r="RWD138" s="285"/>
      <c r="RWE138" s="285"/>
      <c r="RWF138" s="285"/>
      <c r="RWG138" s="285"/>
      <c r="RWH138" s="285"/>
      <c r="RWI138" s="285"/>
      <c r="RWJ138" s="285"/>
      <c r="RWK138" s="285"/>
      <c r="RWL138" s="285"/>
      <c r="RWM138" s="285"/>
      <c r="RWN138" s="285"/>
      <c r="RWO138" s="285"/>
      <c r="RWP138" s="285"/>
      <c r="RWQ138" s="285"/>
      <c r="RWR138" s="285"/>
      <c r="RWS138" s="285"/>
      <c r="RWT138" s="285"/>
      <c r="RWU138" s="285"/>
      <c r="RWV138" s="285"/>
      <c r="RWW138" s="285"/>
      <c r="RWX138" s="285"/>
      <c r="RWY138" s="285"/>
      <c r="RWZ138" s="285"/>
      <c r="RXA138" s="285"/>
      <c r="RXB138" s="285"/>
      <c r="RXC138" s="285"/>
      <c r="RXD138" s="285"/>
      <c r="RXE138" s="285"/>
      <c r="RXF138" s="285"/>
      <c r="RXG138" s="285"/>
      <c r="RXH138" s="285"/>
      <c r="RXI138" s="285"/>
      <c r="RXJ138" s="285"/>
      <c r="RXK138" s="285"/>
      <c r="RXL138" s="285"/>
      <c r="RXM138" s="285"/>
      <c r="RXN138" s="285"/>
      <c r="RXO138" s="285"/>
      <c r="RXP138" s="285"/>
      <c r="RXQ138" s="285"/>
      <c r="RXR138" s="285"/>
      <c r="RXS138" s="285"/>
      <c r="RXT138" s="285"/>
      <c r="RXU138" s="285"/>
      <c r="RXV138" s="285"/>
      <c r="RXW138" s="285"/>
      <c r="RXX138" s="285"/>
      <c r="RXY138" s="285"/>
      <c r="RXZ138" s="285"/>
      <c r="RYA138" s="285"/>
      <c r="RYB138" s="285"/>
      <c r="RYC138" s="285"/>
      <c r="RYD138" s="285"/>
      <c r="RYE138" s="285"/>
      <c r="RYF138" s="285"/>
      <c r="RYG138" s="285"/>
      <c r="RYH138" s="285"/>
      <c r="RYI138" s="285"/>
      <c r="RYJ138" s="285"/>
      <c r="RYK138" s="285"/>
      <c r="RYL138" s="285"/>
      <c r="RYM138" s="285"/>
      <c r="RYN138" s="285"/>
      <c r="RYO138" s="285"/>
      <c r="RYP138" s="285"/>
      <c r="RYQ138" s="285"/>
      <c r="RYR138" s="285"/>
      <c r="RYS138" s="285"/>
      <c r="RYT138" s="285"/>
      <c r="RYU138" s="285"/>
      <c r="RYV138" s="285"/>
      <c r="RYW138" s="285"/>
      <c r="RYX138" s="285"/>
      <c r="RYY138" s="285"/>
      <c r="RYZ138" s="285"/>
      <c r="RZA138" s="285"/>
      <c r="RZB138" s="285"/>
      <c r="RZC138" s="285"/>
      <c r="RZD138" s="285"/>
      <c r="RZE138" s="285"/>
      <c r="RZF138" s="285"/>
      <c r="RZG138" s="285"/>
      <c r="RZH138" s="285"/>
      <c r="RZI138" s="285"/>
      <c r="RZJ138" s="285"/>
      <c r="RZK138" s="285"/>
      <c r="RZL138" s="285"/>
      <c r="RZM138" s="285"/>
      <c r="RZN138" s="285"/>
      <c r="RZO138" s="285"/>
      <c r="RZP138" s="285"/>
      <c r="RZQ138" s="285"/>
      <c r="RZR138" s="285"/>
      <c r="RZS138" s="285"/>
      <c r="RZT138" s="285"/>
      <c r="RZU138" s="285"/>
      <c r="RZV138" s="285"/>
      <c r="RZW138" s="285"/>
      <c r="RZX138" s="285"/>
      <c r="RZY138" s="285"/>
      <c r="RZZ138" s="285"/>
      <c r="SAA138" s="285"/>
      <c r="SAB138" s="285"/>
      <c r="SAC138" s="285"/>
      <c r="SAD138" s="285"/>
      <c r="SAE138" s="285"/>
      <c r="SAF138" s="285"/>
      <c r="SAG138" s="285"/>
      <c r="SAH138" s="285"/>
      <c r="SAI138" s="285"/>
      <c r="SAJ138" s="285"/>
      <c r="SAK138" s="285"/>
      <c r="SAL138" s="285"/>
      <c r="SAM138" s="285"/>
      <c r="SAN138" s="285"/>
      <c r="SAO138" s="285"/>
      <c r="SAP138" s="285"/>
      <c r="SAQ138" s="285"/>
      <c r="SAR138" s="285"/>
      <c r="SAS138" s="285"/>
      <c r="SAT138" s="285"/>
      <c r="SAU138" s="285"/>
      <c r="SAV138" s="285"/>
      <c r="SAW138" s="285"/>
      <c r="SAX138" s="285"/>
      <c r="SAY138" s="285"/>
      <c r="SAZ138" s="285"/>
      <c r="SBA138" s="285"/>
      <c r="SBB138" s="285"/>
      <c r="SBC138" s="285"/>
      <c r="SBD138" s="285"/>
      <c r="SBE138" s="285"/>
      <c r="SBF138" s="285"/>
      <c r="SBG138" s="285"/>
      <c r="SBH138" s="285"/>
      <c r="SBI138" s="285"/>
      <c r="SBJ138" s="285"/>
      <c r="SBK138" s="285"/>
      <c r="SBL138" s="285"/>
      <c r="SBM138" s="285"/>
      <c r="SBN138" s="285"/>
      <c r="SBO138" s="285"/>
      <c r="SBP138" s="285"/>
      <c r="SBQ138" s="285"/>
      <c r="SBR138" s="285"/>
      <c r="SBS138" s="285"/>
      <c r="SBT138" s="285"/>
      <c r="SBU138" s="285"/>
      <c r="SBV138" s="285"/>
      <c r="SBW138" s="285"/>
      <c r="SBX138" s="285"/>
      <c r="SBY138" s="285"/>
      <c r="SBZ138" s="285"/>
      <c r="SCA138" s="285"/>
      <c r="SCB138" s="285"/>
      <c r="SCC138" s="285"/>
      <c r="SCD138" s="285"/>
      <c r="SCE138" s="285"/>
      <c r="SCF138" s="285"/>
      <c r="SCG138" s="285"/>
      <c r="SCH138" s="285"/>
      <c r="SCI138" s="285"/>
      <c r="SCJ138" s="285"/>
      <c r="SCK138" s="285"/>
      <c r="SCL138" s="285"/>
      <c r="SCM138" s="285"/>
      <c r="SCN138" s="285"/>
      <c r="SCO138" s="285"/>
      <c r="SCP138" s="285"/>
      <c r="SCQ138" s="285"/>
      <c r="SCR138" s="285"/>
      <c r="SCS138" s="285"/>
      <c r="SCT138" s="285"/>
      <c r="SCU138" s="285"/>
      <c r="SCV138" s="285"/>
      <c r="SCW138" s="285"/>
      <c r="SCX138" s="285"/>
      <c r="SCY138" s="285"/>
      <c r="SCZ138" s="285"/>
      <c r="SDA138" s="285"/>
      <c r="SDB138" s="285"/>
      <c r="SDC138" s="285"/>
      <c r="SDD138" s="285"/>
      <c r="SDE138" s="285"/>
      <c r="SDF138" s="285"/>
      <c r="SDG138" s="285"/>
      <c r="SDH138" s="285"/>
      <c r="SDI138" s="285"/>
      <c r="SDJ138" s="285"/>
      <c r="SDK138" s="285"/>
      <c r="SDL138" s="285"/>
      <c r="SDM138" s="285"/>
      <c r="SDN138" s="285"/>
      <c r="SDO138" s="285"/>
      <c r="SDP138" s="285"/>
      <c r="SDQ138" s="285"/>
      <c r="SDR138" s="285"/>
      <c r="SDS138" s="285"/>
      <c r="SDT138" s="285"/>
      <c r="SDU138" s="285"/>
      <c r="SDV138" s="285"/>
      <c r="SDW138" s="285"/>
      <c r="SDX138" s="285"/>
      <c r="SDY138" s="285"/>
      <c r="SDZ138" s="285"/>
      <c r="SEA138" s="285"/>
      <c r="SEB138" s="285"/>
      <c r="SEC138" s="285"/>
      <c r="SED138" s="285"/>
      <c r="SEE138" s="285"/>
      <c r="SEF138" s="285"/>
      <c r="SEG138" s="285"/>
      <c r="SEH138" s="285"/>
      <c r="SEI138" s="285"/>
      <c r="SEJ138" s="285"/>
      <c r="SEK138" s="285"/>
      <c r="SEL138" s="285"/>
      <c r="SEM138" s="285"/>
      <c r="SEN138" s="285"/>
      <c r="SEO138" s="285"/>
      <c r="SEP138" s="285"/>
      <c r="SEQ138" s="285"/>
      <c r="SER138" s="285"/>
      <c r="SES138" s="285"/>
      <c r="SET138" s="285"/>
      <c r="SEU138" s="285"/>
      <c r="SEV138" s="285"/>
      <c r="SEW138" s="285"/>
      <c r="SEX138" s="285"/>
      <c r="SEY138" s="285"/>
      <c r="SEZ138" s="285"/>
      <c r="SFA138" s="285"/>
      <c r="SFB138" s="285"/>
      <c r="SFC138" s="285"/>
      <c r="SFD138" s="285"/>
      <c r="SFE138" s="285"/>
      <c r="SFF138" s="285"/>
      <c r="SFG138" s="285"/>
      <c r="SFH138" s="285"/>
      <c r="SFI138" s="285"/>
      <c r="SFJ138" s="285"/>
      <c r="SFK138" s="285"/>
      <c r="SFL138" s="285"/>
      <c r="SFM138" s="285"/>
      <c r="SFN138" s="285"/>
      <c r="SFO138" s="285"/>
      <c r="SFP138" s="285"/>
      <c r="SFQ138" s="285"/>
      <c r="SFR138" s="285"/>
      <c r="SFS138" s="285"/>
      <c r="SFT138" s="285"/>
      <c r="SFU138" s="285"/>
      <c r="SFV138" s="285"/>
      <c r="SFW138" s="285"/>
      <c r="SFX138" s="285"/>
      <c r="SFY138" s="285"/>
      <c r="SFZ138" s="285"/>
      <c r="SGA138" s="285"/>
      <c r="SGB138" s="285"/>
      <c r="SGC138" s="285"/>
      <c r="SGD138" s="285"/>
      <c r="SGE138" s="285"/>
      <c r="SGF138" s="285"/>
      <c r="SGG138" s="285"/>
      <c r="SGH138" s="285"/>
      <c r="SGI138" s="285"/>
      <c r="SGJ138" s="285"/>
      <c r="SGK138" s="285"/>
      <c r="SGL138" s="285"/>
      <c r="SGM138" s="285"/>
      <c r="SGN138" s="285"/>
      <c r="SGO138" s="285"/>
      <c r="SGP138" s="285"/>
      <c r="SGQ138" s="285"/>
      <c r="SGR138" s="285"/>
      <c r="SGS138" s="285"/>
      <c r="SGT138" s="285"/>
      <c r="SGU138" s="285"/>
      <c r="SGV138" s="285"/>
      <c r="SGW138" s="285"/>
      <c r="SGX138" s="285"/>
      <c r="SGY138" s="285"/>
      <c r="SGZ138" s="285"/>
      <c r="SHA138" s="285"/>
      <c r="SHB138" s="285"/>
      <c r="SHC138" s="285"/>
      <c r="SHD138" s="285"/>
      <c r="SHE138" s="285"/>
      <c r="SHF138" s="285"/>
      <c r="SHG138" s="285"/>
      <c r="SHH138" s="285"/>
      <c r="SHI138" s="285"/>
      <c r="SHJ138" s="285"/>
      <c r="SHK138" s="285"/>
      <c r="SHL138" s="285"/>
      <c r="SHM138" s="285"/>
      <c r="SHN138" s="285"/>
      <c r="SHO138" s="285"/>
      <c r="SHP138" s="285"/>
      <c r="SHQ138" s="285"/>
      <c r="SHR138" s="285"/>
      <c r="SHS138" s="285"/>
      <c r="SHT138" s="285"/>
      <c r="SHU138" s="285"/>
      <c r="SHV138" s="285"/>
      <c r="SHW138" s="285"/>
      <c r="SHX138" s="285"/>
      <c r="SHY138" s="285"/>
      <c r="SHZ138" s="285"/>
      <c r="SIA138" s="285"/>
      <c r="SIB138" s="285"/>
      <c r="SIC138" s="285"/>
      <c r="SID138" s="285"/>
      <c r="SIE138" s="285"/>
      <c r="SIF138" s="285"/>
      <c r="SIG138" s="285"/>
      <c r="SIH138" s="285"/>
      <c r="SII138" s="285"/>
      <c r="SIJ138" s="285"/>
      <c r="SIK138" s="285"/>
      <c r="SIL138" s="285"/>
      <c r="SIM138" s="285"/>
      <c r="SIN138" s="285"/>
      <c r="SIO138" s="285"/>
      <c r="SIP138" s="285"/>
      <c r="SIQ138" s="285"/>
      <c r="SIR138" s="285"/>
      <c r="SIS138" s="285"/>
      <c r="SIT138" s="285"/>
      <c r="SIU138" s="285"/>
      <c r="SIV138" s="285"/>
      <c r="SIW138" s="285"/>
      <c r="SIX138" s="285"/>
      <c r="SIY138" s="285"/>
      <c r="SIZ138" s="285"/>
      <c r="SJA138" s="285"/>
      <c r="SJB138" s="285"/>
      <c r="SJC138" s="285"/>
      <c r="SJD138" s="285"/>
      <c r="SJE138" s="285"/>
      <c r="SJF138" s="285"/>
      <c r="SJG138" s="285"/>
      <c r="SJH138" s="285"/>
      <c r="SJI138" s="285"/>
      <c r="SJJ138" s="285"/>
      <c r="SJK138" s="285"/>
      <c r="SJL138" s="285"/>
      <c r="SJM138" s="285"/>
      <c r="SJN138" s="285"/>
      <c r="SJO138" s="285"/>
      <c r="SJP138" s="285"/>
      <c r="SJQ138" s="285"/>
      <c r="SJR138" s="285"/>
      <c r="SJS138" s="285"/>
      <c r="SJT138" s="285"/>
      <c r="SJU138" s="285"/>
      <c r="SJV138" s="285"/>
      <c r="SJW138" s="285"/>
      <c r="SJX138" s="285"/>
      <c r="SJY138" s="285"/>
      <c r="SJZ138" s="285"/>
      <c r="SKA138" s="285"/>
      <c r="SKB138" s="285"/>
      <c r="SKC138" s="285"/>
      <c r="SKD138" s="285"/>
      <c r="SKE138" s="285"/>
      <c r="SKF138" s="285"/>
      <c r="SKG138" s="285"/>
      <c r="SKH138" s="285"/>
      <c r="SKI138" s="285"/>
      <c r="SKJ138" s="285"/>
      <c r="SKK138" s="285"/>
      <c r="SKL138" s="285"/>
      <c r="SKM138" s="285"/>
      <c r="SKN138" s="285"/>
      <c r="SKO138" s="285"/>
      <c r="SKP138" s="285"/>
      <c r="SKQ138" s="285"/>
      <c r="SKR138" s="285"/>
      <c r="SKS138" s="285"/>
      <c r="SKT138" s="285"/>
      <c r="SKU138" s="285"/>
      <c r="SKV138" s="285"/>
      <c r="SKW138" s="285"/>
      <c r="SKX138" s="285"/>
      <c r="SKY138" s="285"/>
      <c r="SKZ138" s="285"/>
      <c r="SLA138" s="285"/>
      <c r="SLB138" s="285"/>
      <c r="SLC138" s="285"/>
      <c r="SLD138" s="285"/>
      <c r="SLE138" s="285"/>
      <c r="SLF138" s="285"/>
      <c r="SLG138" s="285"/>
      <c r="SLH138" s="285"/>
      <c r="SLI138" s="285"/>
      <c r="SLJ138" s="285"/>
      <c r="SLK138" s="285"/>
      <c r="SLL138" s="285"/>
      <c r="SLM138" s="285"/>
      <c r="SLN138" s="285"/>
      <c r="SLO138" s="285"/>
      <c r="SLP138" s="285"/>
      <c r="SLQ138" s="285"/>
      <c r="SLR138" s="285"/>
      <c r="SLS138" s="285"/>
      <c r="SLT138" s="285"/>
      <c r="SLU138" s="285"/>
      <c r="SLV138" s="285"/>
      <c r="SLW138" s="285"/>
      <c r="SLX138" s="285"/>
      <c r="SLY138" s="285"/>
      <c r="SLZ138" s="285"/>
      <c r="SMA138" s="285"/>
      <c r="SMB138" s="285"/>
      <c r="SMC138" s="285"/>
      <c r="SMD138" s="285"/>
      <c r="SME138" s="285"/>
      <c r="SMF138" s="285"/>
      <c r="SMG138" s="285"/>
      <c r="SMH138" s="285"/>
      <c r="SMI138" s="285"/>
      <c r="SMJ138" s="285"/>
      <c r="SMK138" s="285"/>
      <c r="SML138" s="285"/>
      <c r="SMM138" s="285"/>
      <c r="SMN138" s="285"/>
      <c r="SMO138" s="285"/>
      <c r="SMP138" s="285"/>
      <c r="SMQ138" s="285"/>
      <c r="SMR138" s="285"/>
      <c r="SMS138" s="285"/>
      <c r="SMT138" s="285"/>
      <c r="SMU138" s="285"/>
      <c r="SMV138" s="285"/>
      <c r="SMW138" s="285"/>
      <c r="SMX138" s="285"/>
      <c r="SMY138" s="285"/>
      <c r="SMZ138" s="285"/>
      <c r="SNA138" s="285"/>
      <c r="SNB138" s="285"/>
      <c r="SNC138" s="285"/>
      <c r="SND138" s="285"/>
      <c r="SNE138" s="285"/>
      <c r="SNF138" s="285"/>
      <c r="SNG138" s="285"/>
      <c r="SNH138" s="285"/>
      <c r="SNI138" s="285"/>
      <c r="SNJ138" s="285"/>
      <c r="SNK138" s="285"/>
      <c r="SNL138" s="285"/>
      <c r="SNM138" s="285"/>
      <c r="SNN138" s="285"/>
      <c r="SNO138" s="285"/>
      <c r="SNP138" s="285"/>
      <c r="SNQ138" s="285"/>
      <c r="SNR138" s="285"/>
      <c r="SNS138" s="285"/>
      <c r="SNT138" s="285"/>
      <c r="SNU138" s="285"/>
      <c r="SNV138" s="285"/>
      <c r="SNW138" s="285"/>
      <c r="SNX138" s="285"/>
      <c r="SNY138" s="285"/>
      <c r="SNZ138" s="285"/>
      <c r="SOA138" s="285"/>
      <c r="SOB138" s="285"/>
      <c r="SOC138" s="285"/>
      <c r="SOD138" s="285"/>
      <c r="SOE138" s="285"/>
      <c r="SOF138" s="285"/>
      <c r="SOG138" s="285"/>
      <c r="SOH138" s="285"/>
      <c r="SOI138" s="285"/>
      <c r="SOJ138" s="285"/>
      <c r="SOK138" s="285"/>
      <c r="SOL138" s="285"/>
      <c r="SOM138" s="285"/>
      <c r="SON138" s="285"/>
      <c r="SOO138" s="285"/>
      <c r="SOP138" s="285"/>
      <c r="SOQ138" s="285"/>
      <c r="SOR138" s="285"/>
      <c r="SOS138" s="285"/>
      <c r="SOT138" s="285"/>
      <c r="SOU138" s="285"/>
      <c r="SOV138" s="285"/>
      <c r="SOW138" s="285"/>
      <c r="SOX138" s="285"/>
      <c r="SOY138" s="285"/>
      <c r="SOZ138" s="285"/>
      <c r="SPA138" s="285"/>
      <c r="SPB138" s="285"/>
      <c r="SPC138" s="285"/>
      <c r="SPD138" s="285"/>
      <c r="SPE138" s="285"/>
      <c r="SPF138" s="285"/>
      <c r="SPG138" s="285"/>
      <c r="SPH138" s="285"/>
      <c r="SPI138" s="285"/>
      <c r="SPJ138" s="285"/>
      <c r="SPK138" s="285"/>
      <c r="SPL138" s="285"/>
      <c r="SPM138" s="285"/>
      <c r="SPN138" s="285"/>
      <c r="SPO138" s="285"/>
      <c r="SPP138" s="285"/>
      <c r="SPQ138" s="285"/>
      <c r="SPR138" s="285"/>
      <c r="SPS138" s="285"/>
      <c r="SPT138" s="285"/>
      <c r="SPU138" s="285"/>
      <c r="SPV138" s="285"/>
      <c r="SPW138" s="285"/>
      <c r="SPX138" s="285"/>
      <c r="SPY138" s="285"/>
      <c r="SPZ138" s="285"/>
      <c r="SQA138" s="285"/>
      <c r="SQB138" s="285"/>
      <c r="SQC138" s="285"/>
      <c r="SQD138" s="285"/>
      <c r="SQE138" s="285"/>
      <c r="SQF138" s="285"/>
      <c r="SQG138" s="285"/>
      <c r="SQH138" s="285"/>
      <c r="SQI138" s="285"/>
      <c r="SQJ138" s="285"/>
      <c r="SQK138" s="285"/>
      <c r="SQL138" s="285"/>
      <c r="SQM138" s="285"/>
      <c r="SQN138" s="285"/>
      <c r="SQO138" s="285"/>
      <c r="SQP138" s="285"/>
      <c r="SQQ138" s="285"/>
      <c r="SQR138" s="285"/>
      <c r="SQS138" s="285"/>
      <c r="SQT138" s="285"/>
      <c r="SQU138" s="285"/>
      <c r="SQV138" s="285"/>
      <c r="SQW138" s="285"/>
      <c r="SQX138" s="285"/>
      <c r="SQY138" s="285"/>
      <c r="SQZ138" s="285"/>
      <c r="SRA138" s="285"/>
      <c r="SRB138" s="285"/>
      <c r="SRC138" s="285"/>
      <c r="SRD138" s="285"/>
      <c r="SRE138" s="285"/>
      <c r="SRF138" s="285"/>
      <c r="SRG138" s="285"/>
      <c r="SRH138" s="285"/>
      <c r="SRI138" s="285"/>
      <c r="SRJ138" s="285"/>
      <c r="SRK138" s="285"/>
      <c r="SRL138" s="285"/>
      <c r="SRM138" s="285"/>
      <c r="SRN138" s="285"/>
      <c r="SRO138" s="285"/>
      <c r="SRP138" s="285"/>
      <c r="SRQ138" s="285"/>
      <c r="SRR138" s="285"/>
      <c r="SRS138" s="285"/>
      <c r="SRT138" s="285"/>
      <c r="SRU138" s="285"/>
      <c r="SRV138" s="285"/>
      <c r="SRW138" s="285"/>
      <c r="SRX138" s="285"/>
      <c r="SRY138" s="285"/>
      <c r="SRZ138" s="285"/>
      <c r="SSA138" s="285"/>
      <c r="SSB138" s="285"/>
      <c r="SSC138" s="285"/>
      <c r="SSD138" s="285"/>
      <c r="SSE138" s="285"/>
      <c r="SSF138" s="285"/>
      <c r="SSG138" s="285"/>
      <c r="SSH138" s="285"/>
      <c r="SSI138" s="285"/>
      <c r="SSJ138" s="285"/>
      <c r="SSK138" s="285"/>
      <c r="SSL138" s="285"/>
      <c r="SSM138" s="285"/>
      <c r="SSN138" s="285"/>
      <c r="SSO138" s="285"/>
      <c r="SSP138" s="285"/>
      <c r="SSQ138" s="285"/>
      <c r="SSR138" s="285"/>
      <c r="SSS138" s="285"/>
      <c r="SST138" s="285"/>
      <c r="SSU138" s="285"/>
      <c r="SSV138" s="285"/>
      <c r="SSW138" s="285"/>
      <c r="SSX138" s="285"/>
      <c r="SSY138" s="285"/>
      <c r="SSZ138" s="285"/>
      <c r="STA138" s="285"/>
      <c r="STB138" s="285"/>
      <c r="STC138" s="285"/>
      <c r="STD138" s="285"/>
      <c r="STE138" s="285"/>
      <c r="STF138" s="285"/>
      <c r="STG138" s="285"/>
      <c r="STH138" s="285"/>
      <c r="STI138" s="285"/>
      <c r="STJ138" s="285"/>
      <c r="STK138" s="285"/>
      <c r="STL138" s="285"/>
      <c r="STM138" s="285"/>
      <c r="STN138" s="285"/>
      <c r="STO138" s="285"/>
      <c r="STP138" s="285"/>
      <c r="STQ138" s="285"/>
      <c r="STR138" s="285"/>
      <c r="STS138" s="285"/>
      <c r="STT138" s="285"/>
      <c r="STU138" s="285"/>
      <c r="STV138" s="285"/>
      <c r="STW138" s="285"/>
      <c r="STX138" s="285"/>
      <c r="STY138" s="285"/>
      <c r="STZ138" s="285"/>
      <c r="SUA138" s="285"/>
      <c r="SUB138" s="285"/>
      <c r="SUC138" s="285"/>
      <c r="SUD138" s="285"/>
      <c r="SUE138" s="285"/>
      <c r="SUF138" s="285"/>
      <c r="SUG138" s="285"/>
      <c r="SUH138" s="285"/>
      <c r="SUI138" s="285"/>
      <c r="SUJ138" s="285"/>
      <c r="SUK138" s="285"/>
      <c r="SUL138" s="285"/>
      <c r="SUM138" s="285"/>
      <c r="SUN138" s="285"/>
      <c r="SUO138" s="285"/>
      <c r="SUP138" s="285"/>
      <c r="SUQ138" s="285"/>
      <c r="SUR138" s="285"/>
      <c r="SUS138" s="285"/>
      <c r="SUT138" s="285"/>
      <c r="SUU138" s="285"/>
      <c r="SUV138" s="285"/>
      <c r="SUW138" s="285"/>
      <c r="SUX138" s="285"/>
      <c r="SUY138" s="285"/>
      <c r="SUZ138" s="285"/>
      <c r="SVA138" s="285"/>
      <c r="SVB138" s="285"/>
      <c r="SVC138" s="285"/>
      <c r="SVD138" s="285"/>
      <c r="SVE138" s="285"/>
      <c r="SVF138" s="285"/>
      <c r="SVG138" s="285"/>
      <c r="SVH138" s="285"/>
      <c r="SVI138" s="285"/>
      <c r="SVJ138" s="285"/>
      <c r="SVK138" s="285"/>
      <c r="SVL138" s="285"/>
      <c r="SVM138" s="285"/>
      <c r="SVN138" s="285"/>
      <c r="SVO138" s="285"/>
      <c r="SVP138" s="285"/>
      <c r="SVQ138" s="285"/>
      <c r="SVR138" s="285"/>
      <c r="SVS138" s="285"/>
      <c r="SVT138" s="285"/>
      <c r="SVU138" s="285"/>
      <c r="SVV138" s="285"/>
      <c r="SVW138" s="285"/>
      <c r="SVX138" s="285"/>
      <c r="SVY138" s="285"/>
      <c r="SVZ138" s="285"/>
      <c r="SWA138" s="285"/>
      <c r="SWB138" s="285"/>
      <c r="SWC138" s="285"/>
      <c r="SWD138" s="285"/>
      <c r="SWE138" s="285"/>
      <c r="SWF138" s="285"/>
      <c r="SWG138" s="285"/>
      <c r="SWH138" s="285"/>
      <c r="SWI138" s="285"/>
      <c r="SWJ138" s="285"/>
      <c r="SWK138" s="285"/>
      <c r="SWL138" s="285"/>
      <c r="SWM138" s="285"/>
      <c r="SWN138" s="285"/>
      <c r="SWO138" s="285"/>
      <c r="SWP138" s="285"/>
      <c r="SWQ138" s="285"/>
      <c r="SWR138" s="285"/>
      <c r="SWS138" s="285"/>
      <c r="SWT138" s="285"/>
      <c r="SWU138" s="285"/>
      <c r="SWV138" s="285"/>
      <c r="SWW138" s="285"/>
      <c r="SWX138" s="285"/>
      <c r="SWY138" s="285"/>
      <c r="SWZ138" s="285"/>
      <c r="SXA138" s="285"/>
      <c r="SXB138" s="285"/>
      <c r="SXC138" s="285"/>
      <c r="SXD138" s="285"/>
      <c r="SXE138" s="285"/>
      <c r="SXF138" s="285"/>
      <c r="SXG138" s="285"/>
      <c r="SXH138" s="285"/>
      <c r="SXI138" s="285"/>
      <c r="SXJ138" s="285"/>
      <c r="SXK138" s="285"/>
      <c r="SXL138" s="285"/>
      <c r="SXM138" s="285"/>
      <c r="SXN138" s="285"/>
      <c r="SXO138" s="285"/>
      <c r="SXP138" s="285"/>
      <c r="SXQ138" s="285"/>
      <c r="SXR138" s="285"/>
      <c r="SXS138" s="285"/>
      <c r="SXT138" s="285"/>
      <c r="SXU138" s="285"/>
      <c r="SXV138" s="285"/>
      <c r="SXW138" s="285"/>
      <c r="SXX138" s="285"/>
      <c r="SXY138" s="285"/>
      <c r="SXZ138" s="285"/>
      <c r="SYA138" s="285"/>
      <c r="SYB138" s="285"/>
      <c r="SYC138" s="285"/>
      <c r="SYD138" s="285"/>
      <c r="SYE138" s="285"/>
      <c r="SYF138" s="285"/>
      <c r="SYG138" s="285"/>
      <c r="SYH138" s="285"/>
      <c r="SYI138" s="285"/>
      <c r="SYJ138" s="285"/>
      <c r="SYK138" s="285"/>
      <c r="SYL138" s="285"/>
      <c r="SYM138" s="285"/>
      <c r="SYN138" s="285"/>
      <c r="SYO138" s="285"/>
      <c r="SYP138" s="285"/>
      <c r="SYQ138" s="285"/>
      <c r="SYR138" s="285"/>
      <c r="SYS138" s="285"/>
      <c r="SYT138" s="285"/>
      <c r="SYU138" s="285"/>
      <c r="SYV138" s="285"/>
      <c r="SYW138" s="285"/>
      <c r="SYX138" s="285"/>
      <c r="SYY138" s="285"/>
      <c r="SYZ138" s="285"/>
      <c r="SZA138" s="285"/>
      <c r="SZB138" s="285"/>
      <c r="SZC138" s="285"/>
      <c r="SZD138" s="285"/>
      <c r="SZE138" s="285"/>
      <c r="SZF138" s="285"/>
      <c r="SZG138" s="285"/>
      <c r="SZH138" s="285"/>
      <c r="SZI138" s="285"/>
      <c r="SZJ138" s="285"/>
      <c r="SZK138" s="285"/>
      <c r="SZL138" s="285"/>
      <c r="SZM138" s="285"/>
      <c r="SZN138" s="285"/>
      <c r="SZO138" s="285"/>
      <c r="SZP138" s="285"/>
      <c r="SZQ138" s="285"/>
      <c r="SZR138" s="285"/>
      <c r="SZS138" s="285"/>
      <c r="SZT138" s="285"/>
      <c r="SZU138" s="285"/>
      <c r="SZV138" s="285"/>
      <c r="SZW138" s="285"/>
      <c r="SZX138" s="285"/>
      <c r="SZY138" s="285"/>
      <c r="SZZ138" s="285"/>
      <c r="TAA138" s="285"/>
      <c r="TAB138" s="285"/>
      <c r="TAC138" s="285"/>
      <c r="TAD138" s="285"/>
      <c r="TAE138" s="285"/>
      <c r="TAF138" s="285"/>
      <c r="TAG138" s="285"/>
      <c r="TAH138" s="285"/>
      <c r="TAI138" s="285"/>
      <c r="TAJ138" s="285"/>
      <c r="TAK138" s="285"/>
      <c r="TAL138" s="285"/>
      <c r="TAM138" s="285"/>
      <c r="TAN138" s="285"/>
      <c r="TAO138" s="285"/>
      <c r="TAP138" s="285"/>
      <c r="TAQ138" s="285"/>
      <c r="TAR138" s="285"/>
      <c r="TAS138" s="285"/>
      <c r="TAT138" s="285"/>
      <c r="TAU138" s="285"/>
      <c r="TAV138" s="285"/>
      <c r="TAW138" s="285"/>
      <c r="TAX138" s="285"/>
      <c r="TAY138" s="285"/>
      <c r="TAZ138" s="285"/>
      <c r="TBA138" s="285"/>
      <c r="TBB138" s="285"/>
      <c r="TBC138" s="285"/>
      <c r="TBD138" s="285"/>
      <c r="TBE138" s="285"/>
      <c r="TBF138" s="285"/>
      <c r="TBG138" s="285"/>
      <c r="TBH138" s="285"/>
      <c r="TBI138" s="285"/>
      <c r="TBJ138" s="285"/>
      <c r="TBK138" s="285"/>
      <c r="TBL138" s="285"/>
      <c r="TBM138" s="285"/>
      <c r="TBN138" s="285"/>
      <c r="TBO138" s="285"/>
      <c r="TBP138" s="285"/>
      <c r="TBQ138" s="285"/>
      <c r="TBR138" s="285"/>
      <c r="TBS138" s="285"/>
      <c r="TBT138" s="285"/>
      <c r="TBU138" s="285"/>
      <c r="TBV138" s="285"/>
      <c r="TBW138" s="285"/>
      <c r="TBX138" s="285"/>
      <c r="TBY138" s="285"/>
      <c r="TBZ138" s="285"/>
      <c r="TCA138" s="285"/>
      <c r="TCB138" s="285"/>
      <c r="TCC138" s="285"/>
      <c r="TCD138" s="285"/>
      <c r="TCE138" s="285"/>
      <c r="TCF138" s="285"/>
      <c r="TCG138" s="285"/>
      <c r="TCH138" s="285"/>
      <c r="TCI138" s="285"/>
      <c r="TCJ138" s="285"/>
      <c r="TCK138" s="285"/>
      <c r="TCL138" s="285"/>
      <c r="TCM138" s="285"/>
      <c r="TCN138" s="285"/>
      <c r="TCO138" s="285"/>
      <c r="TCP138" s="285"/>
      <c r="TCQ138" s="285"/>
      <c r="TCR138" s="285"/>
      <c r="TCS138" s="285"/>
      <c r="TCT138" s="285"/>
      <c r="TCU138" s="285"/>
      <c r="TCV138" s="285"/>
      <c r="TCW138" s="285"/>
      <c r="TCX138" s="285"/>
      <c r="TCY138" s="285"/>
      <c r="TCZ138" s="285"/>
      <c r="TDA138" s="285"/>
      <c r="TDB138" s="285"/>
      <c r="TDC138" s="285"/>
      <c r="TDD138" s="285"/>
      <c r="TDE138" s="285"/>
      <c r="TDF138" s="285"/>
      <c r="TDG138" s="285"/>
      <c r="TDH138" s="285"/>
      <c r="TDI138" s="285"/>
      <c r="TDJ138" s="285"/>
      <c r="TDK138" s="285"/>
      <c r="TDL138" s="285"/>
      <c r="TDM138" s="285"/>
      <c r="TDN138" s="285"/>
      <c r="TDO138" s="285"/>
      <c r="TDP138" s="285"/>
      <c r="TDQ138" s="285"/>
      <c r="TDR138" s="285"/>
      <c r="TDS138" s="285"/>
      <c r="TDT138" s="285"/>
      <c r="TDU138" s="285"/>
      <c r="TDV138" s="285"/>
      <c r="TDW138" s="285"/>
      <c r="TDX138" s="285"/>
      <c r="TDY138" s="285"/>
      <c r="TDZ138" s="285"/>
      <c r="TEA138" s="285"/>
      <c r="TEB138" s="285"/>
      <c r="TEC138" s="285"/>
      <c r="TED138" s="285"/>
      <c r="TEE138" s="285"/>
      <c r="TEF138" s="285"/>
      <c r="TEG138" s="285"/>
      <c r="TEH138" s="285"/>
      <c r="TEI138" s="285"/>
      <c r="TEJ138" s="285"/>
      <c r="TEK138" s="285"/>
      <c r="TEL138" s="285"/>
      <c r="TEM138" s="285"/>
      <c r="TEN138" s="285"/>
      <c r="TEO138" s="285"/>
      <c r="TEP138" s="285"/>
      <c r="TEQ138" s="285"/>
      <c r="TER138" s="285"/>
      <c r="TES138" s="285"/>
      <c r="TET138" s="285"/>
      <c r="TEU138" s="285"/>
      <c r="TEV138" s="285"/>
      <c r="TEW138" s="285"/>
      <c r="TEX138" s="285"/>
      <c r="TEY138" s="285"/>
      <c r="TEZ138" s="285"/>
      <c r="TFA138" s="285"/>
      <c r="TFB138" s="285"/>
      <c r="TFC138" s="285"/>
      <c r="TFD138" s="285"/>
      <c r="TFE138" s="285"/>
      <c r="TFF138" s="285"/>
      <c r="TFG138" s="285"/>
      <c r="TFH138" s="285"/>
      <c r="TFI138" s="285"/>
      <c r="TFJ138" s="285"/>
      <c r="TFK138" s="285"/>
      <c r="TFL138" s="285"/>
      <c r="TFM138" s="285"/>
      <c r="TFN138" s="285"/>
      <c r="TFO138" s="285"/>
      <c r="TFP138" s="285"/>
      <c r="TFQ138" s="285"/>
      <c r="TFR138" s="285"/>
      <c r="TFS138" s="285"/>
      <c r="TFT138" s="285"/>
      <c r="TFU138" s="285"/>
      <c r="TFV138" s="285"/>
      <c r="TFW138" s="285"/>
      <c r="TFX138" s="285"/>
      <c r="TFY138" s="285"/>
      <c r="TFZ138" s="285"/>
      <c r="TGA138" s="285"/>
      <c r="TGB138" s="285"/>
      <c r="TGC138" s="285"/>
      <c r="TGD138" s="285"/>
      <c r="TGE138" s="285"/>
      <c r="TGF138" s="285"/>
      <c r="TGG138" s="285"/>
      <c r="TGH138" s="285"/>
      <c r="TGI138" s="285"/>
      <c r="TGJ138" s="285"/>
      <c r="TGK138" s="285"/>
      <c r="TGL138" s="285"/>
      <c r="TGM138" s="285"/>
      <c r="TGN138" s="285"/>
      <c r="TGO138" s="285"/>
      <c r="TGP138" s="285"/>
      <c r="TGQ138" s="285"/>
      <c r="TGR138" s="285"/>
      <c r="TGS138" s="285"/>
      <c r="TGT138" s="285"/>
      <c r="TGU138" s="285"/>
      <c r="TGV138" s="285"/>
      <c r="TGW138" s="285"/>
      <c r="TGX138" s="285"/>
      <c r="TGY138" s="285"/>
      <c r="TGZ138" s="285"/>
      <c r="THA138" s="285"/>
      <c r="THB138" s="285"/>
      <c r="THC138" s="285"/>
      <c r="THD138" s="285"/>
      <c r="THE138" s="285"/>
      <c r="THF138" s="285"/>
      <c r="THG138" s="285"/>
      <c r="THH138" s="285"/>
      <c r="THI138" s="285"/>
      <c r="THJ138" s="285"/>
      <c r="THK138" s="285"/>
      <c r="THL138" s="285"/>
      <c r="THM138" s="285"/>
      <c r="THN138" s="285"/>
      <c r="THO138" s="285"/>
      <c r="THP138" s="285"/>
      <c r="THQ138" s="285"/>
      <c r="THR138" s="285"/>
      <c r="THS138" s="285"/>
      <c r="THT138" s="285"/>
      <c r="THU138" s="285"/>
      <c r="THV138" s="285"/>
      <c r="THW138" s="285"/>
      <c r="THX138" s="285"/>
      <c r="THY138" s="285"/>
      <c r="THZ138" s="285"/>
      <c r="TIA138" s="285"/>
      <c r="TIB138" s="285"/>
      <c r="TIC138" s="285"/>
      <c r="TID138" s="285"/>
      <c r="TIE138" s="285"/>
      <c r="TIF138" s="285"/>
      <c r="TIG138" s="285"/>
      <c r="TIH138" s="285"/>
      <c r="TII138" s="285"/>
      <c r="TIJ138" s="285"/>
      <c r="TIK138" s="285"/>
      <c r="TIL138" s="285"/>
      <c r="TIM138" s="285"/>
      <c r="TIN138" s="285"/>
      <c r="TIO138" s="285"/>
      <c r="TIP138" s="285"/>
      <c r="TIQ138" s="285"/>
      <c r="TIR138" s="285"/>
      <c r="TIS138" s="285"/>
      <c r="TIT138" s="285"/>
      <c r="TIU138" s="285"/>
      <c r="TIV138" s="285"/>
      <c r="TIW138" s="285"/>
      <c r="TIX138" s="285"/>
      <c r="TIY138" s="285"/>
      <c r="TIZ138" s="285"/>
      <c r="TJA138" s="285"/>
      <c r="TJB138" s="285"/>
      <c r="TJC138" s="285"/>
      <c r="TJD138" s="285"/>
      <c r="TJE138" s="285"/>
      <c r="TJF138" s="285"/>
      <c r="TJG138" s="285"/>
      <c r="TJH138" s="285"/>
      <c r="TJI138" s="285"/>
      <c r="TJJ138" s="285"/>
      <c r="TJK138" s="285"/>
      <c r="TJL138" s="285"/>
      <c r="TJM138" s="285"/>
      <c r="TJN138" s="285"/>
      <c r="TJO138" s="285"/>
      <c r="TJP138" s="285"/>
      <c r="TJQ138" s="285"/>
      <c r="TJR138" s="285"/>
      <c r="TJS138" s="285"/>
      <c r="TJT138" s="285"/>
      <c r="TJU138" s="285"/>
      <c r="TJV138" s="285"/>
      <c r="TJW138" s="285"/>
      <c r="TJX138" s="285"/>
      <c r="TJY138" s="285"/>
      <c r="TJZ138" s="285"/>
      <c r="TKA138" s="285"/>
      <c r="TKB138" s="285"/>
      <c r="TKC138" s="285"/>
      <c r="TKD138" s="285"/>
      <c r="TKE138" s="285"/>
      <c r="TKF138" s="285"/>
      <c r="TKG138" s="285"/>
      <c r="TKH138" s="285"/>
      <c r="TKI138" s="285"/>
      <c r="TKJ138" s="285"/>
      <c r="TKK138" s="285"/>
      <c r="TKL138" s="285"/>
      <c r="TKM138" s="285"/>
      <c r="TKN138" s="285"/>
      <c r="TKO138" s="285"/>
      <c r="TKP138" s="285"/>
      <c r="TKQ138" s="285"/>
      <c r="TKR138" s="285"/>
      <c r="TKS138" s="285"/>
      <c r="TKT138" s="285"/>
      <c r="TKU138" s="285"/>
      <c r="TKV138" s="285"/>
      <c r="TKW138" s="285"/>
      <c r="TKX138" s="285"/>
      <c r="TKY138" s="285"/>
      <c r="TKZ138" s="285"/>
      <c r="TLA138" s="285"/>
      <c r="TLB138" s="285"/>
      <c r="TLC138" s="285"/>
      <c r="TLD138" s="285"/>
      <c r="TLE138" s="285"/>
      <c r="TLF138" s="285"/>
      <c r="TLG138" s="285"/>
      <c r="TLH138" s="285"/>
      <c r="TLI138" s="285"/>
      <c r="TLJ138" s="285"/>
      <c r="TLK138" s="285"/>
      <c r="TLL138" s="285"/>
      <c r="TLM138" s="285"/>
      <c r="TLN138" s="285"/>
      <c r="TLO138" s="285"/>
      <c r="TLP138" s="285"/>
      <c r="TLQ138" s="285"/>
      <c r="TLR138" s="285"/>
      <c r="TLS138" s="285"/>
      <c r="TLT138" s="285"/>
      <c r="TLU138" s="285"/>
      <c r="TLV138" s="285"/>
      <c r="TLW138" s="285"/>
      <c r="TLX138" s="285"/>
      <c r="TLY138" s="285"/>
      <c r="TLZ138" s="285"/>
      <c r="TMA138" s="285"/>
      <c r="TMB138" s="285"/>
      <c r="TMC138" s="285"/>
      <c r="TMD138" s="285"/>
      <c r="TME138" s="285"/>
      <c r="TMF138" s="285"/>
      <c r="TMG138" s="285"/>
      <c r="TMH138" s="285"/>
      <c r="TMI138" s="285"/>
      <c r="TMJ138" s="285"/>
      <c r="TMK138" s="285"/>
      <c r="TML138" s="285"/>
      <c r="TMM138" s="285"/>
      <c r="TMN138" s="285"/>
      <c r="TMO138" s="285"/>
      <c r="TMP138" s="285"/>
      <c r="TMQ138" s="285"/>
      <c r="TMR138" s="285"/>
      <c r="TMS138" s="285"/>
      <c r="TMT138" s="285"/>
      <c r="TMU138" s="285"/>
      <c r="TMV138" s="285"/>
      <c r="TMW138" s="285"/>
      <c r="TMX138" s="285"/>
      <c r="TMY138" s="285"/>
      <c r="TMZ138" s="285"/>
      <c r="TNA138" s="285"/>
      <c r="TNB138" s="285"/>
      <c r="TNC138" s="285"/>
      <c r="TND138" s="285"/>
      <c r="TNE138" s="285"/>
      <c r="TNF138" s="285"/>
      <c r="TNG138" s="285"/>
      <c r="TNH138" s="285"/>
      <c r="TNI138" s="285"/>
      <c r="TNJ138" s="285"/>
      <c r="TNK138" s="285"/>
      <c r="TNL138" s="285"/>
      <c r="TNM138" s="285"/>
      <c r="TNN138" s="285"/>
      <c r="TNO138" s="285"/>
      <c r="TNP138" s="285"/>
      <c r="TNQ138" s="285"/>
      <c r="TNR138" s="285"/>
      <c r="TNS138" s="285"/>
      <c r="TNT138" s="285"/>
      <c r="TNU138" s="285"/>
      <c r="TNV138" s="285"/>
      <c r="TNW138" s="285"/>
      <c r="TNX138" s="285"/>
      <c r="TNY138" s="285"/>
      <c r="TNZ138" s="285"/>
      <c r="TOA138" s="285"/>
      <c r="TOB138" s="285"/>
      <c r="TOC138" s="285"/>
      <c r="TOD138" s="285"/>
      <c r="TOE138" s="285"/>
      <c r="TOF138" s="285"/>
      <c r="TOG138" s="285"/>
      <c r="TOH138" s="285"/>
      <c r="TOI138" s="285"/>
      <c r="TOJ138" s="285"/>
      <c r="TOK138" s="285"/>
      <c r="TOL138" s="285"/>
      <c r="TOM138" s="285"/>
      <c r="TON138" s="285"/>
      <c r="TOO138" s="285"/>
      <c r="TOP138" s="285"/>
      <c r="TOQ138" s="285"/>
      <c r="TOR138" s="285"/>
      <c r="TOS138" s="285"/>
      <c r="TOT138" s="285"/>
      <c r="TOU138" s="285"/>
      <c r="TOV138" s="285"/>
      <c r="TOW138" s="285"/>
      <c r="TOX138" s="285"/>
      <c r="TOY138" s="285"/>
      <c r="TOZ138" s="285"/>
      <c r="TPA138" s="285"/>
      <c r="TPB138" s="285"/>
      <c r="TPC138" s="285"/>
      <c r="TPD138" s="285"/>
      <c r="TPE138" s="285"/>
      <c r="TPF138" s="285"/>
      <c r="TPG138" s="285"/>
      <c r="TPH138" s="285"/>
      <c r="TPI138" s="285"/>
      <c r="TPJ138" s="285"/>
      <c r="TPK138" s="285"/>
      <c r="TPL138" s="285"/>
      <c r="TPM138" s="285"/>
      <c r="TPN138" s="285"/>
      <c r="TPO138" s="285"/>
      <c r="TPP138" s="285"/>
      <c r="TPQ138" s="285"/>
      <c r="TPR138" s="285"/>
      <c r="TPS138" s="285"/>
      <c r="TPT138" s="285"/>
      <c r="TPU138" s="285"/>
      <c r="TPV138" s="285"/>
      <c r="TPW138" s="285"/>
      <c r="TPX138" s="285"/>
      <c r="TPY138" s="285"/>
      <c r="TPZ138" s="285"/>
      <c r="TQA138" s="285"/>
      <c r="TQB138" s="285"/>
      <c r="TQC138" s="285"/>
      <c r="TQD138" s="285"/>
      <c r="TQE138" s="285"/>
      <c r="TQF138" s="285"/>
      <c r="TQG138" s="285"/>
      <c r="TQH138" s="285"/>
      <c r="TQI138" s="285"/>
      <c r="TQJ138" s="285"/>
      <c r="TQK138" s="285"/>
      <c r="TQL138" s="285"/>
      <c r="TQM138" s="285"/>
      <c r="TQN138" s="285"/>
      <c r="TQO138" s="285"/>
      <c r="TQP138" s="285"/>
      <c r="TQQ138" s="285"/>
      <c r="TQR138" s="285"/>
      <c r="TQS138" s="285"/>
      <c r="TQT138" s="285"/>
      <c r="TQU138" s="285"/>
      <c r="TQV138" s="285"/>
      <c r="TQW138" s="285"/>
      <c r="TQX138" s="285"/>
      <c r="TQY138" s="285"/>
      <c r="TQZ138" s="285"/>
      <c r="TRA138" s="285"/>
      <c r="TRB138" s="285"/>
      <c r="TRC138" s="285"/>
      <c r="TRD138" s="285"/>
      <c r="TRE138" s="285"/>
      <c r="TRF138" s="285"/>
      <c r="TRG138" s="285"/>
      <c r="TRH138" s="285"/>
      <c r="TRI138" s="285"/>
      <c r="TRJ138" s="285"/>
      <c r="TRK138" s="285"/>
      <c r="TRL138" s="285"/>
      <c r="TRM138" s="285"/>
      <c r="TRN138" s="285"/>
      <c r="TRO138" s="285"/>
      <c r="TRP138" s="285"/>
      <c r="TRQ138" s="285"/>
      <c r="TRR138" s="285"/>
      <c r="TRS138" s="285"/>
      <c r="TRT138" s="285"/>
      <c r="TRU138" s="285"/>
      <c r="TRV138" s="285"/>
      <c r="TRW138" s="285"/>
      <c r="TRX138" s="285"/>
      <c r="TRY138" s="285"/>
      <c r="TRZ138" s="285"/>
      <c r="TSA138" s="285"/>
      <c r="TSB138" s="285"/>
      <c r="TSC138" s="285"/>
      <c r="TSD138" s="285"/>
      <c r="TSE138" s="285"/>
      <c r="TSF138" s="285"/>
      <c r="TSG138" s="285"/>
      <c r="TSH138" s="285"/>
      <c r="TSI138" s="285"/>
      <c r="TSJ138" s="285"/>
      <c r="TSK138" s="285"/>
      <c r="TSL138" s="285"/>
      <c r="TSM138" s="285"/>
      <c r="TSN138" s="285"/>
      <c r="TSO138" s="285"/>
      <c r="TSP138" s="285"/>
      <c r="TSQ138" s="285"/>
      <c r="TSR138" s="285"/>
      <c r="TSS138" s="285"/>
      <c r="TST138" s="285"/>
      <c r="TSU138" s="285"/>
      <c r="TSV138" s="285"/>
      <c r="TSW138" s="285"/>
      <c r="TSX138" s="285"/>
      <c r="TSY138" s="285"/>
      <c r="TSZ138" s="285"/>
      <c r="TTA138" s="285"/>
      <c r="TTB138" s="285"/>
      <c r="TTC138" s="285"/>
      <c r="TTD138" s="285"/>
      <c r="TTE138" s="285"/>
      <c r="TTF138" s="285"/>
      <c r="TTG138" s="285"/>
      <c r="TTH138" s="285"/>
      <c r="TTI138" s="285"/>
      <c r="TTJ138" s="285"/>
      <c r="TTK138" s="285"/>
      <c r="TTL138" s="285"/>
      <c r="TTM138" s="285"/>
      <c r="TTN138" s="285"/>
      <c r="TTO138" s="285"/>
      <c r="TTP138" s="285"/>
      <c r="TTQ138" s="285"/>
      <c r="TTR138" s="285"/>
      <c r="TTS138" s="285"/>
      <c r="TTT138" s="285"/>
      <c r="TTU138" s="285"/>
      <c r="TTV138" s="285"/>
      <c r="TTW138" s="285"/>
      <c r="TTX138" s="285"/>
      <c r="TTY138" s="285"/>
      <c r="TTZ138" s="285"/>
      <c r="TUA138" s="285"/>
      <c r="TUB138" s="285"/>
      <c r="TUC138" s="285"/>
      <c r="TUD138" s="285"/>
      <c r="TUE138" s="285"/>
      <c r="TUF138" s="285"/>
      <c r="TUG138" s="285"/>
      <c r="TUH138" s="285"/>
      <c r="TUI138" s="285"/>
      <c r="TUJ138" s="285"/>
      <c r="TUK138" s="285"/>
      <c r="TUL138" s="285"/>
      <c r="TUM138" s="285"/>
      <c r="TUN138" s="285"/>
      <c r="TUO138" s="285"/>
      <c r="TUP138" s="285"/>
      <c r="TUQ138" s="285"/>
      <c r="TUR138" s="285"/>
      <c r="TUS138" s="285"/>
      <c r="TUT138" s="285"/>
      <c r="TUU138" s="285"/>
      <c r="TUV138" s="285"/>
      <c r="TUW138" s="285"/>
      <c r="TUX138" s="285"/>
      <c r="TUY138" s="285"/>
      <c r="TUZ138" s="285"/>
      <c r="TVA138" s="285"/>
      <c r="TVB138" s="285"/>
      <c r="TVC138" s="285"/>
      <c r="TVD138" s="285"/>
      <c r="TVE138" s="285"/>
      <c r="TVF138" s="285"/>
      <c r="TVG138" s="285"/>
      <c r="TVH138" s="285"/>
      <c r="TVI138" s="285"/>
      <c r="TVJ138" s="285"/>
      <c r="TVK138" s="285"/>
      <c r="TVL138" s="285"/>
      <c r="TVM138" s="285"/>
      <c r="TVN138" s="285"/>
      <c r="TVO138" s="285"/>
      <c r="TVP138" s="285"/>
      <c r="TVQ138" s="285"/>
      <c r="TVR138" s="285"/>
      <c r="TVS138" s="285"/>
      <c r="TVT138" s="285"/>
      <c r="TVU138" s="285"/>
      <c r="TVV138" s="285"/>
      <c r="TVW138" s="285"/>
      <c r="TVX138" s="285"/>
      <c r="TVY138" s="285"/>
      <c r="TVZ138" s="285"/>
      <c r="TWA138" s="285"/>
      <c r="TWB138" s="285"/>
      <c r="TWC138" s="285"/>
      <c r="TWD138" s="285"/>
      <c r="TWE138" s="285"/>
      <c r="TWF138" s="285"/>
      <c r="TWG138" s="285"/>
      <c r="TWH138" s="285"/>
      <c r="TWI138" s="285"/>
      <c r="TWJ138" s="285"/>
      <c r="TWK138" s="285"/>
      <c r="TWL138" s="285"/>
      <c r="TWM138" s="285"/>
      <c r="TWN138" s="285"/>
      <c r="TWO138" s="285"/>
      <c r="TWP138" s="285"/>
      <c r="TWQ138" s="285"/>
      <c r="TWR138" s="285"/>
      <c r="TWS138" s="285"/>
      <c r="TWT138" s="285"/>
      <c r="TWU138" s="285"/>
      <c r="TWV138" s="285"/>
      <c r="TWW138" s="285"/>
      <c r="TWX138" s="285"/>
      <c r="TWY138" s="285"/>
      <c r="TWZ138" s="285"/>
      <c r="TXA138" s="285"/>
      <c r="TXB138" s="285"/>
      <c r="TXC138" s="285"/>
      <c r="TXD138" s="285"/>
      <c r="TXE138" s="285"/>
      <c r="TXF138" s="285"/>
      <c r="TXG138" s="285"/>
      <c r="TXH138" s="285"/>
      <c r="TXI138" s="285"/>
      <c r="TXJ138" s="285"/>
      <c r="TXK138" s="285"/>
      <c r="TXL138" s="285"/>
      <c r="TXM138" s="285"/>
      <c r="TXN138" s="285"/>
      <c r="TXO138" s="285"/>
      <c r="TXP138" s="285"/>
      <c r="TXQ138" s="285"/>
      <c r="TXR138" s="285"/>
      <c r="TXS138" s="285"/>
      <c r="TXT138" s="285"/>
      <c r="TXU138" s="285"/>
      <c r="TXV138" s="285"/>
      <c r="TXW138" s="285"/>
      <c r="TXX138" s="285"/>
      <c r="TXY138" s="285"/>
      <c r="TXZ138" s="285"/>
      <c r="TYA138" s="285"/>
      <c r="TYB138" s="285"/>
      <c r="TYC138" s="285"/>
      <c r="TYD138" s="285"/>
      <c r="TYE138" s="285"/>
      <c r="TYF138" s="285"/>
      <c r="TYG138" s="285"/>
      <c r="TYH138" s="285"/>
      <c r="TYI138" s="285"/>
      <c r="TYJ138" s="285"/>
      <c r="TYK138" s="285"/>
      <c r="TYL138" s="285"/>
      <c r="TYM138" s="285"/>
      <c r="TYN138" s="285"/>
      <c r="TYO138" s="285"/>
      <c r="TYP138" s="285"/>
      <c r="TYQ138" s="285"/>
      <c r="TYR138" s="285"/>
      <c r="TYS138" s="285"/>
      <c r="TYT138" s="285"/>
      <c r="TYU138" s="285"/>
      <c r="TYV138" s="285"/>
      <c r="TYW138" s="285"/>
      <c r="TYX138" s="285"/>
      <c r="TYY138" s="285"/>
      <c r="TYZ138" s="285"/>
      <c r="TZA138" s="285"/>
      <c r="TZB138" s="285"/>
      <c r="TZC138" s="285"/>
      <c r="TZD138" s="285"/>
      <c r="TZE138" s="285"/>
      <c r="TZF138" s="285"/>
      <c r="TZG138" s="285"/>
      <c r="TZH138" s="285"/>
      <c r="TZI138" s="285"/>
      <c r="TZJ138" s="285"/>
      <c r="TZK138" s="285"/>
      <c r="TZL138" s="285"/>
      <c r="TZM138" s="285"/>
      <c r="TZN138" s="285"/>
      <c r="TZO138" s="285"/>
      <c r="TZP138" s="285"/>
      <c r="TZQ138" s="285"/>
      <c r="TZR138" s="285"/>
      <c r="TZS138" s="285"/>
      <c r="TZT138" s="285"/>
      <c r="TZU138" s="285"/>
      <c r="TZV138" s="285"/>
      <c r="TZW138" s="285"/>
      <c r="TZX138" s="285"/>
      <c r="TZY138" s="285"/>
      <c r="TZZ138" s="285"/>
      <c r="UAA138" s="285"/>
      <c r="UAB138" s="285"/>
      <c r="UAC138" s="285"/>
      <c r="UAD138" s="285"/>
      <c r="UAE138" s="285"/>
      <c r="UAF138" s="285"/>
      <c r="UAG138" s="285"/>
      <c r="UAH138" s="285"/>
      <c r="UAI138" s="285"/>
      <c r="UAJ138" s="285"/>
      <c r="UAK138" s="285"/>
      <c r="UAL138" s="285"/>
      <c r="UAM138" s="285"/>
      <c r="UAN138" s="285"/>
      <c r="UAO138" s="285"/>
      <c r="UAP138" s="285"/>
      <c r="UAQ138" s="285"/>
      <c r="UAR138" s="285"/>
      <c r="UAS138" s="285"/>
      <c r="UAT138" s="285"/>
      <c r="UAU138" s="285"/>
      <c r="UAV138" s="285"/>
      <c r="UAW138" s="285"/>
      <c r="UAX138" s="285"/>
      <c r="UAY138" s="285"/>
      <c r="UAZ138" s="285"/>
      <c r="UBA138" s="285"/>
      <c r="UBB138" s="285"/>
      <c r="UBC138" s="285"/>
      <c r="UBD138" s="285"/>
      <c r="UBE138" s="285"/>
      <c r="UBF138" s="285"/>
      <c r="UBG138" s="285"/>
      <c r="UBH138" s="285"/>
      <c r="UBI138" s="285"/>
      <c r="UBJ138" s="285"/>
      <c r="UBK138" s="285"/>
      <c r="UBL138" s="285"/>
      <c r="UBM138" s="285"/>
      <c r="UBN138" s="285"/>
      <c r="UBO138" s="285"/>
      <c r="UBP138" s="285"/>
      <c r="UBQ138" s="285"/>
      <c r="UBR138" s="285"/>
      <c r="UBS138" s="285"/>
      <c r="UBT138" s="285"/>
      <c r="UBU138" s="285"/>
      <c r="UBV138" s="285"/>
      <c r="UBW138" s="285"/>
      <c r="UBX138" s="285"/>
      <c r="UBY138" s="285"/>
      <c r="UBZ138" s="285"/>
      <c r="UCA138" s="285"/>
      <c r="UCB138" s="285"/>
      <c r="UCC138" s="285"/>
      <c r="UCD138" s="285"/>
      <c r="UCE138" s="285"/>
      <c r="UCF138" s="285"/>
      <c r="UCG138" s="285"/>
      <c r="UCH138" s="285"/>
      <c r="UCI138" s="285"/>
      <c r="UCJ138" s="285"/>
      <c r="UCK138" s="285"/>
      <c r="UCL138" s="285"/>
      <c r="UCM138" s="285"/>
      <c r="UCN138" s="285"/>
      <c r="UCO138" s="285"/>
      <c r="UCP138" s="285"/>
      <c r="UCQ138" s="285"/>
      <c r="UCR138" s="285"/>
      <c r="UCS138" s="285"/>
      <c r="UCT138" s="285"/>
      <c r="UCU138" s="285"/>
      <c r="UCV138" s="285"/>
      <c r="UCW138" s="285"/>
      <c r="UCX138" s="285"/>
      <c r="UCY138" s="285"/>
      <c r="UCZ138" s="285"/>
      <c r="UDA138" s="285"/>
      <c r="UDB138" s="285"/>
      <c r="UDC138" s="285"/>
      <c r="UDD138" s="285"/>
      <c r="UDE138" s="285"/>
      <c r="UDF138" s="285"/>
      <c r="UDG138" s="285"/>
      <c r="UDH138" s="285"/>
      <c r="UDI138" s="285"/>
      <c r="UDJ138" s="285"/>
      <c r="UDK138" s="285"/>
      <c r="UDL138" s="285"/>
      <c r="UDM138" s="285"/>
      <c r="UDN138" s="285"/>
      <c r="UDO138" s="285"/>
      <c r="UDP138" s="285"/>
      <c r="UDQ138" s="285"/>
      <c r="UDR138" s="285"/>
      <c r="UDS138" s="285"/>
      <c r="UDT138" s="285"/>
      <c r="UDU138" s="285"/>
      <c r="UDV138" s="285"/>
      <c r="UDW138" s="285"/>
      <c r="UDX138" s="285"/>
      <c r="UDY138" s="285"/>
      <c r="UDZ138" s="285"/>
      <c r="UEA138" s="285"/>
      <c r="UEB138" s="285"/>
      <c r="UEC138" s="285"/>
      <c r="UED138" s="285"/>
      <c r="UEE138" s="285"/>
      <c r="UEF138" s="285"/>
      <c r="UEG138" s="285"/>
      <c r="UEH138" s="285"/>
      <c r="UEI138" s="285"/>
      <c r="UEJ138" s="285"/>
      <c r="UEK138" s="285"/>
      <c r="UEL138" s="285"/>
      <c r="UEM138" s="285"/>
      <c r="UEN138" s="285"/>
      <c r="UEO138" s="285"/>
      <c r="UEP138" s="285"/>
      <c r="UEQ138" s="285"/>
      <c r="UER138" s="285"/>
      <c r="UES138" s="285"/>
      <c r="UET138" s="285"/>
      <c r="UEU138" s="285"/>
      <c r="UEV138" s="285"/>
      <c r="UEW138" s="285"/>
      <c r="UEX138" s="285"/>
      <c r="UEY138" s="285"/>
      <c r="UEZ138" s="285"/>
      <c r="UFA138" s="285"/>
      <c r="UFB138" s="285"/>
      <c r="UFC138" s="285"/>
      <c r="UFD138" s="285"/>
      <c r="UFE138" s="285"/>
      <c r="UFF138" s="285"/>
      <c r="UFG138" s="285"/>
      <c r="UFH138" s="285"/>
      <c r="UFI138" s="285"/>
      <c r="UFJ138" s="285"/>
      <c r="UFK138" s="285"/>
      <c r="UFL138" s="285"/>
      <c r="UFM138" s="285"/>
      <c r="UFN138" s="285"/>
      <c r="UFO138" s="285"/>
      <c r="UFP138" s="285"/>
      <c r="UFQ138" s="285"/>
      <c r="UFR138" s="285"/>
      <c r="UFS138" s="285"/>
      <c r="UFT138" s="285"/>
      <c r="UFU138" s="285"/>
      <c r="UFV138" s="285"/>
      <c r="UFW138" s="285"/>
      <c r="UFX138" s="285"/>
      <c r="UFY138" s="285"/>
      <c r="UFZ138" s="285"/>
      <c r="UGA138" s="285"/>
      <c r="UGB138" s="285"/>
      <c r="UGC138" s="285"/>
      <c r="UGD138" s="285"/>
      <c r="UGE138" s="285"/>
      <c r="UGF138" s="285"/>
      <c r="UGG138" s="285"/>
      <c r="UGH138" s="285"/>
      <c r="UGI138" s="285"/>
      <c r="UGJ138" s="285"/>
      <c r="UGK138" s="285"/>
      <c r="UGL138" s="285"/>
      <c r="UGM138" s="285"/>
      <c r="UGN138" s="285"/>
      <c r="UGO138" s="285"/>
      <c r="UGP138" s="285"/>
      <c r="UGQ138" s="285"/>
      <c r="UGR138" s="285"/>
      <c r="UGS138" s="285"/>
      <c r="UGT138" s="285"/>
      <c r="UGU138" s="285"/>
      <c r="UGV138" s="285"/>
      <c r="UGW138" s="285"/>
      <c r="UGX138" s="285"/>
      <c r="UGY138" s="285"/>
      <c r="UGZ138" s="285"/>
      <c r="UHA138" s="285"/>
      <c r="UHB138" s="285"/>
      <c r="UHC138" s="285"/>
      <c r="UHD138" s="285"/>
      <c r="UHE138" s="285"/>
      <c r="UHF138" s="285"/>
      <c r="UHG138" s="285"/>
      <c r="UHH138" s="285"/>
      <c r="UHI138" s="285"/>
      <c r="UHJ138" s="285"/>
      <c r="UHK138" s="285"/>
      <c r="UHL138" s="285"/>
      <c r="UHM138" s="285"/>
      <c r="UHN138" s="285"/>
      <c r="UHO138" s="285"/>
      <c r="UHP138" s="285"/>
      <c r="UHQ138" s="285"/>
      <c r="UHR138" s="285"/>
      <c r="UHS138" s="285"/>
      <c r="UHT138" s="285"/>
      <c r="UHU138" s="285"/>
      <c r="UHV138" s="285"/>
      <c r="UHW138" s="285"/>
      <c r="UHX138" s="285"/>
      <c r="UHY138" s="285"/>
      <c r="UHZ138" s="285"/>
      <c r="UIA138" s="285"/>
      <c r="UIB138" s="285"/>
      <c r="UIC138" s="285"/>
      <c r="UID138" s="285"/>
      <c r="UIE138" s="285"/>
      <c r="UIF138" s="285"/>
      <c r="UIG138" s="285"/>
      <c r="UIH138" s="285"/>
      <c r="UII138" s="285"/>
      <c r="UIJ138" s="285"/>
      <c r="UIK138" s="285"/>
      <c r="UIL138" s="285"/>
      <c r="UIM138" s="285"/>
      <c r="UIN138" s="285"/>
      <c r="UIO138" s="285"/>
      <c r="UIP138" s="285"/>
      <c r="UIQ138" s="285"/>
      <c r="UIR138" s="285"/>
      <c r="UIS138" s="285"/>
      <c r="UIT138" s="285"/>
      <c r="UIU138" s="285"/>
      <c r="UIV138" s="285"/>
      <c r="UIW138" s="285"/>
      <c r="UIX138" s="285"/>
      <c r="UIY138" s="285"/>
      <c r="UIZ138" s="285"/>
      <c r="UJA138" s="285"/>
      <c r="UJB138" s="285"/>
      <c r="UJC138" s="285"/>
      <c r="UJD138" s="285"/>
      <c r="UJE138" s="285"/>
      <c r="UJF138" s="285"/>
      <c r="UJG138" s="285"/>
      <c r="UJH138" s="285"/>
      <c r="UJI138" s="285"/>
      <c r="UJJ138" s="285"/>
      <c r="UJK138" s="285"/>
      <c r="UJL138" s="285"/>
      <c r="UJM138" s="285"/>
      <c r="UJN138" s="285"/>
      <c r="UJO138" s="285"/>
      <c r="UJP138" s="285"/>
      <c r="UJQ138" s="285"/>
      <c r="UJR138" s="285"/>
      <c r="UJS138" s="285"/>
      <c r="UJT138" s="285"/>
      <c r="UJU138" s="285"/>
      <c r="UJV138" s="285"/>
      <c r="UJW138" s="285"/>
      <c r="UJX138" s="285"/>
      <c r="UJY138" s="285"/>
      <c r="UJZ138" s="285"/>
      <c r="UKA138" s="285"/>
      <c r="UKB138" s="285"/>
      <c r="UKC138" s="285"/>
      <c r="UKD138" s="285"/>
      <c r="UKE138" s="285"/>
      <c r="UKF138" s="285"/>
      <c r="UKG138" s="285"/>
      <c r="UKH138" s="285"/>
      <c r="UKI138" s="285"/>
      <c r="UKJ138" s="285"/>
      <c r="UKK138" s="285"/>
      <c r="UKL138" s="285"/>
      <c r="UKM138" s="285"/>
      <c r="UKN138" s="285"/>
      <c r="UKO138" s="285"/>
      <c r="UKP138" s="285"/>
      <c r="UKQ138" s="285"/>
      <c r="UKR138" s="285"/>
      <c r="UKS138" s="285"/>
      <c r="UKT138" s="285"/>
      <c r="UKU138" s="285"/>
      <c r="UKV138" s="285"/>
      <c r="UKW138" s="285"/>
      <c r="UKX138" s="285"/>
      <c r="UKY138" s="285"/>
      <c r="UKZ138" s="285"/>
      <c r="ULA138" s="285"/>
      <c r="ULB138" s="285"/>
      <c r="ULC138" s="285"/>
      <c r="ULD138" s="285"/>
      <c r="ULE138" s="285"/>
      <c r="ULF138" s="285"/>
      <c r="ULG138" s="285"/>
      <c r="ULH138" s="285"/>
      <c r="ULI138" s="285"/>
      <c r="ULJ138" s="285"/>
      <c r="ULK138" s="285"/>
      <c r="ULL138" s="285"/>
      <c r="ULM138" s="285"/>
      <c r="ULN138" s="285"/>
      <c r="ULO138" s="285"/>
      <c r="ULP138" s="285"/>
      <c r="ULQ138" s="285"/>
      <c r="ULR138" s="285"/>
      <c r="ULS138" s="285"/>
      <c r="ULT138" s="285"/>
      <c r="ULU138" s="285"/>
      <c r="ULV138" s="285"/>
      <c r="ULW138" s="285"/>
      <c r="ULX138" s="285"/>
      <c r="ULY138" s="285"/>
      <c r="ULZ138" s="285"/>
      <c r="UMA138" s="285"/>
      <c r="UMB138" s="285"/>
      <c r="UMC138" s="285"/>
      <c r="UMD138" s="285"/>
      <c r="UME138" s="285"/>
      <c r="UMF138" s="285"/>
      <c r="UMG138" s="285"/>
      <c r="UMH138" s="285"/>
      <c r="UMI138" s="285"/>
      <c r="UMJ138" s="285"/>
      <c r="UMK138" s="285"/>
      <c r="UML138" s="285"/>
      <c r="UMM138" s="285"/>
      <c r="UMN138" s="285"/>
      <c r="UMO138" s="285"/>
      <c r="UMP138" s="285"/>
      <c r="UMQ138" s="285"/>
      <c r="UMR138" s="285"/>
      <c r="UMS138" s="285"/>
      <c r="UMT138" s="285"/>
      <c r="UMU138" s="285"/>
      <c r="UMV138" s="285"/>
      <c r="UMW138" s="285"/>
      <c r="UMX138" s="285"/>
      <c r="UMY138" s="285"/>
      <c r="UMZ138" s="285"/>
      <c r="UNA138" s="285"/>
      <c r="UNB138" s="285"/>
      <c r="UNC138" s="285"/>
      <c r="UND138" s="285"/>
      <c r="UNE138" s="285"/>
      <c r="UNF138" s="285"/>
      <c r="UNG138" s="285"/>
      <c r="UNH138" s="285"/>
      <c r="UNI138" s="285"/>
      <c r="UNJ138" s="285"/>
      <c r="UNK138" s="285"/>
      <c r="UNL138" s="285"/>
      <c r="UNM138" s="285"/>
      <c r="UNN138" s="285"/>
      <c r="UNO138" s="285"/>
      <c r="UNP138" s="285"/>
      <c r="UNQ138" s="285"/>
      <c r="UNR138" s="285"/>
      <c r="UNS138" s="285"/>
      <c r="UNT138" s="285"/>
      <c r="UNU138" s="285"/>
      <c r="UNV138" s="285"/>
      <c r="UNW138" s="285"/>
      <c r="UNX138" s="285"/>
      <c r="UNY138" s="285"/>
      <c r="UNZ138" s="285"/>
      <c r="UOA138" s="285"/>
      <c r="UOB138" s="285"/>
      <c r="UOC138" s="285"/>
      <c r="UOD138" s="285"/>
      <c r="UOE138" s="285"/>
      <c r="UOF138" s="285"/>
      <c r="UOG138" s="285"/>
      <c r="UOH138" s="285"/>
      <c r="UOI138" s="285"/>
      <c r="UOJ138" s="285"/>
      <c r="UOK138" s="285"/>
      <c r="UOL138" s="285"/>
      <c r="UOM138" s="285"/>
      <c r="UON138" s="285"/>
      <c r="UOO138" s="285"/>
      <c r="UOP138" s="285"/>
      <c r="UOQ138" s="285"/>
      <c r="UOR138" s="285"/>
      <c r="UOS138" s="285"/>
      <c r="UOT138" s="285"/>
      <c r="UOU138" s="285"/>
      <c r="UOV138" s="285"/>
      <c r="UOW138" s="285"/>
      <c r="UOX138" s="285"/>
      <c r="UOY138" s="285"/>
      <c r="UOZ138" s="285"/>
      <c r="UPA138" s="285"/>
      <c r="UPB138" s="285"/>
      <c r="UPC138" s="285"/>
      <c r="UPD138" s="285"/>
      <c r="UPE138" s="285"/>
      <c r="UPF138" s="285"/>
      <c r="UPG138" s="285"/>
      <c r="UPH138" s="285"/>
      <c r="UPI138" s="285"/>
      <c r="UPJ138" s="285"/>
      <c r="UPK138" s="285"/>
      <c r="UPL138" s="285"/>
      <c r="UPM138" s="285"/>
      <c r="UPN138" s="285"/>
      <c r="UPO138" s="285"/>
      <c r="UPP138" s="285"/>
      <c r="UPQ138" s="285"/>
      <c r="UPR138" s="285"/>
      <c r="UPS138" s="285"/>
      <c r="UPT138" s="285"/>
      <c r="UPU138" s="285"/>
      <c r="UPV138" s="285"/>
      <c r="UPW138" s="285"/>
      <c r="UPX138" s="285"/>
      <c r="UPY138" s="285"/>
      <c r="UPZ138" s="285"/>
      <c r="UQA138" s="285"/>
      <c r="UQB138" s="285"/>
      <c r="UQC138" s="285"/>
      <c r="UQD138" s="285"/>
      <c r="UQE138" s="285"/>
      <c r="UQF138" s="285"/>
      <c r="UQG138" s="285"/>
      <c r="UQH138" s="285"/>
      <c r="UQI138" s="285"/>
      <c r="UQJ138" s="285"/>
      <c r="UQK138" s="285"/>
      <c r="UQL138" s="285"/>
      <c r="UQM138" s="285"/>
      <c r="UQN138" s="285"/>
      <c r="UQO138" s="285"/>
      <c r="UQP138" s="285"/>
      <c r="UQQ138" s="285"/>
      <c r="UQR138" s="285"/>
      <c r="UQS138" s="285"/>
      <c r="UQT138" s="285"/>
      <c r="UQU138" s="285"/>
      <c r="UQV138" s="285"/>
      <c r="UQW138" s="285"/>
      <c r="UQX138" s="285"/>
      <c r="UQY138" s="285"/>
      <c r="UQZ138" s="285"/>
      <c r="URA138" s="285"/>
      <c r="URB138" s="285"/>
      <c r="URC138" s="285"/>
      <c r="URD138" s="285"/>
      <c r="URE138" s="285"/>
      <c r="URF138" s="285"/>
      <c r="URG138" s="285"/>
      <c r="URH138" s="285"/>
      <c r="URI138" s="285"/>
      <c r="URJ138" s="285"/>
      <c r="URK138" s="285"/>
      <c r="URL138" s="285"/>
      <c r="URM138" s="285"/>
      <c r="URN138" s="285"/>
      <c r="URO138" s="285"/>
      <c r="URP138" s="285"/>
      <c r="URQ138" s="285"/>
      <c r="URR138" s="285"/>
      <c r="URS138" s="285"/>
      <c r="URT138" s="285"/>
      <c r="URU138" s="285"/>
      <c r="URV138" s="285"/>
      <c r="URW138" s="285"/>
      <c r="URX138" s="285"/>
      <c r="URY138" s="285"/>
      <c r="URZ138" s="285"/>
      <c r="USA138" s="285"/>
      <c r="USB138" s="285"/>
      <c r="USC138" s="285"/>
      <c r="USD138" s="285"/>
      <c r="USE138" s="285"/>
      <c r="USF138" s="285"/>
      <c r="USG138" s="285"/>
      <c r="USH138" s="285"/>
      <c r="USI138" s="285"/>
      <c r="USJ138" s="285"/>
      <c r="USK138" s="285"/>
      <c r="USL138" s="285"/>
      <c r="USM138" s="285"/>
      <c r="USN138" s="285"/>
      <c r="USO138" s="285"/>
      <c r="USP138" s="285"/>
      <c r="USQ138" s="285"/>
      <c r="USR138" s="285"/>
      <c r="USS138" s="285"/>
      <c r="UST138" s="285"/>
      <c r="USU138" s="285"/>
      <c r="USV138" s="285"/>
      <c r="USW138" s="285"/>
      <c r="USX138" s="285"/>
      <c r="USY138" s="285"/>
      <c r="USZ138" s="285"/>
      <c r="UTA138" s="285"/>
      <c r="UTB138" s="285"/>
      <c r="UTC138" s="285"/>
      <c r="UTD138" s="285"/>
      <c r="UTE138" s="285"/>
      <c r="UTF138" s="285"/>
      <c r="UTG138" s="285"/>
      <c r="UTH138" s="285"/>
      <c r="UTI138" s="285"/>
      <c r="UTJ138" s="285"/>
      <c r="UTK138" s="285"/>
      <c r="UTL138" s="285"/>
      <c r="UTM138" s="285"/>
      <c r="UTN138" s="285"/>
      <c r="UTO138" s="285"/>
      <c r="UTP138" s="285"/>
      <c r="UTQ138" s="285"/>
      <c r="UTR138" s="285"/>
      <c r="UTS138" s="285"/>
      <c r="UTT138" s="285"/>
      <c r="UTU138" s="285"/>
      <c r="UTV138" s="285"/>
      <c r="UTW138" s="285"/>
      <c r="UTX138" s="285"/>
      <c r="UTY138" s="285"/>
      <c r="UTZ138" s="285"/>
      <c r="UUA138" s="285"/>
      <c r="UUB138" s="285"/>
      <c r="UUC138" s="285"/>
      <c r="UUD138" s="285"/>
      <c r="UUE138" s="285"/>
      <c r="UUF138" s="285"/>
      <c r="UUG138" s="285"/>
      <c r="UUH138" s="285"/>
      <c r="UUI138" s="285"/>
      <c r="UUJ138" s="285"/>
      <c r="UUK138" s="285"/>
      <c r="UUL138" s="285"/>
      <c r="UUM138" s="285"/>
      <c r="UUN138" s="285"/>
      <c r="UUO138" s="285"/>
      <c r="UUP138" s="285"/>
      <c r="UUQ138" s="285"/>
      <c r="UUR138" s="285"/>
      <c r="UUS138" s="285"/>
      <c r="UUT138" s="285"/>
      <c r="UUU138" s="285"/>
      <c r="UUV138" s="285"/>
      <c r="UUW138" s="285"/>
      <c r="UUX138" s="285"/>
      <c r="UUY138" s="285"/>
      <c r="UUZ138" s="285"/>
      <c r="UVA138" s="285"/>
      <c r="UVB138" s="285"/>
      <c r="UVC138" s="285"/>
      <c r="UVD138" s="285"/>
      <c r="UVE138" s="285"/>
      <c r="UVF138" s="285"/>
      <c r="UVG138" s="285"/>
      <c r="UVH138" s="285"/>
      <c r="UVI138" s="285"/>
      <c r="UVJ138" s="285"/>
      <c r="UVK138" s="285"/>
      <c r="UVL138" s="285"/>
      <c r="UVM138" s="285"/>
      <c r="UVN138" s="285"/>
      <c r="UVO138" s="285"/>
      <c r="UVP138" s="285"/>
      <c r="UVQ138" s="285"/>
      <c r="UVR138" s="285"/>
      <c r="UVS138" s="285"/>
      <c r="UVT138" s="285"/>
      <c r="UVU138" s="285"/>
      <c r="UVV138" s="285"/>
      <c r="UVW138" s="285"/>
      <c r="UVX138" s="285"/>
      <c r="UVY138" s="285"/>
      <c r="UVZ138" s="285"/>
      <c r="UWA138" s="285"/>
      <c r="UWB138" s="285"/>
      <c r="UWC138" s="285"/>
      <c r="UWD138" s="285"/>
      <c r="UWE138" s="285"/>
      <c r="UWF138" s="285"/>
      <c r="UWG138" s="285"/>
      <c r="UWH138" s="285"/>
      <c r="UWI138" s="285"/>
      <c r="UWJ138" s="285"/>
      <c r="UWK138" s="285"/>
      <c r="UWL138" s="285"/>
      <c r="UWM138" s="285"/>
      <c r="UWN138" s="285"/>
      <c r="UWO138" s="285"/>
      <c r="UWP138" s="285"/>
      <c r="UWQ138" s="285"/>
      <c r="UWR138" s="285"/>
      <c r="UWS138" s="285"/>
      <c r="UWT138" s="285"/>
      <c r="UWU138" s="285"/>
      <c r="UWV138" s="285"/>
      <c r="UWW138" s="285"/>
      <c r="UWX138" s="285"/>
      <c r="UWY138" s="285"/>
      <c r="UWZ138" s="285"/>
      <c r="UXA138" s="285"/>
      <c r="UXB138" s="285"/>
      <c r="UXC138" s="285"/>
      <c r="UXD138" s="285"/>
      <c r="UXE138" s="285"/>
      <c r="UXF138" s="285"/>
      <c r="UXG138" s="285"/>
      <c r="UXH138" s="285"/>
      <c r="UXI138" s="285"/>
      <c r="UXJ138" s="285"/>
      <c r="UXK138" s="285"/>
      <c r="UXL138" s="285"/>
      <c r="UXM138" s="285"/>
      <c r="UXN138" s="285"/>
      <c r="UXO138" s="285"/>
      <c r="UXP138" s="285"/>
      <c r="UXQ138" s="285"/>
      <c r="UXR138" s="285"/>
      <c r="UXS138" s="285"/>
      <c r="UXT138" s="285"/>
      <c r="UXU138" s="285"/>
      <c r="UXV138" s="285"/>
      <c r="UXW138" s="285"/>
      <c r="UXX138" s="285"/>
      <c r="UXY138" s="285"/>
      <c r="UXZ138" s="285"/>
      <c r="UYA138" s="285"/>
      <c r="UYB138" s="285"/>
      <c r="UYC138" s="285"/>
      <c r="UYD138" s="285"/>
      <c r="UYE138" s="285"/>
      <c r="UYF138" s="285"/>
      <c r="UYG138" s="285"/>
      <c r="UYH138" s="285"/>
      <c r="UYI138" s="285"/>
      <c r="UYJ138" s="285"/>
      <c r="UYK138" s="285"/>
      <c r="UYL138" s="285"/>
      <c r="UYM138" s="285"/>
      <c r="UYN138" s="285"/>
      <c r="UYO138" s="285"/>
      <c r="UYP138" s="285"/>
      <c r="UYQ138" s="285"/>
      <c r="UYR138" s="285"/>
      <c r="UYS138" s="285"/>
      <c r="UYT138" s="285"/>
      <c r="UYU138" s="285"/>
      <c r="UYV138" s="285"/>
      <c r="UYW138" s="285"/>
      <c r="UYX138" s="285"/>
      <c r="UYY138" s="285"/>
      <c r="UYZ138" s="285"/>
      <c r="UZA138" s="285"/>
      <c r="UZB138" s="285"/>
      <c r="UZC138" s="285"/>
      <c r="UZD138" s="285"/>
      <c r="UZE138" s="285"/>
      <c r="UZF138" s="285"/>
      <c r="UZG138" s="285"/>
      <c r="UZH138" s="285"/>
      <c r="UZI138" s="285"/>
      <c r="UZJ138" s="285"/>
      <c r="UZK138" s="285"/>
      <c r="UZL138" s="285"/>
      <c r="UZM138" s="285"/>
      <c r="UZN138" s="285"/>
      <c r="UZO138" s="285"/>
      <c r="UZP138" s="285"/>
      <c r="UZQ138" s="285"/>
      <c r="UZR138" s="285"/>
      <c r="UZS138" s="285"/>
      <c r="UZT138" s="285"/>
      <c r="UZU138" s="285"/>
      <c r="UZV138" s="285"/>
      <c r="UZW138" s="285"/>
      <c r="UZX138" s="285"/>
      <c r="UZY138" s="285"/>
      <c r="UZZ138" s="285"/>
      <c r="VAA138" s="285"/>
      <c r="VAB138" s="285"/>
      <c r="VAC138" s="285"/>
      <c r="VAD138" s="285"/>
      <c r="VAE138" s="285"/>
      <c r="VAF138" s="285"/>
      <c r="VAG138" s="285"/>
      <c r="VAH138" s="285"/>
      <c r="VAI138" s="285"/>
      <c r="VAJ138" s="285"/>
      <c r="VAK138" s="285"/>
      <c r="VAL138" s="285"/>
      <c r="VAM138" s="285"/>
      <c r="VAN138" s="285"/>
      <c r="VAO138" s="285"/>
      <c r="VAP138" s="285"/>
      <c r="VAQ138" s="285"/>
      <c r="VAR138" s="285"/>
      <c r="VAS138" s="285"/>
      <c r="VAT138" s="285"/>
      <c r="VAU138" s="285"/>
      <c r="VAV138" s="285"/>
      <c r="VAW138" s="285"/>
      <c r="VAX138" s="285"/>
      <c r="VAY138" s="285"/>
      <c r="VAZ138" s="285"/>
      <c r="VBA138" s="285"/>
      <c r="VBB138" s="285"/>
      <c r="VBC138" s="285"/>
      <c r="VBD138" s="285"/>
      <c r="VBE138" s="285"/>
      <c r="VBF138" s="285"/>
      <c r="VBG138" s="285"/>
      <c r="VBH138" s="285"/>
      <c r="VBI138" s="285"/>
      <c r="VBJ138" s="285"/>
      <c r="VBK138" s="285"/>
      <c r="VBL138" s="285"/>
      <c r="VBM138" s="285"/>
      <c r="VBN138" s="285"/>
      <c r="VBO138" s="285"/>
      <c r="VBP138" s="285"/>
      <c r="VBQ138" s="285"/>
      <c r="VBR138" s="285"/>
      <c r="VBS138" s="285"/>
      <c r="VBT138" s="285"/>
      <c r="VBU138" s="285"/>
      <c r="VBV138" s="285"/>
      <c r="VBW138" s="285"/>
      <c r="VBX138" s="285"/>
      <c r="VBY138" s="285"/>
      <c r="VBZ138" s="285"/>
      <c r="VCA138" s="285"/>
      <c r="VCB138" s="285"/>
      <c r="VCC138" s="285"/>
      <c r="VCD138" s="285"/>
      <c r="VCE138" s="285"/>
      <c r="VCF138" s="285"/>
      <c r="VCG138" s="285"/>
      <c r="VCH138" s="285"/>
      <c r="VCI138" s="285"/>
      <c r="VCJ138" s="285"/>
      <c r="VCK138" s="285"/>
      <c r="VCL138" s="285"/>
      <c r="VCM138" s="285"/>
      <c r="VCN138" s="285"/>
      <c r="VCO138" s="285"/>
      <c r="VCP138" s="285"/>
      <c r="VCQ138" s="285"/>
      <c r="VCR138" s="285"/>
      <c r="VCS138" s="285"/>
      <c r="VCT138" s="285"/>
      <c r="VCU138" s="285"/>
      <c r="VCV138" s="285"/>
      <c r="VCW138" s="285"/>
      <c r="VCX138" s="285"/>
      <c r="VCY138" s="285"/>
      <c r="VCZ138" s="285"/>
      <c r="VDA138" s="285"/>
      <c r="VDB138" s="285"/>
      <c r="VDC138" s="285"/>
      <c r="VDD138" s="285"/>
      <c r="VDE138" s="285"/>
      <c r="VDF138" s="285"/>
      <c r="VDG138" s="285"/>
      <c r="VDH138" s="285"/>
      <c r="VDI138" s="285"/>
      <c r="VDJ138" s="285"/>
      <c r="VDK138" s="285"/>
      <c r="VDL138" s="285"/>
      <c r="VDM138" s="285"/>
      <c r="VDN138" s="285"/>
      <c r="VDO138" s="285"/>
      <c r="VDP138" s="285"/>
      <c r="VDQ138" s="285"/>
      <c r="VDR138" s="285"/>
      <c r="VDS138" s="285"/>
      <c r="VDT138" s="285"/>
      <c r="VDU138" s="285"/>
      <c r="VDV138" s="285"/>
      <c r="VDW138" s="285"/>
      <c r="VDX138" s="285"/>
      <c r="VDY138" s="285"/>
      <c r="VDZ138" s="285"/>
      <c r="VEA138" s="285"/>
      <c r="VEB138" s="285"/>
      <c r="VEC138" s="285"/>
      <c r="VED138" s="285"/>
      <c r="VEE138" s="285"/>
      <c r="VEF138" s="285"/>
      <c r="VEG138" s="285"/>
      <c r="VEH138" s="285"/>
      <c r="VEI138" s="285"/>
      <c r="VEJ138" s="285"/>
      <c r="VEK138" s="285"/>
      <c r="VEL138" s="285"/>
      <c r="VEM138" s="285"/>
      <c r="VEN138" s="285"/>
      <c r="VEO138" s="285"/>
      <c r="VEP138" s="285"/>
      <c r="VEQ138" s="285"/>
      <c r="VER138" s="285"/>
      <c r="VES138" s="285"/>
      <c r="VET138" s="285"/>
      <c r="VEU138" s="285"/>
      <c r="VEV138" s="285"/>
      <c r="VEW138" s="285"/>
      <c r="VEX138" s="285"/>
      <c r="VEY138" s="285"/>
      <c r="VEZ138" s="285"/>
      <c r="VFA138" s="285"/>
      <c r="VFB138" s="285"/>
      <c r="VFC138" s="285"/>
      <c r="VFD138" s="285"/>
      <c r="VFE138" s="285"/>
      <c r="VFF138" s="285"/>
      <c r="VFG138" s="285"/>
      <c r="VFH138" s="285"/>
      <c r="VFI138" s="285"/>
      <c r="VFJ138" s="285"/>
      <c r="VFK138" s="285"/>
      <c r="VFL138" s="285"/>
      <c r="VFM138" s="285"/>
      <c r="VFN138" s="285"/>
      <c r="VFO138" s="285"/>
      <c r="VFP138" s="285"/>
      <c r="VFQ138" s="285"/>
      <c r="VFR138" s="285"/>
      <c r="VFS138" s="285"/>
      <c r="VFT138" s="285"/>
      <c r="VFU138" s="285"/>
      <c r="VFV138" s="285"/>
      <c r="VFW138" s="285"/>
      <c r="VFX138" s="285"/>
      <c r="VFY138" s="285"/>
      <c r="VFZ138" s="285"/>
      <c r="VGA138" s="285"/>
      <c r="VGB138" s="285"/>
      <c r="VGC138" s="285"/>
      <c r="VGD138" s="285"/>
      <c r="VGE138" s="285"/>
      <c r="VGF138" s="285"/>
      <c r="VGG138" s="285"/>
      <c r="VGH138" s="285"/>
      <c r="VGI138" s="285"/>
      <c r="VGJ138" s="285"/>
      <c r="VGK138" s="285"/>
      <c r="VGL138" s="285"/>
      <c r="VGM138" s="285"/>
      <c r="VGN138" s="285"/>
      <c r="VGO138" s="285"/>
      <c r="VGP138" s="285"/>
      <c r="VGQ138" s="285"/>
      <c r="VGR138" s="285"/>
      <c r="VGS138" s="285"/>
      <c r="VGT138" s="285"/>
      <c r="VGU138" s="285"/>
      <c r="VGV138" s="285"/>
      <c r="VGW138" s="285"/>
      <c r="VGX138" s="285"/>
      <c r="VGY138" s="285"/>
      <c r="VGZ138" s="285"/>
      <c r="VHA138" s="285"/>
      <c r="VHB138" s="285"/>
      <c r="VHC138" s="285"/>
      <c r="VHD138" s="285"/>
      <c r="VHE138" s="285"/>
      <c r="VHF138" s="285"/>
      <c r="VHG138" s="285"/>
      <c r="VHH138" s="285"/>
      <c r="VHI138" s="285"/>
      <c r="VHJ138" s="285"/>
      <c r="VHK138" s="285"/>
      <c r="VHL138" s="285"/>
      <c r="VHM138" s="285"/>
      <c r="VHN138" s="285"/>
      <c r="VHO138" s="285"/>
      <c r="VHP138" s="285"/>
      <c r="VHQ138" s="285"/>
      <c r="VHR138" s="285"/>
      <c r="VHS138" s="285"/>
      <c r="VHT138" s="285"/>
      <c r="VHU138" s="285"/>
      <c r="VHV138" s="285"/>
      <c r="VHW138" s="285"/>
      <c r="VHX138" s="285"/>
      <c r="VHY138" s="285"/>
      <c r="VHZ138" s="285"/>
      <c r="VIA138" s="285"/>
      <c r="VIB138" s="285"/>
      <c r="VIC138" s="285"/>
      <c r="VID138" s="285"/>
      <c r="VIE138" s="285"/>
      <c r="VIF138" s="285"/>
      <c r="VIG138" s="285"/>
      <c r="VIH138" s="285"/>
      <c r="VII138" s="285"/>
      <c r="VIJ138" s="285"/>
      <c r="VIK138" s="285"/>
      <c r="VIL138" s="285"/>
      <c r="VIM138" s="285"/>
      <c r="VIN138" s="285"/>
      <c r="VIO138" s="285"/>
      <c r="VIP138" s="285"/>
      <c r="VIQ138" s="285"/>
      <c r="VIR138" s="285"/>
      <c r="VIS138" s="285"/>
      <c r="VIT138" s="285"/>
      <c r="VIU138" s="285"/>
      <c r="VIV138" s="285"/>
      <c r="VIW138" s="285"/>
      <c r="VIX138" s="285"/>
      <c r="VIY138" s="285"/>
      <c r="VIZ138" s="285"/>
      <c r="VJA138" s="285"/>
      <c r="VJB138" s="285"/>
      <c r="VJC138" s="285"/>
      <c r="VJD138" s="285"/>
      <c r="VJE138" s="285"/>
      <c r="VJF138" s="285"/>
      <c r="VJG138" s="285"/>
      <c r="VJH138" s="285"/>
      <c r="VJI138" s="285"/>
      <c r="VJJ138" s="285"/>
      <c r="VJK138" s="285"/>
      <c r="VJL138" s="285"/>
      <c r="VJM138" s="285"/>
      <c r="VJN138" s="285"/>
      <c r="VJO138" s="285"/>
      <c r="VJP138" s="285"/>
      <c r="VJQ138" s="285"/>
      <c r="VJR138" s="285"/>
      <c r="VJS138" s="285"/>
      <c r="VJT138" s="285"/>
      <c r="VJU138" s="285"/>
      <c r="VJV138" s="285"/>
      <c r="VJW138" s="285"/>
      <c r="VJX138" s="285"/>
      <c r="VJY138" s="285"/>
      <c r="VJZ138" s="285"/>
      <c r="VKA138" s="285"/>
      <c r="VKB138" s="285"/>
      <c r="VKC138" s="285"/>
      <c r="VKD138" s="285"/>
      <c r="VKE138" s="285"/>
      <c r="VKF138" s="285"/>
      <c r="VKG138" s="285"/>
      <c r="VKH138" s="285"/>
      <c r="VKI138" s="285"/>
      <c r="VKJ138" s="285"/>
      <c r="VKK138" s="285"/>
      <c r="VKL138" s="285"/>
      <c r="VKM138" s="285"/>
      <c r="VKN138" s="285"/>
      <c r="VKO138" s="285"/>
      <c r="VKP138" s="285"/>
      <c r="VKQ138" s="285"/>
      <c r="VKR138" s="285"/>
      <c r="VKS138" s="285"/>
      <c r="VKT138" s="285"/>
      <c r="VKU138" s="285"/>
      <c r="VKV138" s="285"/>
      <c r="VKW138" s="285"/>
      <c r="VKX138" s="285"/>
      <c r="VKY138" s="285"/>
      <c r="VKZ138" s="285"/>
      <c r="VLA138" s="285"/>
      <c r="VLB138" s="285"/>
      <c r="VLC138" s="285"/>
      <c r="VLD138" s="285"/>
      <c r="VLE138" s="285"/>
      <c r="VLF138" s="285"/>
      <c r="VLG138" s="285"/>
      <c r="VLH138" s="285"/>
      <c r="VLI138" s="285"/>
      <c r="VLJ138" s="285"/>
      <c r="VLK138" s="285"/>
      <c r="VLL138" s="285"/>
      <c r="VLM138" s="285"/>
      <c r="VLN138" s="285"/>
      <c r="VLO138" s="285"/>
      <c r="VLP138" s="285"/>
      <c r="VLQ138" s="285"/>
      <c r="VLR138" s="285"/>
      <c r="VLS138" s="285"/>
      <c r="VLT138" s="285"/>
      <c r="VLU138" s="285"/>
      <c r="VLV138" s="285"/>
      <c r="VLW138" s="285"/>
      <c r="VLX138" s="285"/>
      <c r="VLY138" s="285"/>
      <c r="VLZ138" s="285"/>
      <c r="VMA138" s="285"/>
      <c r="VMB138" s="285"/>
      <c r="VMC138" s="285"/>
      <c r="VMD138" s="285"/>
      <c r="VME138" s="285"/>
      <c r="VMF138" s="285"/>
      <c r="VMG138" s="285"/>
      <c r="VMH138" s="285"/>
      <c r="VMI138" s="285"/>
      <c r="VMJ138" s="285"/>
      <c r="VMK138" s="285"/>
      <c r="VML138" s="285"/>
      <c r="VMM138" s="285"/>
      <c r="VMN138" s="285"/>
      <c r="VMO138" s="285"/>
      <c r="VMP138" s="285"/>
      <c r="VMQ138" s="285"/>
      <c r="VMR138" s="285"/>
      <c r="VMS138" s="285"/>
      <c r="VMT138" s="285"/>
      <c r="VMU138" s="285"/>
      <c r="VMV138" s="285"/>
      <c r="VMW138" s="285"/>
      <c r="VMX138" s="285"/>
      <c r="VMY138" s="285"/>
      <c r="VMZ138" s="285"/>
      <c r="VNA138" s="285"/>
      <c r="VNB138" s="285"/>
      <c r="VNC138" s="285"/>
      <c r="VND138" s="285"/>
      <c r="VNE138" s="285"/>
      <c r="VNF138" s="285"/>
      <c r="VNG138" s="285"/>
      <c r="VNH138" s="285"/>
      <c r="VNI138" s="285"/>
      <c r="VNJ138" s="285"/>
      <c r="VNK138" s="285"/>
      <c r="VNL138" s="285"/>
      <c r="VNM138" s="285"/>
      <c r="VNN138" s="285"/>
      <c r="VNO138" s="285"/>
      <c r="VNP138" s="285"/>
      <c r="VNQ138" s="285"/>
      <c r="VNR138" s="285"/>
      <c r="VNS138" s="285"/>
      <c r="VNT138" s="285"/>
      <c r="VNU138" s="285"/>
      <c r="VNV138" s="285"/>
      <c r="VNW138" s="285"/>
      <c r="VNX138" s="285"/>
      <c r="VNY138" s="285"/>
      <c r="VNZ138" s="285"/>
      <c r="VOA138" s="285"/>
      <c r="VOB138" s="285"/>
      <c r="VOC138" s="285"/>
      <c r="VOD138" s="285"/>
      <c r="VOE138" s="285"/>
      <c r="VOF138" s="285"/>
      <c r="VOG138" s="285"/>
      <c r="VOH138" s="285"/>
      <c r="VOI138" s="285"/>
      <c r="VOJ138" s="285"/>
      <c r="VOK138" s="285"/>
      <c r="VOL138" s="285"/>
      <c r="VOM138" s="285"/>
      <c r="VON138" s="285"/>
      <c r="VOO138" s="285"/>
      <c r="VOP138" s="285"/>
      <c r="VOQ138" s="285"/>
      <c r="VOR138" s="285"/>
      <c r="VOS138" s="285"/>
      <c r="VOT138" s="285"/>
      <c r="VOU138" s="285"/>
      <c r="VOV138" s="285"/>
      <c r="VOW138" s="285"/>
      <c r="VOX138" s="285"/>
      <c r="VOY138" s="285"/>
      <c r="VOZ138" s="285"/>
      <c r="VPA138" s="285"/>
      <c r="VPB138" s="285"/>
      <c r="VPC138" s="285"/>
      <c r="VPD138" s="285"/>
      <c r="VPE138" s="285"/>
      <c r="VPF138" s="285"/>
      <c r="VPG138" s="285"/>
      <c r="VPH138" s="285"/>
      <c r="VPI138" s="285"/>
      <c r="VPJ138" s="285"/>
      <c r="VPK138" s="285"/>
      <c r="VPL138" s="285"/>
      <c r="VPM138" s="285"/>
      <c r="VPN138" s="285"/>
      <c r="VPO138" s="285"/>
      <c r="VPP138" s="285"/>
      <c r="VPQ138" s="285"/>
      <c r="VPR138" s="285"/>
      <c r="VPS138" s="285"/>
      <c r="VPT138" s="285"/>
      <c r="VPU138" s="285"/>
      <c r="VPV138" s="285"/>
      <c r="VPW138" s="285"/>
      <c r="VPX138" s="285"/>
      <c r="VPY138" s="285"/>
      <c r="VPZ138" s="285"/>
      <c r="VQA138" s="285"/>
      <c r="VQB138" s="285"/>
      <c r="VQC138" s="285"/>
      <c r="VQD138" s="285"/>
      <c r="VQE138" s="285"/>
      <c r="VQF138" s="285"/>
      <c r="VQG138" s="285"/>
      <c r="VQH138" s="285"/>
      <c r="VQI138" s="285"/>
      <c r="VQJ138" s="285"/>
      <c r="VQK138" s="285"/>
      <c r="VQL138" s="285"/>
      <c r="VQM138" s="285"/>
      <c r="VQN138" s="285"/>
      <c r="VQO138" s="285"/>
      <c r="VQP138" s="285"/>
      <c r="VQQ138" s="285"/>
      <c r="VQR138" s="285"/>
      <c r="VQS138" s="285"/>
      <c r="VQT138" s="285"/>
      <c r="VQU138" s="285"/>
      <c r="VQV138" s="285"/>
      <c r="VQW138" s="285"/>
      <c r="VQX138" s="285"/>
      <c r="VQY138" s="285"/>
      <c r="VQZ138" s="285"/>
      <c r="VRA138" s="285"/>
      <c r="VRB138" s="285"/>
      <c r="VRC138" s="285"/>
      <c r="VRD138" s="285"/>
      <c r="VRE138" s="285"/>
      <c r="VRF138" s="285"/>
      <c r="VRG138" s="285"/>
      <c r="VRH138" s="285"/>
      <c r="VRI138" s="285"/>
      <c r="VRJ138" s="285"/>
      <c r="VRK138" s="285"/>
      <c r="VRL138" s="285"/>
      <c r="VRM138" s="285"/>
      <c r="VRN138" s="285"/>
      <c r="VRO138" s="285"/>
      <c r="VRP138" s="285"/>
      <c r="VRQ138" s="285"/>
      <c r="VRR138" s="285"/>
      <c r="VRS138" s="285"/>
      <c r="VRT138" s="285"/>
      <c r="VRU138" s="285"/>
      <c r="VRV138" s="285"/>
      <c r="VRW138" s="285"/>
      <c r="VRX138" s="285"/>
      <c r="VRY138" s="285"/>
      <c r="VRZ138" s="285"/>
      <c r="VSA138" s="285"/>
      <c r="VSB138" s="285"/>
      <c r="VSC138" s="285"/>
      <c r="VSD138" s="285"/>
      <c r="VSE138" s="285"/>
      <c r="VSF138" s="285"/>
      <c r="VSG138" s="285"/>
      <c r="VSH138" s="285"/>
      <c r="VSI138" s="285"/>
      <c r="VSJ138" s="285"/>
      <c r="VSK138" s="285"/>
      <c r="VSL138" s="285"/>
      <c r="VSM138" s="285"/>
      <c r="VSN138" s="285"/>
      <c r="VSO138" s="285"/>
      <c r="VSP138" s="285"/>
      <c r="VSQ138" s="285"/>
      <c r="VSR138" s="285"/>
      <c r="VSS138" s="285"/>
      <c r="VST138" s="285"/>
      <c r="VSU138" s="285"/>
      <c r="VSV138" s="285"/>
      <c r="VSW138" s="285"/>
      <c r="VSX138" s="285"/>
      <c r="VSY138" s="285"/>
      <c r="VSZ138" s="285"/>
      <c r="VTA138" s="285"/>
      <c r="VTB138" s="285"/>
      <c r="VTC138" s="285"/>
      <c r="VTD138" s="285"/>
      <c r="VTE138" s="285"/>
      <c r="VTF138" s="285"/>
      <c r="VTG138" s="285"/>
      <c r="VTH138" s="285"/>
      <c r="VTI138" s="285"/>
      <c r="VTJ138" s="285"/>
      <c r="VTK138" s="285"/>
      <c r="VTL138" s="285"/>
      <c r="VTM138" s="285"/>
      <c r="VTN138" s="285"/>
      <c r="VTO138" s="285"/>
      <c r="VTP138" s="285"/>
      <c r="VTQ138" s="285"/>
      <c r="VTR138" s="285"/>
      <c r="VTS138" s="285"/>
      <c r="VTT138" s="285"/>
      <c r="VTU138" s="285"/>
      <c r="VTV138" s="285"/>
      <c r="VTW138" s="285"/>
      <c r="VTX138" s="285"/>
      <c r="VTY138" s="285"/>
      <c r="VTZ138" s="285"/>
      <c r="VUA138" s="285"/>
      <c r="VUB138" s="285"/>
      <c r="VUC138" s="285"/>
      <c r="VUD138" s="285"/>
      <c r="VUE138" s="285"/>
      <c r="VUF138" s="285"/>
      <c r="VUG138" s="285"/>
      <c r="VUH138" s="285"/>
      <c r="VUI138" s="285"/>
      <c r="VUJ138" s="285"/>
      <c r="VUK138" s="285"/>
      <c r="VUL138" s="285"/>
      <c r="VUM138" s="285"/>
      <c r="VUN138" s="285"/>
      <c r="VUO138" s="285"/>
      <c r="VUP138" s="285"/>
      <c r="VUQ138" s="285"/>
      <c r="VUR138" s="285"/>
      <c r="VUS138" s="285"/>
      <c r="VUT138" s="285"/>
      <c r="VUU138" s="285"/>
      <c r="VUV138" s="285"/>
      <c r="VUW138" s="285"/>
      <c r="VUX138" s="285"/>
      <c r="VUY138" s="285"/>
      <c r="VUZ138" s="285"/>
      <c r="VVA138" s="285"/>
      <c r="VVB138" s="285"/>
      <c r="VVC138" s="285"/>
      <c r="VVD138" s="285"/>
      <c r="VVE138" s="285"/>
      <c r="VVF138" s="285"/>
      <c r="VVG138" s="285"/>
      <c r="VVH138" s="285"/>
      <c r="VVI138" s="285"/>
      <c r="VVJ138" s="285"/>
      <c r="VVK138" s="285"/>
      <c r="VVL138" s="285"/>
      <c r="VVM138" s="285"/>
      <c r="VVN138" s="285"/>
      <c r="VVO138" s="285"/>
      <c r="VVP138" s="285"/>
      <c r="VVQ138" s="285"/>
      <c r="VVR138" s="285"/>
      <c r="VVS138" s="285"/>
      <c r="VVT138" s="285"/>
      <c r="VVU138" s="285"/>
      <c r="VVV138" s="285"/>
      <c r="VVW138" s="285"/>
      <c r="VVX138" s="285"/>
      <c r="VVY138" s="285"/>
      <c r="VVZ138" s="285"/>
      <c r="VWA138" s="285"/>
      <c r="VWB138" s="285"/>
      <c r="VWC138" s="285"/>
      <c r="VWD138" s="285"/>
      <c r="VWE138" s="285"/>
      <c r="VWF138" s="285"/>
      <c r="VWG138" s="285"/>
      <c r="VWH138" s="285"/>
      <c r="VWI138" s="285"/>
      <c r="VWJ138" s="285"/>
      <c r="VWK138" s="285"/>
      <c r="VWL138" s="285"/>
      <c r="VWM138" s="285"/>
      <c r="VWN138" s="285"/>
      <c r="VWO138" s="285"/>
      <c r="VWP138" s="285"/>
      <c r="VWQ138" s="285"/>
      <c r="VWR138" s="285"/>
      <c r="VWS138" s="285"/>
      <c r="VWT138" s="285"/>
      <c r="VWU138" s="285"/>
      <c r="VWV138" s="285"/>
      <c r="VWW138" s="285"/>
      <c r="VWX138" s="285"/>
      <c r="VWY138" s="285"/>
      <c r="VWZ138" s="285"/>
      <c r="VXA138" s="285"/>
      <c r="VXB138" s="285"/>
      <c r="VXC138" s="285"/>
      <c r="VXD138" s="285"/>
      <c r="VXE138" s="285"/>
      <c r="VXF138" s="285"/>
      <c r="VXG138" s="285"/>
      <c r="VXH138" s="285"/>
      <c r="VXI138" s="285"/>
      <c r="VXJ138" s="285"/>
      <c r="VXK138" s="285"/>
      <c r="VXL138" s="285"/>
      <c r="VXM138" s="285"/>
      <c r="VXN138" s="285"/>
      <c r="VXO138" s="285"/>
      <c r="VXP138" s="285"/>
      <c r="VXQ138" s="285"/>
      <c r="VXR138" s="285"/>
      <c r="VXS138" s="285"/>
      <c r="VXT138" s="285"/>
      <c r="VXU138" s="285"/>
      <c r="VXV138" s="285"/>
      <c r="VXW138" s="285"/>
      <c r="VXX138" s="285"/>
      <c r="VXY138" s="285"/>
      <c r="VXZ138" s="285"/>
      <c r="VYA138" s="285"/>
      <c r="VYB138" s="285"/>
      <c r="VYC138" s="285"/>
      <c r="VYD138" s="285"/>
      <c r="VYE138" s="285"/>
      <c r="VYF138" s="285"/>
      <c r="VYG138" s="285"/>
      <c r="VYH138" s="285"/>
      <c r="VYI138" s="285"/>
      <c r="VYJ138" s="285"/>
      <c r="VYK138" s="285"/>
      <c r="VYL138" s="285"/>
      <c r="VYM138" s="285"/>
      <c r="VYN138" s="285"/>
      <c r="VYO138" s="285"/>
      <c r="VYP138" s="285"/>
      <c r="VYQ138" s="285"/>
      <c r="VYR138" s="285"/>
      <c r="VYS138" s="285"/>
      <c r="VYT138" s="285"/>
      <c r="VYU138" s="285"/>
      <c r="VYV138" s="285"/>
      <c r="VYW138" s="285"/>
      <c r="VYX138" s="285"/>
      <c r="VYY138" s="285"/>
      <c r="VYZ138" s="285"/>
      <c r="VZA138" s="285"/>
      <c r="VZB138" s="285"/>
      <c r="VZC138" s="285"/>
      <c r="VZD138" s="285"/>
      <c r="VZE138" s="285"/>
      <c r="VZF138" s="285"/>
      <c r="VZG138" s="285"/>
      <c r="VZH138" s="285"/>
      <c r="VZI138" s="285"/>
      <c r="VZJ138" s="285"/>
      <c r="VZK138" s="285"/>
      <c r="VZL138" s="285"/>
      <c r="VZM138" s="285"/>
      <c r="VZN138" s="285"/>
      <c r="VZO138" s="285"/>
      <c r="VZP138" s="285"/>
      <c r="VZQ138" s="285"/>
      <c r="VZR138" s="285"/>
      <c r="VZS138" s="285"/>
      <c r="VZT138" s="285"/>
      <c r="VZU138" s="285"/>
      <c r="VZV138" s="285"/>
      <c r="VZW138" s="285"/>
      <c r="VZX138" s="285"/>
      <c r="VZY138" s="285"/>
      <c r="VZZ138" s="285"/>
      <c r="WAA138" s="285"/>
      <c r="WAB138" s="285"/>
      <c r="WAC138" s="285"/>
      <c r="WAD138" s="285"/>
      <c r="WAE138" s="285"/>
      <c r="WAF138" s="285"/>
      <c r="WAG138" s="285"/>
      <c r="WAH138" s="285"/>
      <c r="WAI138" s="285"/>
      <c r="WAJ138" s="285"/>
      <c r="WAK138" s="285"/>
      <c r="WAL138" s="285"/>
      <c r="WAM138" s="285"/>
      <c r="WAN138" s="285"/>
      <c r="WAO138" s="285"/>
      <c r="WAP138" s="285"/>
      <c r="WAQ138" s="285"/>
      <c r="WAR138" s="285"/>
      <c r="WAS138" s="285"/>
      <c r="WAT138" s="285"/>
      <c r="WAU138" s="285"/>
      <c r="WAV138" s="285"/>
      <c r="WAW138" s="285"/>
      <c r="WAX138" s="285"/>
      <c r="WAY138" s="285"/>
      <c r="WAZ138" s="285"/>
      <c r="WBA138" s="285"/>
      <c r="WBB138" s="285"/>
      <c r="WBC138" s="285"/>
      <c r="WBD138" s="285"/>
      <c r="WBE138" s="285"/>
      <c r="WBF138" s="285"/>
      <c r="WBG138" s="285"/>
      <c r="WBH138" s="285"/>
      <c r="WBI138" s="285"/>
      <c r="WBJ138" s="285"/>
      <c r="WBK138" s="285"/>
      <c r="WBL138" s="285"/>
      <c r="WBM138" s="285"/>
      <c r="WBN138" s="285"/>
      <c r="WBO138" s="285"/>
      <c r="WBP138" s="285"/>
      <c r="WBQ138" s="285"/>
      <c r="WBR138" s="285"/>
      <c r="WBS138" s="285"/>
      <c r="WBT138" s="285"/>
      <c r="WBU138" s="285"/>
      <c r="WBV138" s="285"/>
      <c r="WBW138" s="285"/>
      <c r="WBX138" s="285"/>
      <c r="WBY138" s="285"/>
      <c r="WBZ138" s="285"/>
      <c r="WCA138" s="285"/>
      <c r="WCB138" s="285"/>
      <c r="WCC138" s="285"/>
      <c r="WCD138" s="285"/>
      <c r="WCE138" s="285"/>
      <c r="WCF138" s="285"/>
      <c r="WCG138" s="285"/>
      <c r="WCH138" s="285"/>
      <c r="WCI138" s="285"/>
      <c r="WCJ138" s="285"/>
      <c r="WCK138" s="285"/>
      <c r="WCL138" s="285"/>
      <c r="WCM138" s="285"/>
      <c r="WCN138" s="285"/>
      <c r="WCO138" s="285"/>
      <c r="WCP138" s="285"/>
      <c r="WCQ138" s="285"/>
      <c r="WCR138" s="285"/>
      <c r="WCS138" s="285"/>
      <c r="WCT138" s="285"/>
      <c r="WCU138" s="285"/>
      <c r="WCV138" s="285"/>
      <c r="WCW138" s="285"/>
      <c r="WCX138" s="285"/>
      <c r="WCY138" s="285"/>
      <c r="WCZ138" s="285"/>
      <c r="WDA138" s="285"/>
      <c r="WDB138" s="285"/>
      <c r="WDC138" s="285"/>
      <c r="WDD138" s="285"/>
      <c r="WDE138" s="285"/>
      <c r="WDF138" s="285"/>
      <c r="WDG138" s="285"/>
      <c r="WDH138" s="285"/>
      <c r="WDI138" s="285"/>
      <c r="WDJ138" s="285"/>
      <c r="WDK138" s="285"/>
      <c r="WDL138" s="285"/>
      <c r="WDM138" s="285"/>
      <c r="WDN138" s="285"/>
      <c r="WDO138" s="285"/>
      <c r="WDP138" s="285"/>
      <c r="WDQ138" s="285"/>
      <c r="WDR138" s="285"/>
      <c r="WDS138" s="285"/>
      <c r="WDT138" s="285"/>
      <c r="WDU138" s="285"/>
      <c r="WDV138" s="285"/>
      <c r="WDW138" s="285"/>
      <c r="WDX138" s="285"/>
      <c r="WDY138" s="285"/>
      <c r="WDZ138" s="285"/>
      <c r="WEA138" s="285"/>
      <c r="WEB138" s="285"/>
      <c r="WEC138" s="285"/>
      <c r="WED138" s="285"/>
      <c r="WEE138" s="285"/>
      <c r="WEF138" s="285"/>
      <c r="WEG138" s="285"/>
      <c r="WEH138" s="285"/>
      <c r="WEI138" s="285"/>
      <c r="WEJ138" s="285"/>
      <c r="WEK138" s="285"/>
      <c r="WEL138" s="285"/>
      <c r="WEM138" s="285"/>
      <c r="WEN138" s="285"/>
      <c r="WEO138" s="285"/>
      <c r="WEP138" s="285"/>
      <c r="WEQ138" s="285"/>
      <c r="WER138" s="285"/>
      <c r="WES138" s="285"/>
      <c r="WET138" s="285"/>
      <c r="WEU138" s="285"/>
      <c r="WEV138" s="285"/>
      <c r="WEW138" s="285"/>
      <c r="WEX138" s="285"/>
      <c r="WEY138" s="285"/>
      <c r="WEZ138" s="285"/>
      <c r="WFA138" s="285"/>
      <c r="WFB138" s="285"/>
      <c r="WFC138" s="285"/>
      <c r="WFD138" s="285"/>
      <c r="WFE138" s="285"/>
      <c r="WFF138" s="285"/>
      <c r="WFG138" s="285"/>
      <c r="WFH138" s="285"/>
      <c r="WFI138" s="285"/>
      <c r="WFJ138" s="285"/>
      <c r="WFK138" s="285"/>
      <c r="WFL138" s="285"/>
      <c r="WFM138" s="285"/>
      <c r="WFN138" s="285"/>
      <c r="WFO138" s="285"/>
      <c r="WFP138" s="285"/>
      <c r="WFQ138" s="285"/>
      <c r="WFR138" s="285"/>
      <c r="WFS138" s="285"/>
      <c r="WFT138" s="285"/>
      <c r="WFU138" s="285"/>
      <c r="WFV138" s="285"/>
      <c r="WFW138" s="285"/>
      <c r="WFX138" s="285"/>
      <c r="WFY138" s="285"/>
      <c r="WFZ138" s="285"/>
      <c r="WGA138" s="285"/>
      <c r="WGB138" s="285"/>
      <c r="WGC138" s="285"/>
      <c r="WGD138" s="285"/>
      <c r="WGE138" s="285"/>
      <c r="WGF138" s="285"/>
      <c r="WGG138" s="285"/>
      <c r="WGH138" s="285"/>
      <c r="WGI138" s="285"/>
      <c r="WGJ138" s="285"/>
      <c r="WGK138" s="285"/>
      <c r="WGL138" s="285"/>
      <c r="WGM138" s="285"/>
      <c r="WGN138" s="285"/>
      <c r="WGO138" s="285"/>
      <c r="WGP138" s="285"/>
      <c r="WGQ138" s="285"/>
      <c r="WGR138" s="285"/>
      <c r="WGS138" s="285"/>
      <c r="WGT138" s="285"/>
      <c r="WGU138" s="285"/>
      <c r="WGV138" s="285"/>
      <c r="WGW138" s="285"/>
      <c r="WGX138" s="285"/>
      <c r="WGY138" s="285"/>
      <c r="WGZ138" s="285"/>
      <c r="WHA138" s="285"/>
      <c r="WHB138" s="285"/>
      <c r="WHC138" s="285"/>
      <c r="WHD138" s="285"/>
      <c r="WHE138" s="285"/>
      <c r="WHF138" s="285"/>
      <c r="WHG138" s="285"/>
      <c r="WHH138" s="285"/>
      <c r="WHI138" s="285"/>
      <c r="WHJ138" s="285"/>
      <c r="WHK138" s="285"/>
      <c r="WHL138" s="285"/>
      <c r="WHM138" s="285"/>
      <c r="WHN138" s="285"/>
      <c r="WHO138" s="285"/>
      <c r="WHP138" s="285"/>
      <c r="WHQ138" s="285"/>
      <c r="WHR138" s="285"/>
      <c r="WHS138" s="285"/>
      <c r="WHT138" s="285"/>
      <c r="WHU138" s="285"/>
      <c r="WHV138" s="285"/>
      <c r="WHW138" s="285"/>
      <c r="WHX138" s="285"/>
      <c r="WHY138" s="285"/>
      <c r="WHZ138" s="285"/>
      <c r="WIA138" s="285"/>
      <c r="WIB138" s="285"/>
      <c r="WIC138" s="285"/>
      <c r="WID138" s="285"/>
      <c r="WIE138" s="285"/>
      <c r="WIF138" s="285"/>
      <c r="WIG138" s="285"/>
      <c r="WIH138" s="285"/>
      <c r="WII138" s="285"/>
      <c r="WIJ138" s="285"/>
      <c r="WIK138" s="285"/>
      <c r="WIL138" s="285"/>
      <c r="WIM138" s="285"/>
      <c r="WIN138" s="285"/>
      <c r="WIO138" s="285"/>
      <c r="WIP138" s="285"/>
      <c r="WIQ138" s="285"/>
      <c r="WIR138" s="285"/>
      <c r="WIS138" s="285"/>
      <c r="WIT138" s="285"/>
      <c r="WIU138" s="285"/>
      <c r="WIV138" s="285"/>
      <c r="WIW138" s="285"/>
      <c r="WIX138" s="285"/>
      <c r="WIY138" s="285"/>
      <c r="WIZ138" s="285"/>
      <c r="WJA138" s="285"/>
      <c r="WJB138" s="285"/>
      <c r="WJC138" s="285"/>
      <c r="WJD138" s="285"/>
      <c r="WJE138" s="285"/>
      <c r="WJF138" s="285"/>
      <c r="WJG138" s="285"/>
      <c r="WJH138" s="285"/>
      <c r="WJI138" s="285"/>
      <c r="WJJ138" s="285"/>
      <c r="WJK138" s="285"/>
      <c r="WJL138" s="285"/>
      <c r="WJM138" s="285"/>
      <c r="WJN138" s="285"/>
      <c r="WJO138" s="285"/>
      <c r="WJP138" s="285"/>
      <c r="WJQ138" s="285"/>
      <c r="WJR138" s="285"/>
      <c r="WJS138" s="285"/>
      <c r="WJT138" s="285"/>
      <c r="WJU138" s="285"/>
      <c r="WJV138" s="285"/>
      <c r="WJW138" s="285"/>
      <c r="WJX138" s="285"/>
      <c r="WJY138" s="285"/>
      <c r="WJZ138" s="285"/>
      <c r="WKA138" s="285"/>
      <c r="WKB138" s="285"/>
      <c r="WKC138" s="285"/>
      <c r="WKD138" s="285"/>
      <c r="WKE138" s="285"/>
      <c r="WKF138" s="285"/>
      <c r="WKG138" s="285"/>
      <c r="WKH138" s="285"/>
      <c r="WKI138" s="285"/>
      <c r="WKJ138" s="285"/>
      <c r="WKK138" s="285"/>
      <c r="WKL138" s="285"/>
      <c r="WKM138" s="285"/>
      <c r="WKN138" s="285"/>
      <c r="WKO138" s="285"/>
      <c r="WKP138" s="285"/>
      <c r="WKQ138" s="285"/>
      <c r="WKR138" s="285"/>
      <c r="WKS138" s="285"/>
      <c r="WKT138" s="285"/>
      <c r="WKU138" s="285"/>
      <c r="WKV138" s="285"/>
      <c r="WKW138" s="285"/>
      <c r="WKX138" s="285"/>
      <c r="WKY138" s="285"/>
      <c r="WKZ138" s="285"/>
      <c r="WLA138" s="285"/>
      <c r="WLB138" s="285"/>
      <c r="WLC138" s="285"/>
      <c r="WLD138" s="285"/>
      <c r="WLE138" s="285"/>
      <c r="WLF138" s="285"/>
      <c r="WLG138" s="285"/>
      <c r="WLH138" s="285"/>
      <c r="WLI138" s="285"/>
      <c r="WLJ138" s="285"/>
      <c r="WLK138" s="285"/>
      <c r="WLL138" s="285"/>
      <c r="WLM138" s="285"/>
      <c r="WLN138" s="285"/>
      <c r="WLO138" s="285"/>
      <c r="WLP138" s="285"/>
      <c r="WLQ138" s="285"/>
      <c r="WLR138" s="285"/>
      <c r="WLS138" s="285"/>
      <c r="WLT138" s="285"/>
      <c r="WLU138" s="285"/>
      <c r="WLV138" s="285"/>
      <c r="WLW138" s="285"/>
      <c r="WLX138" s="285"/>
      <c r="WLY138" s="285"/>
      <c r="WLZ138" s="285"/>
      <c r="WMA138" s="285"/>
      <c r="WMB138" s="285"/>
      <c r="WMC138" s="285"/>
      <c r="WMD138" s="285"/>
      <c r="WME138" s="285"/>
      <c r="WMF138" s="285"/>
      <c r="WMG138" s="285"/>
      <c r="WMH138" s="285"/>
      <c r="WMI138" s="285"/>
      <c r="WMJ138" s="285"/>
      <c r="WMK138" s="285"/>
      <c r="WML138" s="285"/>
      <c r="WMM138" s="285"/>
      <c r="WMN138" s="285"/>
      <c r="WMO138" s="285"/>
      <c r="WMP138" s="285"/>
      <c r="WMQ138" s="285"/>
      <c r="WMR138" s="285"/>
      <c r="WMS138" s="285"/>
      <c r="WMT138" s="285"/>
      <c r="WMU138" s="285"/>
      <c r="WMV138" s="285"/>
      <c r="WMW138" s="285"/>
      <c r="WMX138" s="285"/>
      <c r="WMY138" s="285"/>
      <c r="WMZ138" s="285"/>
      <c r="WNA138" s="285"/>
      <c r="WNB138" s="285"/>
      <c r="WNC138" s="285"/>
      <c r="WND138" s="285"/>
      <c r="WNE138" s="285"/>
      <c r="WNF138" s="285"/>
      <c r="WNG138" s="285"/>
      <c r="WNH138" s="285"/>
      <c r="WNI138" s="285"/>
      <c r="WNJ138" s="285"/>
      <c r="WNK138" s="285"/>
      <c r="WNL138" s="285"/>
      <c r="WNM138" s="285"/>
      <c r="WNN138" s="285"/>
      <c r="WNO138" s="285"/>
      <c r="WNP138" s="285"/>
      <c r="WNQ138" s="285"/>
      <c r="WNR138" s="285"/>
      <c r="WNS138" s="285"/>
      <c r="WNT138" s="285"/>
      <c r="WNU138" s="285"/>
      <c r="WNV138" s="285"/>
      <c r="WNW138" s="285"/>
      <c r="WNX138" s="285"/>
      <c r="WNY138" s="285"/>
      <c r="WNZ138" s="285"/>
      <c r="WOA138" s="285"/>
      <c r="WOB138" s="285"/>
      <c r="WOC138" s="285"/>
      <c r="WOD138" s="285"/>
      <c r="WOE138" s="285"/>
      <c r="WOF138" s="285"/>
      <c r="WOG138" s="285"/>
      <c r="WOH138" s="285"/>
      <c r="WOI138" s="285"/>
      <c r="WOJ138" s="285"/>
      <c r="WOK138" s="285"/>
      <c r="WOL138" s="285"/>
      <c r="WOM138" s="285"/>
      <c r="WON138" s="285"/>
      <c r="WOO138" s="285"/>
      <c r="WOP138" s="285"/>
      <c r="WOQ138" s="285"/>
      <c r="WOR138" s="285"/>
      <c r="WOS138" s="285"/>
      <c r="WOT138" s="285"/>
      <c r="WOU138" s="285"/>
      <c r="WOV138" s="285"/>
      <c r="WOW138" s="285"/>
      <c r="WOX138" s="285"/>
      <c r="WOY138" s="285"/>
      <c r="WOZ138" s="285"/>
      <c r="WPA138" s="285"/>
      <c r="WPB138" s="285"/>
      <c r="WPC138" s="285"/>
      <c r="WPD138" s="285"/>
      <c r="WPE138" s="285"/>
      <c r="WPF138" s="285"/>
      <c r="WPG138" s="285"/>
      <c r="WPH138" s="285"/>
      <c r="WPI138" s="285"/>
      <c r="WPJ138" s="285"/>
      <c r="WPK138" s="285"/>
      <c r="WPL138" s="285"/>
      <c r="WPM138" s="285"/>
      <c r="WPN138" s="285"/>
      <c r="WPO138" s="285"/>
      <c r="WPP138" s="285"/>
      <c r="WPQ138" s="285"/>
      <c r="WPR138" s="285"/>
      <c r="WPS138" s="285"/>
      <c r="WPT138" s="285"/>
      <c r="WPU138" s="285"/>
      <c r="WPV138" s="285"/>
      <c r="WPW138" s="285"/>
      <c r="WPX138" s="285"/>
      <c r="WPY138" s="285"/>
      <c r="WPZ138" s="285"/>
      <c r="WQA138" s="285"/>
      <c r="WQB138" s="285"/>
      <c r="WQC138" s="285"/>
      <c r="WQD138" s="285"/>
      <c r="WQE138" s="285"/>
      <c r="WQF138" s="285"/>
      <c r="WQG138" s="285"/>
      <c r="WQH138" s="285"/>
      <c r="WQI138" s="285"/>
      <c r="WQJ138" s="285"/>
      <c r="WQK138" s="285"/>
      <c r="WQL138" s="285"/>
      <c r="WQM138" s="285"/>
      <c r="WQN138" s="285"/>
      <c r="WQO138" s="285"/>
      <c r="WQP138" s="285"/>
      <c r="WQQ138" s="285"/>
      <c r="WQR138" s="285"/>
      <c r="WQS138" s="285"/>
      <c r="WQT138" s="285"/>
      <c r="WQU138" s="285"/>
      <c r="WQV138" s="285"/>
      <c r="WQW138" s="285"/>
      <c r="WQX138" s="285"/>
      <c r="WQY138" s="285"/>
      <c r="WQZ138" s="285"/>
      <c r="WRA138" s="285"/>
      <c r="WRB138" s="285"/>
      <c r="WRC138" s="285"/>
      <c r="WRD138" s="285"/>
      <c r="WRE138" s="285"/>
      <c r="WRF138" s="285"/>
      <c r="WRG138" s="285"/>
      <c r="WRH138" s="285"/>
      <c r="WRI138" s="285"/>
      <c r="WRJ138" s="285"/>
      <c r="WRK138" s="285"/>
      <c r="WRL138" s="285"/>
      <c r="WRM138" s="285"/>
      <c r="WRN138" s="285"/>
      <c r="WRO138" s="285"/>
      <c r="WRP138" s="285"/>
      <c r="WRQ138" s="285"/>
      <c r="WRR138" s="285"/>
      <c r="WRS138" s="285"/>
      <c r="WRT138" s="285"/>
      <c r="WRU138" s="285"/>
      <c r="WRV138" s="285"/>
      <c r="WRW138" s="285"/>
      <c r="WRX138" s="285"/>
      <c r="WRY138" s="285"/>
      <c r="WRZ138" s="285"/>
      <c r="WSA138" s="285"/>
      <c r="WSB138" s="285"/>
      <c r="WSC138" s="285"/>
      <c r="WSD138" s="285"/>
      <c r="WSE138" s="285"/>
      <c r="WSF138" s="285"/>
      <c r="WSG138" s="285"/>
      <c r="WSH138" s="285"/>
      <c r="WSI138" s="285"/>
      <c r="WSJ138" s="285"/>
      <c r="WSK138" s="285"/>
      <c r="WSL138" s="285"/>
      <c r="WSM138" s="285"/>
      <c r="WSN138" s="285"/>
      <c r="WSO138" s="285"/>
      <c r="WSP138" s="285"/>
      <c r="WSQ138" s="285"/>
      <c r="WSR138" s="285"/>
      <c r="WSS138" s="285"/>
      <c r="WST138" s="285"/>
      <c r="WSU138" s="285"/>
      <c r="WSV138" s="285"/>
      <c r="WSW138" s="285"/>
      <c r="WSX138" s="285"/>
      <c r="WSY138" s="285"/>
      <c r="WSZ138" s="285"/>
      <c r="WTA138" s="285"/>
      <c r="WTB138" s="285"/>
      <c r="WTC138" s="285"/>
      <c r="WTD138" s="285"/>
      <c r="WTE138" s="285"/>
      <c r="WTF138" s="285"/>
      <c r="WTG138" s="285"/>
      <c r="WTH138" s="285"/>
      <c r="WTI138" s="285"/>
      <c r="WTJ138" s="285"/>
      <c r="WTK138" s="285"/>
      <c r="WTL138" s="285"/>
      <c r="WTM138" s="285"/>
      <c r="WTN138" s="285"/>
      <c r="WTO138" s="285"/>
      <c r="WTP138" s="285"/>
      <c r="WTQ138" s="285"/>
      <c r="WTR138" s="285"/>
      <c r="WTS138" s="285"/>
      <c r="WTT138" s="285"/>
      <c r="WTU138" s="285"/>
      <c r="WTV138" s="285"/>
      <c r="WTW138" s="285"/>
      <c r="WTX138" s="285"/>
      <c r="WTY138" s="285"/>
      <c r="WTZ138" s="285"/>
      <c r="WUA138" s="285"/>
      <c r="WUB138" s="285"/>
      <c r="WUC138" s="285"/>
      <c r="WUD138" s="285"/>
      <c r="WUE138" s="285"/>
      <c r="WUF138" s="285"/>
      <c r="WUG138" s="285"/>
      <c r="WUH138" s="285"/>
      <c r="WUI138" s="285"/>
      <c r="WUJ138" s="285"/>
      <c r="WUK138" s="285"/>
      <c r="WUL138" s="285"/>
      <c r="WUM138" s="285"/>
      <c r="WUN138" s="285"/>
      <c r="WUO138" s="285"/>
      <c r="WUP138" s="285"/>
      <c r="WUQ138" s="285"/>
      <c r="WUR138" s="285"/>
      <c r="WUS138" s="285"/>
      <c r="WUT138" s="285"/>
      <c r="WUU138" s="285"/>
      <c r="WUV138" s="285"/>
      <c r="WUW138" s="285"/>
      <c r="WUX138" s="285"/>
      <c r="WUY138" s="285"/>
      <c r="WUZ138" s="285"/>
      <c r="WVA138" s="285"/>
      <c r="WVB138" s="285"/>
      <c r="WVC138" s="285"/>
      <c r="WVD138" s="285"/>
      <c r="WVE138" s="285"/>
      <c r="WVF138" s="285"/>
      <c r="WVG138" s="285"/>
      <c r="WVH138" s="285"/>
      <c r="WVI138" s="285"/>
      <c r="WVJ138" s="285"/>
      <c r="WVK138" s="285"/>
      <c r="WVL138" s="285"/>
      <c r="WVM138" s="285"/>
      <c r="WVN138" s="285"/>
      <c r="WVO138" s="285"/>
      <c r="WVP138" s="285"/>
      <c r="WVQ138" s="285"/>
      <c r="WVR138" s="285"/>
      <c r="WVS138" s="285"/>
      <c r="WVT138" s="285"/>
      <c r="WVU138" s="285"/>
      <c r="WVV138" s="285"/>
      <c r="WVW138" s="285"/>
      <c r="WVX138" s="285"/>
      <c r="WVY138" s="285"/>
      <c r="WVZ138" s="285"/>
      <c r="WWA138" s="285"/>
      <c r="WWB138" s="285"/>
      <c r="WWC138" s="285"/>
      <c r="WWD138" s="285"/>
      <c r="WWE138" s="285"/>
      <c r="WWF138" s="285"/>
      <c r="WWG138" s="285"/>
      <c r="WWH138" s="285"/>
      <c r="WWI138" s="285"/>
      <c r="WWJ138" s="285"/>
      <c r="WWK138" s="285"/>
      <c r="WWL138" s="285"/>
      <c r="WWM138" s="285"/>
      <c r="WWN138" s="285"/>
      <c r="WWO138" s="285"/>
      <c r="WWP138" s="285"/>
      <c r="WWQ138" s="285"/>
      <c r="WWR138" s="285"/>
      <c r="WWS138" s="285"/>
      <c r="WWT138" s="285"/>
      <c r="WWU138" s="285"/>
      <c r="WWV138" s="285"/>
      <c r="WWW138" s="285"/>
      <c r="WWX138" s="285"/>
      <c r="WWY138" s="285"/>
      <c r="WWZ138" s="285"/>
      <c r="WXA138" s="285"/>
      <c r="WXB138" s="285"/>
      <c r="WXC138" s="285"/>
      <c r="WXD138" s="285"/>
      <c r="WXE138" s="285"/>
      <c r="WXF138" s="285"/>
      <c r="WXG138" s="285"/>
      <c r="WXH138" s="285"/>
      <c r="WXI138" s="285"/>
      <c r="WXJ138" s="285"/>
      <c r="WXK138" s="285"/>
      <c r="WXL138" s="285"/>
      <c r="WXM138" s="285"/>
      <c r="WXN138" s="285"/>
      <c r="WXO138" s="285"/>
      <c r="WXP138" s="285"/>
      <c r="WXQ138" s="285"/>
      <c r="WXR138" s="285"/>
      <c r="WXS138" s="285"/>
      <c r="WXT138" s="285"/>
      <c r="WXU138" s="285"/>
      <c r="WXV138" s="285"/>
      <c r="WXW138" s="285"/>
      <c r="WXX138" s="285"/>
      <c r="WXY138" s="285"/>
      <c r="WXZ138" s="285"/>
      <c r="WYA138" s="285"/>
      <c r="WYB138" s="285"/>
      <c r="WYC138" s="285"/>
      <c r="WYD138" s="285"/>
      <c r="WYE138" s="285"/>
      <c r="WYF138" s="285"/>
      <c r="WYG138" s="285"/>
      <c r="WYH138" s="285"/>
      <c r="WYI138" s="285"/>
      <c r="WYJ138" s="285"/>
      <c r="WYK138" s="285"/>
      <c r="WYL138" s="285"/>
      <c r="WYM138" s="285"/>
      <c r="WYN138" s="285"/>
      <c r="WYO138" s="285"/>
      <c r="WYP138" s="285"/>
      <c r="WYQ138" s="285"/>
      <c r="WYR138" s="285"/>
      <c r="WYS138" s="285"/>
      <c r="WYT138" s="285"/>
      <c r="WYU138" s="285"/>
      <c r="WYV138" s="285"/>
      <c r="WYW138" s="285"/>
      <c r="WYX138" s="285"/>
      <c r="WYY138" s="285"/>
      <c r="WYZ138" s="285"/>
      <c r="WZA138" s="285"/>
      <c r="WZB138" s="285"/>
      <c r="WZC138" s="285"/>
      <c r="WZD138" s="285"/>
      <c r="WZE138" s="285"/>
      <c r="WZF138" s="285"/>
      <c r="WZG138" s="285"/>
      <c r="WZH138" s="285"/>
      <c r="WZI138" s="285"/>
      <c r="WZJ138" s="285"/>
      <c r="WZK138" s="285"/>
      <c r="WZL138" s="285"/>
      <c r="WZM138" s="285"/>
      <c r="WZN138" s="285"/>
      <c r="WZO138" s="285"/>
      <c r="WZP138" s="285"/>
      <c r="WZQ138" s="285"/>
      <c r="WZR138" s="285"/>
      <c r="WZS138" s="285"/>
      <c r="WZT138" s="285"/>
      <c r="WZU138" s="285"/>
      <c r="WZV138" s="285"/>
      <c r="WZW138" s="285"/>
      <c r="WZX138" s="285"/>
      <c r="WZY138" s="285"/>
      <c r="WZZ138" s="285"/>
      <c r="XAA138" s="285"/>
      <c r="XAB138" s="285"/>
      <c r="XAC138" s="285"/>
      <c r="XAD138" s="285"/>
      <c r="XAE138" s="285"/>
      <c r="XAF138" s="285"/>
      <c r="XAG138" s="285"/>
      <c r="XAH138" s="285"/>
      <c r="XAI138" s="285"/>
      <c r="XAJ138" s="285"/>
      <c r="XAK138" s="285"/>
      <c r="XAL138" s="285"/>
      <c r="XAM138" s="285"/>
      <c r="XAN138" s="285"/>
      <c r="XAO138" s="285"/>
      <c r="XAP138" s="285"/>
      <c r="XAQ138" s="285"/>
      <c r="XAR138" s="285"/>
      <c r="XAS138" s="285"/>
      <c r="XAT138" s="285"/>
      <c r="XAU138" s="285"/>
      <c r="XAV138" s="285"/>
      <c r="XAW138" s="285"/>
      <c r="XAX138" s="285"/>
    </row>
    <row r="139" spans="1:16274" ht="50.25">
      <c r="A139" s="286"/>
      <c r="B139" s="1"/>
      <c r="C139" s="295" t="s">
        <v>0</v>
      </c>
      <c r="D139" s="300" t="s">
        <v>16</v>
      </c>
      <c r="E139" s="295" t="s">
        <v>15</v>
      </c>
      <c r="F139" s="299"/>
      <c r="I139" s="198" t="s">
        <v>15</v>
      </c>
      <c r="J139" s="197" t="s">
        <v>24</v>
      </c>
      <c r="K139" s="297" t="s">
        <v>20</v>
      </c>
      <c r="M139" s="1"/>
      <c r="N139" s="198" t="s">
        <v>15</v>
      </c>
      <c r="O139" s="197" t="s">
        <v>0</v>
      </c>
      <c r="P139" s="297" t="s">
        <v>16</v>
      </c>
      <c r="Q139" s="21"/>
      <c r="S139" s="285"/>
      <c r="T139" s="295" t="s">
        <v>13</v>
      </c>
      <c r="U139" s="300" t="s">
        <v>17</v>
      </c>
      <c r="V139" s="295" t="s">
        <v>14</v>
      </c>
      <c r="X139" s="1"/>
      <c r="Y139" s="295" t="s">
        <v>0</v>
      </c>
      <c r="Z139" s="300" t="s">
        <v>16</v>
      </c>
      <c r="AA139" s="295" t="s">
        <v>15</v>
      </c>
      <c r="AE139" s="198" t="s">
        <v>19</v>
      </c>
      <c r="AF139" s="197" t="s">
        <v>20</v>
      </c>
      <c r="AG139" s="297" t="s">
        <v>21</v>
      </c>
      <c r="AI139" s="1"/>
      <c r="AJ139" s="295" t="s">
        <v>0</v>
      </c>
      <c r="AK139" s="295" t="s">
        <v>16</v>
      </c>
      <c r="AL139" s="295" t="s">
        <v>15</v>
      </c>
      <c r="AM139" s="21"/>
      <c r="AO139" s="285"/>
      <c r="AP139" s="198" t="s">
        <v>28</v>
      </c>
      <c r="AQ139" s="197" t="s">
        <v>29</v>
      </c>
      <c r="AR139" s="297" t="s">
        <v>30</v>
      </c>
      <c r="AU139" s="295" t="s">
        <v>16</v>
      </c>
      <c r="AV139" s="300" t="s">
        <v>15</v>
      </c>
      <c r="AW139" s="295" t="s">
        <v>0</v>
      </c>
      <c r="AX139" s="21"/>
      <c r="AY139" s="299"/>
      <c r="BA139" s="198" t="s">
        <v>45</v>
      </c>
      <c r="BB139" s="197" t="s">
        <v>46</v>
      </c>
      <c r="BC139" s="297" t="s">
        <v>47</v>
      </c>
      <c r="BD139" s="316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316"/>
      <c r="BP139" s="1"/>
      <c r="BQ139" s="198" t="s">
        <v>16</v>
      </c>
      <c r="BR139" s="197" t="s">
        <v>15</v>
      </c>
      <c r="BS139" s="297" t="s">
        <v>0</v>
      </c>
      <c r="BT139" s="21"/>
      <c r="BU139" s="299"/>
      <c r="BW139" s="295" t="s">
        <v>39</v>
      </c>
      <c r="BX139" s="300" t="s">
        <v>40</v>
      </c>
      <c r="BY139" s="295" t="s">
        <v>15</v>
      </c>
      <c r="BZ139" s="316"/>
      <c r="CA139" s="1"/>
      <c r="CB139" s="300" t="s">
        <v>16</v>
      </c>
      <c r="CC139" s="295" t="s">
        <v>15</v>
      </c>
      <c r="CD139" s="295" t="s">
        <v>0</v>
      </c>
      <c r="CE139" s="299"/>
      <c r="CF139" s="299"/>
      <c r="CG139" s="299"/>
      <c r="CH139" s="198" t="s">
        <v>26</v>
      </c>
      <c r="CI139" s="197" t="s">
        <v>27</v>
      </c>
      <c r="CJ139" s="297" t="s">
        <v>8</v>
      </c>
      <c r="CK139" s="316"/>
      <c r="CL139" s="1"/>
      <c r="CM139" s="295" t="s">
        <v>15</v>
      </c>
      <c r="CN139" s="295" t="s">
        <v>0</v>
      </c>
      <c r="CO139" s="295" t="s">
        <v>16</v>
      </c>
      <c r="CP139" s="299"/>
      <c r="CQ139" s="299"/>
      <c r="CR139" s="299"/>
      <c r="CS139" s="198" t="s">
        <v>32</v>
      </c>
      <c r="CT139" s="197" t="s">
        <v>33</v>
      </c>
      <c r="CU139" s="297" t="s">
        <v>34</v>
      </c>
      <c r="CV139" s="316"/>
      <c r="CW139" s="1"/>
      <c r="CX139" s="295" t="s">
        <v>16</v>
      </c>
      <c r="CY139" s="300" t="s">
        <v>15</v>
      </c>
      <c r="CZ139" s="295" t="s">
        <v>0</v>
      </c>
      <c r="DA139" s="21"/>
      <c r="DB139" s="299"/>
      <c r="DD139" s="198" t="s">
        <v>42</v>
      </c>
      <c r="DE139" s="197" t="s">
        <v>43</v>
      </c>
      <c r="DF139" s="297" t="s">
        <v>44</v>
      </c>
      <c r="DG139" s="316"/>
      <c r="DH139" s="298"/>
      <c r="DI139" s="298"/>
      <c r="DJ139" s="298"/>
      <c r="DK139" s="298"/>
      <c r="DL139" s="298"/>
      <c r="DM139" s="298"/>
      <c r="DN139" s="298"/>
      <c r="DO139" s="298"/>
      <c r="DP139" s="298"/>
      <c r="DQ139" s="298"/>
      <c r="DR139" s="298"/>
      <c r="DS139" s="298"/>
      <c r="DT139" s="298"/>
      <c r="DU139" s="298"/>
      <c r="DV139" s="298"/>
      <c r="DW139" s="298"/>
      <c r="DX139" s="298"/>
      <c r="DY139" s="298"/>
      <c r="DZ139" s="298"/>
      <c r="EA139" s="298"/>
      <c r="EB139" s="298"/>
      <c r="EC139" s="298"/>
      <c r="ED139" s="298"/>
      <c r="EE139" s="298"/>
      <c r="EF139" s="298"/>
      <c r="EG139" s="298"/>
      <c r="EH139" s="298"/>
      <c r="EI139" s="298"/>
      <c r="EJ139" s="298"/>
      <c r="EK139" s="298"/>
      <c r="EL139" s="298"/>
      <c r="EM139" s="298"/>
      <c r="EN139" s="298"/>
      <c r="EO139" s="298"/>
      <c r="EP139" s="298"/>
      <c r="EQ139" s="298"/>
      <c r="ER139" s="298"/>
      <c r="ES139" s="298"/>
      <c r="ET139" s="298"/>
      <c r="EU139" s="298"/>
      <c r="EV139" s="298"/>
      <c r="EW139" s="298"/>
      <c r="EX139" s="298"/>
      <c r="EY139" s="298"/>
      <c r="EZ139" s="298"/>
      <c r="FA139" s="298"/>
      <c r="FB139" s="298"/>
      <c r="FC139" s="298"/>
      <c r="FD139" s="298"/>
      <c r="FE139" s="298"/>
      <c r="FF139" s="298"/>
      <c r="FG139" s="298"/>
      <c r="FH139" s="298"/>
      <c r="FI139" s="298"/>
      <c r="FJ139" s="298"/>
      <c r="FK139" s="298"/>
      <c r="FL139" s="298"/>
      <c r="FM139" s="298"/>
      <c r="FN139" s="298"/>
      <c r="FO139" s="298"/>
      <c r="FP139" s="298"/>
      <c r="FQ139" s="298"/>
      <c r="FR139" s="298"/>
      <c r="FS139" s="298"/>
      <c r="FT139" s="298"/>
      <c r="FU139" s="298"/>
      <c r="FV139" s="298"/>
      <c r="FW139" s="298"/>
      <c r="FX139" s="298"/>
      <c r="FY139" s="298"/>
      <c r="FZ139" s="298"/>
      <c r="GA139" s="298"/>
      <c r="GB139" s="298"/>
      <c r="GC139" s="298"/>
      <c r="GD139" s="298"/>
      <c r="GE139" s="298"/>
      <c r="GF139" s="298"/>
      <c r="GG139" s="298"/>
      <c r="GH139" s="298"/>
      <c r="GI139" s="298"/>
      <c r="GJ139" s="298"/>
      <c r="GK139" s="298"/>
      <c r="GL139" s="298"/>
      <c r="GM139" s="298"/>
      <c r="GN139" s="298"/>
      <c r="GO139" s="298"/>
      <c r="GP139" s="298"/>
      <c r="GQ139" s="298"/>
      <c r="GR139" s="298"/>
      <c r="GS139" s="298"/>
      <c r="GT139" s="298"/>
      <c r="GU139" s="298"/>
      <c r="GV139" s="298"/>
      <c r="GW139" s="298"/>
      <c r="GX139" s="298"/>
      <c r="GY139" s="298"/>
      <c r="GZ139" s="298"/>
      <c r="HA139" s="298"/>
      <c r="HB139" s="298"/>
      <c r="HC139" s="298"/>
      <c r="HD139" s="298"/>
      <c r="HE139" s="298"/>
      <c r="HF139" s="298"/>
      <c r="HG139" s="298"/>
      <c r="HH139" s="298"/>
      <c r="HI139" s="298"/>
      <c r="HJ139" s="298"/>
      <c r="HK139" s="298"/>
      <c r="HL139" s="298"/>
      <c r="HM139" s="298"/>
      <c r="HN139" s="298"/>
      <c r="HO139" s="298"/>
      <c r="HP139" s="298"/>
      <c r="HQ139" s="298"/>
      <c r="HR139" s="298"/>
      <c r="HS139" s="298"/>
      <c r="HT139" s="298"/>
      <c r="HU139" s="298"/>
      <c r="HV139" s="298"/>
      <c r="HW139" s="298"/>
      <c r="HX139" s="298"/>
      <c r="HY139" s="298"/>
      <c r="HZ139" s="298"/>
      <c r="IA139" s="298"/>
      <c r="IB139" s="298"/>
      <c r="IC139" s="298"/>
      <c r="ID139" s="298"/>
      <c r="IE139" s="298"/>
      <c r="IF139" s="298"/>
      <c r="IG139" s="298"/>
      <c r="IH139" s="298"/>
      <c r="II139" s="298"/>
      <c r="IJ139" s="298"/>
      <c r="IK139" s="298"/>
      <c r="IL139" s="298"/>
      <c r="IM139" s="298"/>
      <c r="IN139" s="298"/>
      <c r="IO139" s="298"/>
      <c r="IP139" s="298"/>
      <c r="IQ139" s="298"/>
      <c r="IR139" s="298"/>
      <c r="IS139" s="298"/>
      <c r="IT139" s="298"/>
      <c r="IU139" s="298"/>
      <c r="IV139" s="298"/>
      <c r="IW139" s="298"/>
      <c r="IX139" s="298"/>
      <c r="IY139" s="298"/>
      <c r="IZ139" s="298"/>
      <c r="JA139" s="298"/>
      <c r="JB139" s="298"/>
      <c r="JC139" s="298"/>
      <c r="JD139" s="298"/>
      <c r="JE139" s="298"/>
      <c r="JF139" s="298"/>
      <c r="JG139" s="298"/>
      <c r="JH139" s="298"/>
      <c r="JI139" s="298"/>
      <c r="JJ139" s="298"/>
      <c r="JK139" s="298"/>
      <c r="JL139" s="298"/>
      <c r="JM139" s="298"/>
      <c r="JN139" s="298"/>
      <c r="JO139" s="298"/>
      <c r="JP139" s="298"/>
      <c r="JQ139" s="298"/>
      <c r="JR139" s="298"/>
      <c r="JS139" s="298"/>
      <c r="JT139" s="298"/>
      <c r="JU139" s="298"/>
      <c r="JV139" s="298"/>
      <c r="JW139" s="298"/>
      <c r="JX139" s="298"/>
      <c r="JY139" s="298"/>
      <c r="JZ139" s="298"/>
      <c r="KA139" s="298"/>
      <c r="KB139" s="298"/>
      <c r="KC139" s="298"/>
      <c r="KD139" s="298"/>
      <c r="KE139" s="298"/>
      <c r="KF139" s="298"/>
      <c r="KG139" s="298"/>
      <c r="KH139" s="298"/>
      <c r="KI139" s="298"/>
      <c r="KJ139" s="298"/>
      <c r="KK139" s="298"/>
      <c r="KL139" s="298"/>
      <c r="KM139" s="298"/>
      <c r="KN139" s="298"/>
      <c r="KO139" s="298"/>
      <c r="KP139" s="298"/>
      <c r="KQ139" s="298"/>
      <c r="KR139" s="298"/>
      <c r="KS139" s="298"/>
      <c r="KT139" s="298"/>
      <c r="KU139" s="298"/>
      <c r="KV139" s="298"/>
      <c r="KW139" s="298"/>
      <c r="KX139" s="298"/>
      <c r="KY139" s="298"/>
      <c r="KZ139" s="298"/>
      <c r="LA139" s="298"/>
      <c r="LB139" s="298"/>
      <c r="LC139" s="298"/>
      <c r="LD139" s="298"/>
      <c r="LE139" s="298"/>
      <c r="LF139" s="298"/>
      <c r="LG139" s="298"/>
      <c r="LH139" s="298"/>
      <c r="LI139" s="298"/>
      <c r="LJ139" s="298"/>
      <c r="LK139" s="298"/>
      <c r="LL139" s="298"/>
      <c r="LM139" s="298"/>
      <c r="LN139" s="298"/>
      <c r="LO139" s="298"/>
      <c r="LP139" s="298"/>
      <c r="LQ139" s="298"/>
      <c r="LR139" s="298"/>
      <c r="LS139" s="298"/>
      <c r="LT139" s="298"/>
      <c r="LU139" s="298"/>
      <c r="LV139" s="298"/>
      <c r="LW139" s="298"/>
      <c r="LX139" s="298"/>
      <c r="LY139" s="298"/>
      <c r="LZ139" s="298"/>
      <c r="MA139" s="298"/>
      <c r="MB139" s="298"/>
      <c r="MC139" s="298"/>
      <c r="MD139" s="298"/>
      <c r="ME139" s="298"/>
      <c r="MF139" s="298"/>
      <c r="MG139" s="298"/>
      <c r="MH139" s="298"/>
      <c r="MI139" s="298"/>
      <c r="MJ139" s="298"/>
      <c r="MK139" s="298"/>
      <c r="ML139" s="298"/>
      <c r="MM139" s="298"/>
      <c r="MN139" s="298"/>
      <c r="MO139" s="298"/>
      <c r="MP139" s="298"/>
      <c r="MQ139" s="298"/>
      <c r="MR139" s="298"/>
      <c r="MS139" s="298"/>
      <c r="MT139" s="298"/>
      <c r="MU139" s="298"/>
      <c r="MV139" s="298"/>
      <c r="MW139" s="298"/>
      <c r="MX139" s="298"/>
      <c r="MY139" s="298"/>
      <c r="MZ139" s="298"/>
      <c r="NA139" s="298"/>
      <c r="NB139" s="298"/>
      <c r="NC139" s="298"/>
      <c r="ND139" s="298"/>
      <c r="NE139" s="298"/>
      <c r="NF139" s="298"/>
      <c r="NG139" s="298"/>
      <c r="NH139" s="298"/>
      <c r="NI139" s="298"/>
      <c r="NJ139" s="298"/>
      <c r="NK139" s="298"/>
      <c r="NL139" s="298"/>
      <c r="NM139" s="298"/>
      <c r="NN139" s="298"/>
      <c r="NO139" s="298"/>
      <c r="NP139" s="298"/>
      <c r="NQ139" s="298"/>
      <c r="NR139" s="298"/>
      <c r="NS139" s="298"/>
      <c r="NT139" s="298"/>
      <c r="NU139" s="298"/>
      <c r="NV139" s="298"/>
      <c r="NW139" s="298"/>
      <c r="NX139" s="298"/>
      <c r="NY139" s="298"/>
      <c r="NZ139" s="298"/>
      <c r="OA139" s="298"/>
      <c r="OB139" s="298"/>
      <c r="OC139" s="298"/>
      <c r="OD139" s="298"/>
      <c r="OE139" s="298"/>
      <c r="OF139" s="298"/>
      <c r="OG139" s="298"/>
      <c r="OH139" s="298"/>
      <c r="OI139" s="298"/>
      <c r="OJ139" s="298"/>
      <c r="OK139" s="298"/>
      <c r="OL139" s="298"/>
      <c r="OM139" s="298"/>
      <c r="ON139" s="298"/>
      <c r="OO139" s="298"/>
      <c r="OP139" s="298"/>
      <c r="OQ139" s="298"/>
      <c r="OR139" s="298"/>
      <c r="OS139" s="298"/>
      <c r="OT139" s="298"/>
      <c r="OU139" s="298"/>
      <c r="OV139" s="298"/>
      <c r="OW139" s="298"/>
      <c r="OX139" s="298"/>
      <c r="OY139" s="298"/>
      <c r="OZ139" s="298"/>
      <c r="PA139" s="298"/>
      <c r="PB139" s="298"/>
      <c r="PC139" s="298"/>
      <c r="PD139" s="298"/>
      <c r="PE139" s="298"/>
      <c r="PF139" s="298"/>
      <c r="PG139" s="298"/>
      <c r="PH139" s="298"/>
      <c r="PI139" s="298"/>
      <c r="PJ139" s="298"/>
      <c r="PK139" s="298"/>
      <c r="PL139" s="298"/>
      <c r="PM139" s="298"/>
      <c r="PN139" s="298"/>
      <c r="PO139" s="298"/>
      <c r="PP139" s="298"/>
      <c r="PQ139" s="298"/>
      <c r="PR139" s="298"/>
      <c r="PS139" s="298"/>
      <c r="PT139" s="298"/>
      <c r="PU139" s="298"/>
      <c r="PV139" s="298"/>
      <c r="PW139" s="298"/>
      <c r="PX139" s="298"/>
      <c r="PY139" s="298"/>
      <c r="PZ139" s="298"/>
      <c r="QA139" s="298"/>
      <c r="QB139" s="298"/>
      <c r="QC139" s="298"/>
      <c r="QD139" s="298"/>
      <c r="QE139" s="298"/>
      <c r="QF139" s="298"/>
      <c r="QG139" s="298"/>
      <c r="QH139" s="298"/>
      <c r="QI139" s="298"/>
      <c r="QJ139" s="298"/>
      <c r="QK139" s="298"/>
      <c r="QL139" s="298"/>
      <c r="QM139" s="298"/>
      <c r="QN139" s="298"/>
      <c r="QO139" s="298"/>
      <c r="QP139" s="298"/>
      <c r="QQ139" s="298"/>
      <c r="QR139" s="298"/>
      <c r="QS139" s="298"/>
      <c r="QT139" s="298"/>
      <c r="QU139" s="298"/>
      <c r="QV139" s="298"/>
      <c r="QW139" s="298"/>
      <c r="QX139" s="298"/>
      <c r="QY139" s="298"/>
      <c r="QZ139" s="298"/>
      <c r="RA139" s="298"/>
      <c r="RB139" s="298"/>
      <c r="RC139" s="298"/>
      <c r="RD139" s="298"/>
      <c r="RE139" s="298"/>
      <c r="RF139" s="298"/>
      <c r="RG139" s="298"/>
      <c r="RH139" s="298"/>
      <c r="RI139" s="298"/>
      <c r="RJ139" s="298"/>
      <c r="RK139" s="298"/>
      <c r="RL139" s="298"/>
      <c r="RM139" s="298"/>
      <c r="RN139" s="298"/>
      <c r="RO139" s="298"/>
      <c r="RP139" s="298"/>
      <c r="RQ139" s="298"/>
      <c r="RR139" s="298"/>
      <c r="RS139" s="298"/>
      <c r="RT139" s="298"/>
      <c r="RU139" s="298"/>
      <c r="RV139" s="298"/>
      <c r="RW139" s="298"/>
      <c r="RX139" s="298"/>
      <c r="RY139" s="298"/>
      <c r="RZ139" s="298"/>
      <c r="SA139" s="298"/>
      <c r="SB139" s="298"/>
      <c r="SC139" s="298"/>
      <c r="SD139" s="298"/>
      <c r="SE139" s="298"/>
      <c r="SF139" s="298"/>
      <c r="SG139" s="298"/>
      <c r="SH139" s="298"/>
      <c r="SI139" s="298"/>
      <c r="SJ139" s="298"/>
      <c r="SK139" s="298"/>
      <c r="SL139" s="298"/>
      <c r="SM139" s="298"/>
      <c r="SN139" s="298"/>
      <c r="SO139" s="298"/>
      <c r="SP139" s="298"/>
      <c r="SQ139" s="298"/>
      <c r="SR139" s="298"/>
      <c r="SS139" s="298"/>
      <c r="ST139" s="298"/>
      <c r="SU139" s="298"/>
      <c r="SV139" s="298"/>
      <c r="SW139" s="298"/>
      <c r="SX139" s="298"/>
      <c r="SY139" s="298"/>
      <c r="SZ139" s="298"/>
      <c r="TA139" s="298"/>
      <c r="TB139" s="298"/>
      <c r="TC139" s="298"/>
      <c r="TD139" s="298"/>
      <c r="TE139" s="298"/>
      <c r="TF139" s="298"/>
      <c r="TG139" s="298"/>
      <c r="TH139" s="298"/>
      <c r="TI139" s="298"/>
      <c r="TJ139" s="298"/>
      <c r="TK139" s="298"/>
      <c r="TL139" s="298"/>
      <c r="TM139" s="298"/>
      <c r="TN139" s="298"/>
      <c r="TO139" s="298"/>
      <c r="TP139" s="298"/>
      <c r="TQ139" s="298"/>
      <c r="TR139" s="298"/>
      <c r="TS139" s="298"/>
      <c r="TT139" s="298"/>
      <c r="TU139" s="298"/>
      <c r="TV139" s="298"/>
      <c r="TW139" s="298"/>
      <c r="TX139" s="298"/>
      <c r="TY139" s="298"/>
      <c r="TZ139" s="298"/>
      <c r="UA139" s="298"/>
      <c r="UB139" s="298"/>
      <c r="UC139" s="298"/>
      <c r="UD139" s="298"/>
      <c r="UE139" s="298"/>
      <c r="UF139" s="298"/>
      <c r="UG139" s="298"/>
      <c r="UH139" s="298"/>
      <c r="UI139" s="298"/>
      <c r="UJ139" s="298"/>
      <c r="UK139" s="298"/>
      <c r="UL139" s="298"/>
      <c r="UM139" s="298"/>
      <c r="UN139" s="298"/>
      <c r="UO139" s="298"/>
      <c r="UP139" s="298"/>
      <c r="UQ139" s="298"/>
      <c r="UR139" s="298"/>
      <c r="US139" s="298"/>
      <c r="UT139" s="298"/>
      <c r="UU139" s="298"/>
      <c r="UV139" s="298"/>
      <c r="UW139" s="298"/>
      <c r="UX139" s="298"/>
      <c r="UY139" s="298"/>
      <c r="UZ139" s="298"/>
      <c r="VA139" s="298"/>
      <c r="VB139" s="298"/>
      <c r="VC139" s="298"/>
      <c r="VD139" s="298"/>
      <c r="VE139" s="298"/>
      <c r="VF139" s="298"/>
      <c r="VG139" s="298"/>
      <c r="VH139" s="298"/>
      <c r="VI139" s="298"/>
      <c r="VJ139" s="298"/>
      <c r="VK139" s="298"/>
      <c r="VL139" s="298"/>
      <c r="VM139" s="298"/>
      <c r="VN139" s="298"/>
      <c r="VO139" s="298"/>
      <c r="VP139" s="298"/>
      <c r="VQ139" s="298"/>
      <c r="VR139" s="298"/>
      <c r="VS139" s="298"/>
      <c r="VT139" s="298"/>
      <c r="VU139" s="298"/>
      <c r="VV139" s="298"/>
      <c r="VW139" s="298"/>
      <c r="VX139" s="298"/>
      <c r="VY139" s="298"/>
      <c r="VZ139" s="298"/>
      <c r="WA139" s="298"/>
      <c r="WB139" s="298"/>
      <c r="WC139" s="298"/>
      <c r="WD139" s="298"/>
      <c r="WE139" s="298"/>
      <c r="WF139" s="298"/>
      <c r="WG139" s="298"/>
      <c r="WH139" s="298"/>
      <c r="WI139" s="298"/>
      <c r="WJ139" s="298"/>
      <c r="WK139" s="298"/>
      <c r="WL139" s="298"/>
      <c r="WM139" s="298"/>
      <c r="WN139" s="298"/>
      <c r="WO139" s="298"/>
      <c r="WP139" s="298"/>
      <c r="WQ139" s="298"/>
      <c r="WR139" s="298"/>
      <c r="WS139" s="298"/>
      <c r="WT139" s="298"/>
      <c r="WU139" s="298"/>
      <c r="WV139" s="298"/>
      <c r="WW139" s="298"/>
      <c r="WX139" s="298"/>
      <c r="WY139" s="298"/>
      <c r="WZ139" s="298"/>
      <c r="XA139" s="298"/>
      <c r="XB139" s="298"/>
      <c r="XC139" s="298"/>
      <c r="XD139" s="298"/>
      <c r="XE139" s="298"/>
      <c r="XF139" s="298"/>
      <c r="XG139" s="298"/>
      <c r="XH139" s="298"/>
      <c r="XI139" s="298"/>
      <c r="XJ139" s="298"/>
      <c r="XK139" s="298"/>
      <c r="XL139" s="298"/>
      <c r="XM139" s="298"/>
      <c r="XN139" s="298"/>
      <c r="XO139" s="298"/>
      <c r="XP139" s="298"/>
      <c r="XQ139" s="298"/>
      <c r="XR139" s="298"/>
      <c r="XS139" s="298"/>
      <c r="XT139" s="298"/>
      <c r="XU139" s="298"/>
      <c r="XV139" s="298"/>
      <c r="XW139" s="298"/>
      <c r="XX139" s="298"/>
      <c r="XY139" s="298"/>
      <c r="XZ139" s="298"/>
      <c r="YA139" s="298"/>
      <c r="YB139" s="298"/>
      <c r="YC139" s="298"/>
      <c r="YD139" s="298"/>
      <c r="YE139" s="298"/>
      <c r="YF139" s="298"/>
      <c r="YG139" s="298"/>
      <c r="YH139" s="298"/>
      <c r="YI139" s="298"/>
      <c r="YJ139" s="298"/>
      <c r="YK139" s="298"/>
      <c r="YL139" s="298"/>
      <c r="YM139" s="298"/>
      <c r="YN139" s="298"/>
      <c r="YO139" s="298"/>
      <c r="YP139" s="298"/>
      <c r="YQ139" s="298"/>
      <c r="YR139" s="298"/>
      <c r="YS139" s="298"/>
      <c r="YT139" s="298"/>
      <c r="YU139" s="298"/>
      <c r="YV139" s="298"/>
      <c r="YW139" s="298"/>
      <c r="YX139" s="298"/>
      <c r="YY139" s="298"/>
      <c r="YZ139" s="298"/>
      <c r="ZA139" s="298"/>
      <c r="ZB139" s="298"/>
      <c r="ZC139" s="298"/>
      <c r="ZD139" s="298"/>
      <c r="ZE139" s="298"/>
      <c r="ZF139" s="298"/>
      <c r="ZG139" s="298"/>
      <c r="ZH139" s="298"/>
      <c r="ZI139" s="298"/>
      <c r="ZJ139" s="298"/>
      <c r="ZK139" s="298"/>
      <c r="ZL139" s="298"/>
      <c r="ZM139" s="298"/>
      <c r="ZN139" s="298"/>
      <c r="ZO139" s="298"/>
      <c r="ZP139" s="298"/>
      <c r="ZQ139" s="298"/>
      <c r="ZR139" s="298"/>
      <c r="ZS139" s="298"/>
      <c r="ZT139" s="298"/>
      <c r="ZU139" s="298"/>
      <c r="ZV139" s="298"/>
      <c r="ZW139" s="298"/>
      <c r="ZX139" s="298"/>
      <c r="ZY139" s="298"/>
      <c r="ZZ139" s="298"/>
      <c r="AAA139" s="298"/>
      <c r="AAB139" s="298"/>
      <c r="AAC139" s="298"/>
      <c r="AAD139" s="298"/>
      <c r="AAE139" s="298"/>
      <c r="AAF139" s="298"/>
      <c r="AAG139" s="298"/>
      <c r="AAH139" s="298"/>
      <c r="AAI139" s="298"/>
      <c r="AAJ139" s="298"/>
      <c r="AAK139" s="298"/>
      <c r="AAL139" s="298"/>
      <c r="AAM139" s="298"/>
      <c r="AAN139" s="298"/>
      <c r="AAO139" s="298"/>
      <c r="AAP139" s="298"/>
      <c r="AAQ139" s="298"/>
      <c r="AAR139" s="298"/>
      <c r="AAS139" s="298"/>
      <c r="AAT139" s="298"/>
      <c r="AAU139" s="298"/>
      <c r="AAV139" s="298"/>
      <c r="AAW139" s="298"/>
      <c r="AAX139" s="298"/>
      <c r="AAY139" s="298"/>
      <c r="AAZ139" s="298"/>
      <c r="ABA139" s="298"/>
      <c r="ABB139" s="298"/>
      <c r="ABC139" s="298"/>
      <c r="ABD139" s="298"/>
      <c r="ABE139" s="298"/>
      <c r="ABF139" s="298"/>
      <c r="ABG139" s="298"/>
      <c r="ABH139" s="298"/>
      <c r="ABI139" s="298"/>
      <c r="ABJ139" s="298"/>
      <c r="ABK139" s="298"/>
      <c r="ABL139" s="298"/>
      <c r="ABM139" s="298"/>
      <c r="ABN139" s="298"/>
      <c r="ABO139" s="298"/>
      <c r="ABP139" s="298"/>
      <c r="ABQ139" s="298"/>
      <c r="ABR139" s="298"/>
      <c r="ABS139" s="298"/>
      <c r="ABT139" s="298"/>
      <c r="ABU139" s="298"/>
      <c r="ABV139" s="298"/>
      <c r="ABW139" s="298"/>
      <c r="ABX139" s="298"/>
      <c r="ABY139" s="298"/>
      <c r="ABZ139" s="298"/>
      <c r="ACA139" s="298"/>
      <c r="ACB139" s="298"/>
      <c r="ACC139" s="298"/>
      <c r="ACD139" s="298"/>
      <c r="ACE139" s="298"/>
      <c r="ACF139" s="298"/>
      <c r="ACG139" s="298"/>
      <c r="ACH139" s="298"/>
      <c r="ACI139" s="298"/>
      <c r="ACJ139" s="298"/>
      <c r="ACK139" s="298"/>
      <c r="ACL139" s="298"/>
      <c r="ACM139" s="298"/>
      <c r="ACN139" s="298"/>
      <c r="ACO139" s="298"/>
      <c r="ACP139" s="298"/>
      <c r="ACQ139" s="298"/>
      <c r="ACR139" s="298"/>
      <c r="ACS139" s="298"/>
      <c r="ACT139" s="298"/>
      <c r="ACU139" s="298"/>
      <c r="ACV139" s="298"/>
      <c r="ACW139" s="298"/>
      <c r="ACX139" s="298"/>
      <c r="ACY139" s="298"/>
      <c r="ACZ139" s="298"/>
      <c r="ADA139" s="298"/>
      <c r="ADB139" s="298"/>
      <c r="ADC139" s="298"/>
      <c r="ADD139" s="298"/>
      <c r="ADE139" s="298"/>
      <c r="ADF139" s="298"/>
      <c r="ADG139" s="298"/>
      <c r="ADH139" s="298"/>
      <c r="ADI139" s="298"/>
      <c r="ADJ139" s="298"/>
      <c r="ADK139" s="298"/>
      <c r="ADL139" s="298"/>
      <c r="ADM139" s="298"/>
      <c r="ADN139" s="298"/>
      <c r="ADO139" s="298"/>
      <c r="ADP139" s="298"/>
      <c r="ADQ139" s="298"/>
      <c r="ADR139" s="298"/>
      <c r="ADS139" s="298"/>
      <c r="ADT139" s="298"/>
      <c r="ADU139" s="298"/>
      <c r="ADV139" s="298"/>
      <c r="ADW139" s="298"/>
      <c r="ADX139" s="298"/>
      <c r="ADY139" s="298"/>
      <c r="ADZ139" s="298"/>
      <c r="AEA139" s="298"/>
      <c r="AEB139" s="298"/>
      <c r="AEC139" s="298"/>
      <c r="AED139" s="298"/>
      <c r="AEE139" s="298"/>
      <c r="AEF139" s="298"/>
      <c r="AEG139" s="298"/>
      <c r="AEH139" s="298"/>
      <c r="AEI139" s="298"/>
      <c r="AEJ139" s="298"/>
      <c r="AEK139" s="298"/>
      <c r="AEL139" s="298"/>
      <c r="AEM139" s="298"/>
      <c r="AEN139" s="298"/>
      <c r="AEO139" s="298"/>
      <c r="AEP139" s="298"/>
      <c r="AEQ139" s="298"/>
      <c r="AER139" s="298"/>
      <c r="AES139" s="298"/>
      <c r="AET139" s="298"/>
      <c r="AEU139" s="298"/>
      <c r="AEV139" s="298"/>
      <c r="AEW139" s="298"/>
      <c r="AEX139" s="298"/>
      <c r="AEY139" s="298"/>
      <c r="AEZ139" s="298"/>
      <c r="AFA139" s="298"/>
      <c r="AFB139" s="298"/>
      <c r="AFC139" s="298"/>
      <c r="AFD139" s="298"/>
      <c r="AFE139" s="298"/>
      <c r="AFF139" s="298"/>
      <c r="AFG139" s="298"/>
      <c r="AFH139" s="298"/>
      <c r="AFI139" s="298"/>
      <c r="AFJ139" s="298"/>
      <c r="AFK139" s="298"/>
      <c r="AFL139" s="298"/>
      <c r="AFM139" s="298"/>
      <c r="AFN139" s="298"/>
      <c r="AFO139" s="298"/>
      <c r="AFP139" s="298"/>
      <c r="AFQ139" s="298"/>
      <c r="AFR139" s="298"/>
      <c r="AFS139" s="298"/>
      <c r="AFT139" s="298"/>
      <c r="AFU139" s="298"/>
      <c r="AFV139" s="298"/>
      <c r="AFW139" s="298"/>
      <c r="AFX139" s="298"/>
      <c r="AFY139" s="298"/>
      <c r="AFZ139" s="298"/>
      <c r="AGA139" s="298"/>
      <c r="AGB139" s="298"/>
      <c r="AGC139" s="298"/>
      <c r="AGD139" s="298"/>
      <c r="AGE139" s="298"/>
      <c r="AGF139" s="298"/>
      <c r="AGG139" s="298"/>
      <c r="AGH139" s="298"/>
      <c r="AGI139" s="298"/>
      <c r="AGJ139" s="298"/>
      <c r="AGK139" s="298"/>
      <c r="AGL139" s="298"/>
      <c r="AGM139" s="298"/>
      <c r="AGN139" s="298"/>
      <c r="AGO139" s="298"/>
      <c r="AGP139" s="298"/>
      <c r="AGQ139" s="298"/>
      <c r="AGR139" s="298"/>
      <c r="AGS139" s="298"/>
      <c r="AGT139" s="298"/>
      <c r="AGU139" s="298"/>
      <c r="AGV139" s="298"/>
      <c r="AGW139" s="298"/>
      <c r="AGX139" s="298"/>
      <c r="AGY139" s="298"/>
      <c r="AGZ139" s="298"/>
      <c r="AHA139" s="298"/>
      <c r="AHB139" s="298"/>
      <c r="AHC139" s="298"/>
      <c r="AHD139" s="298"/>
      <c r="AHE139" s="298"/>
      <c r="AHF139" s="298"/>
      <c r="AHG139" s="298"/>
      <c r="AHH139" s="298"/>
      <c r="AHI139" s="298"/>
      <c r="AHJ139" s="298"/>
      <c r="AHK139" s="298"/>
      <c r="AHL139" s="298"/>
      <c r="AHM139" s="298"/>
      <c r="AHN139" s="298"/>
      <c r="AHO139" s="298"/>
      <c r="AHP139" s="298"/>
      <c r="AHQ139" s="298"/>
      <c r="AHR139" s="298"/>
      <c r="AHS139" s="298"/>
      <c r="AHT139" s="298"/>
      <c r="AHU139" s="298"/>
      <c r="AHV139" s="298"/>
      <c r="AHW139" s="298"/>
      <c r="AHX139" s="298"/>
      <c r="AHY139" s="298"/>
      <c r="AHZ139" s="298"/>
      <c r="AIA139" s="298"/>
      <c r="AIB139" s="298"/>
      <c r="AIC139" s="298"/>
      <c r="AID139" s="298"/>
      <c r="AIE139" s="298"/>
      <c r="AIF139" s="298"/>
      <c r="AIG139" s="298"/>
      <c r="AIH139" s="298"/>
      <c r="AII139" s="298"/>
      <c r="AIJ139" s="298"/>
      <c r="AIK139" s="298"/>
      <c r="AIL139" s="298"/>
      <c r="AIM139" s="298"/>
      <c r="AIN139" s="298"/>
      <c r="AIO139" s="298"/>
      <c r="AIP139" s="298"/>
      <c r="AIQ139" s="298"/>
      <c r="AIR139" s="298"/>
      <c r="AIS139" s="298"/>
      <c r="AIT139" s="298"/>
      <c r="AIU139" s="298"/>
      <c r="AIV139" s="298"/>
      <c r="AIW139" s="298"/>
      <c r="AIX139" s="298"/>
      <c r="AIY139" s="298"/>
      <c r="AIZ139" s="298"/>
      <c r="AJA139" s="298"/>
      <c r="AJB139" s="298"/>
      <c r="AJC139" s="298"/>
      <c r="AJD139" s="298"/>
      <c r="AJE139" s="298"/>
      <c r="AJF139" s="298"/>
      <c r="AJG139" s="298"/>
      <c r="AJH139" s="298"/>
      <c r="AJI139" s="298"/>
      <c r="AJJ139" s="298"/>
      <c r="AJK139" s="298"/>
      <c r="AJL139" s="298"/>
      <c r="AJM139" s="298"/>
      <c r="AJN139" s="298"/>
      <c r="AJO139" s="298"/>
      <c r="AJP139" s="298"/>
      <c r="AJQ139" s="298"/>
      <c r="AJR139" s="298"/>
      <c r="AJS139" s="298"/>
      <c r="AJT139" s="298"/>
      <c r="AJU139" s="298"/>
      <c r="AJV139" s="298"/>
      <c r="AJW139" s="298"/>
      <c r="AJX139" s="298"/>
      <c r="AJY139" s="298"/>
      <c r="AJZ139" s="298"/>
      <c r="AKA139" s="298"/>
      <c r="AKB139" s="298"/>
      <c r="AKC139" s="298"/>
      <c r="AKD139" s="298"/>
      <c r="AKE139" s="298"/>
      <c r="AKF139" s="298"/>
      <c r="AKG139" s="298"/>
      <c r="AKH139" s="298"/>
      <c r="AKI139" s="298"/>
      <c r="AKJ139" s="298"/>
      <c r="AKK139" s="298"/>
      <c r="AKL139" s="298"/>
      <c r="AKM139" s="298"/>
      <c r="AKN139" s="298"/>
      <c r="AKO139" s="298"/>
      <c r="AKP139" s="298"/>
      <c r="AKQ139" s="298"/>
      <c r="AKR139" s="298"/>
      <c r="AKS139" s="298"/>
      <c r="AKT139" s="298"/>
      <c r="AKU139" s="298"/>
      <c r="AKV139" s="298"/>
      <c r="AKW139" s="298"/>
      <c r="AKX139" s="298"/>
      <c r="AKY139" s="298"/>
      <c r="AKZ139" s="298"/>
      <c r="ALA139" s="298"/>
      <c r="ALB139" s="298"/>
      <c r="ALC139" s="298"/>
      <c r="ALD139" s="298"/>
      <c r="ALE139" s="298"/>
      <c r="ALF139" s="298"/>
      <c r="ALG139" s="298"/>
      <c r="ALH139" s="298"/>
      <c r="ALI139" s="298"/>
      <c r="ALJ139" s="298"/>
      <c r="ALK139" s="298"/>
      <c r="ALL139" s="298"/>
      <c r="ALM139" s="298"/>
      <c r="ALN139" s="298"/>
      <c r="ALO139" s="298"/>
      <c r="ALP139" s="298"/>
      <c r="ALQ139" s="298"/>
      <c r="ALR139" s="298"/>
      <c r="ALS139" s="298"/>
      <c r="ALT139" s="298"/>
      <c r="ALU139" s="298"/>
      <c r="ALV139" s="298"/>
      <c r="ALW139" s="298"/>
      <c r="ALX139" s="298"/>
      <c r="ALY139" s="298"/>
      <c r="ALZ139" s="298"/>
      <c r="AMA139" s="298"/>
      <c r="AMB139" s="298"/>
      <c r="AMC139" s="298"/>
      <c r="AMD139" s="298"/>
      <c r="AME139" s="298"/>
      <c r="AMF139" s="298"/>
      <c r="AMG139" s="298"/>
      <c r="AMH139" s="298"/>
      <c r="AMI139" s="298"/>
      <c r="AMJ139" s="298"/>
      <c r="AMK139" s="298"/>
      <c r="AML139" s="298"/>
      <c r="AMM139" s="298"/>
      <c r="AMN139" s="298"/>
      <c r="AMO139" s="298"/>
      <c r="AMP139" s="298"/>
      <c r="AMQ139" s="298"/>
      <c r="AMR139" s="298"/>
      <c r="AMS139" s="298"/>
      <c r="AMT139" s="298"/>
      <c r="AMU139" s="298"/>
      <c r="AMV139" s="298"/>
      <c r="AMW139" s="298"/>
      <c r="AMX139" s="298"/>
      <c r="AMY139" s="298"/>
      <c r="AMZ139" s="298"/>
      <c r="ANA139" s="298"/>
      <c r="ANB139" s="298"/>
      <c r="ANC139" s="298"/>
      <c r="AND139" s="298"/>
      <c r="ANE139" s="298"/>
      <c r="ANF139" s="298"/>
      <c r="ANG139" s="298"/>
      <c r="ANH139" s="298"/>
      <c r="ANI139" s="298"/>
      <c r="ANJ139" s="298"/>
      <c r="ANK139" s="298"/>
      <c r="ANL139" s="298"/>
      <c r="ANM139" s="298"/>
      <c r="ANN139" s="298"/>
      <c r="ANO139" s="298"/>
      <c r="ANP139" s="298"/>
      <c r="ANQ139" s="298"/>
      <c r="ANR139" s="298"/>
      <c r="ANS139" s="298"/>
      <c r="ANT139" s="298"/>
      <c r="ANU139" s="298"/>
      <c r="ANV139" s="298"/>
      <c r="ANW139" s="298"/>
      <c r="ANX139" s="298"/>
      <c r="ANY139" s="298"/>
      <c r="ANZ139" s="298"/>
      <c r="AOA139" s="298"/>
      <c r="AOB139" s="298"/>
      <c r="AOC139" s="298"/>
      <c r="AOD139" s="298"/>
      <c r="AOE139" s="298"/>
      <c r="AOF139" s="298"/>
      <c r="AOG139" s="298"/>
      <c r="AOH139" s="298"/>
      <c r="AOI139" s="298"/>
      <c r="AOJ139" s="298"/>
      <c r="AOK139" s="298"/>
      <c r="AOL139" s="298"/>
      <c r="AOM139" s="298"/>
      <c r="AON139" s="298"/>
      <c r="AOO139" s="298"/>
      <c r="AOP139" s="298"/>
      <c r="AOQ139" s="298"/>
      <c r="AOR139" s="298"/>
      <c r="AOS139" s="298"/>
      <c r="AOT139" s="298"/>
      <c r="AOU139" s="298"/>
      <c r="AOV139" s="298"/>
      <c r="AOW139" s="298"/>
      <c r="AOX139" s="298"/>
      <c r="AOY139" s="298"/>
      <c r="AOZ139" s="298"/>
      <c r="APA139" s="298"/>
      <c r="APB139" s="298"/>
      <c r="APC139" s="298"/>
      <c r="APD139" s="298"/>
      <c r="APE139" s="298"/>
      <c r="APF139" s="298"/>
      <c r="APG139" s="298"/>
      <c r="APH139" s="298"/>
      <c r="API139" s="298"/>
      <c r="APJ139" s="298"/>
      <c r="APK139" s="298"/>
      <c r="APL139" s="298"/>
      <c r="APM139" s="298"/>
      <c r="APN139" s="298"/>
      <c r="APO139" s="298"/>
      <c r="APP139" s="298"/>
      <c r="APQ139" s="298"/>
      <c r="APR139" s="298"/>
      <c r="APS139" s="298"/>
      <c r="APT139" s="298"/>
      <c r="APU139" s="298"/>
      <c r="APV139" s="298"/>
      <c r="APW139" s="298"/>
      <c r="APX139" s="298"/>
      <c r="APY139" s="298"/>
      <c r="APZ139" s="298"/>
      <c r="AQA139" s="298"/>
      <c r="AQB139" s="298"/>
      <c r="AQC139" s="298"/>
      <c r="AQD139" s="298"/>
      <c r="AQE139" s="298"/>
      <c r="AQF139" s="298"/>
      <c r="AQG139" s="298"/>
      <c r="AQH139" s="298"/>
      <c r="AQI139" s="298"/>
      <c r="AQJ139" s="298"/>
      <c r="AQK139" s="298"/>
      <c r="AQL139" s="298"/>
      <c r="AQM139" s="298"/>
      <c r="AQN139" s="298"/>
      <c r="AQO139" s="298"/>
      <c r="AQP139" s="298"/>
      <c r="AQQ139" s="298"/>
      <c r="AQR139" s="298"/>
      <c r="AQS139" s="298"/>
      <c r="AQT139" s="298"/>
      <c r="AQU139" s="298"/>
      <c r="AQV139" s="298"/>
      <c r="AQW139" s="298"/>
      <c r="AQX139" s="298"/>
      <c r="AQY139" s="298"/>
      <c r="AQZ139" s="298"/>
      <c r="ARA139" s="298"/>
      <c r="ARB139" s="298"/>
      <c r="ARC139" s="298"/>
      <c r="ARD139" s="298"/>
      <c r="ARE139" s="298"/>
      <c r="ARF139" s="298"/>
      <c r="ARG139" s="298"/>
      <c r="ARH139" s="298"/>
      <c r="ARI139" s="298"/>
      <c r="ARJ139" s="298"/>
      <c r="ARK139" s="298"/>
      <c r="ARL139" s="298"/>
      <c r="ARM139" s="298"/>
      <c r="ARN139" s="298"/>
      <c r="ARO139" s="298"/>
      <c r="ARP139" s="298"/>
      <c r="ARQ139" s="298"/>
      <c r="ARR139" s="298"/>
      <c r="ARS139" s="298"/>
      <c r="ART139" s="298"/>
      <c r="ARU139" s="298"/>
      <c r="ARV139" s="298"/>
      <c r="ARW139" s="298"/>
      <c r="ARX139" s="298"/>
      <c r="ARY139" s="298"/>
      <c r="ARZ139" s="298"/>
      <c r="ASA139" s="298"/>
      <c r="ASB139" s="298"/>
      <c r="ASC139" s="298"/>
      <c r="ASD139" s="298"/>
      <c r="ASE139" s="298"/>
      <c r="ASF139" s="298"/>
      <c r="ASG139" s="298"/>
      <c r="ASH139" s="298"/>
      <c r="ASI139" s="298"/>
      <c r="ASJ139" s="298"/>
      <c r="ASK139" s="298"/>
      <c r="ASL139" s="298"/>
      <c r="ASM139" s="298"/>
      <c r="ASN139" s="298"/>
      <c r="ASO139" s="298"/>
      <c r="ASP139" s="298"/>
      <c r="ASQ139" s="298"/>
      <c r="ASR139" s="298"/>
      <c r="ASS139" s="298"/>
      <c r="AST139" s="298"/>
      <c r="ASU139" s="298"/>
      <c r="ASV139" s="298"/>
      <c r="ASW139" s="298"/>
      <c r="ASX139" s="298"/>
      <c r="ASY139" s="298"/>
      <c r="ASZ139" s="298"/>
      <c r="ATA139" s="298"/>
      <c r="ATB139" s="298"/>
      <c r="ATC139" s="298"/>
      <c r="ATD139" s="298"/>
      <c r="ATE139" s="298"/>
      <c r="ATF139" s="298"/>
      <c r="ATG139" s="298"/>
      <c r="ATH139" s="298"/>
      <c r="ATI139" s="298"/>
      <c r="ATJ139" s="298"/>
      <c r="ATK139" s="298"/>
      <c r="ATL139" s="298"/>
      <c r="ATM139" s="298"/>
      <c r="ATN139" s="298"/>
      <c r="ATO139" s="298"/>
      <c r="ATP139" s="298"/>
      <c r="ATQ139" s="298"/>
      <c r="ATR139" s="298"/>
      <c r="ATS139" s="298"/>
      <c r="ATT139" s="298"/>
      <c r="ATU139" s="298"/>
      <c r="ATV139" s="298"/>
      <c r="ATW139" s="298"/>
      <c r="ATX139" s="298"/>
      <c r="ATY139" s="298"/>
      <c r="ATZ139" s="298"/>
      <c r="AUA139" s="298"/>
      <c r="AUB139" s="298"/>
      <c r="AUC139" s="298"/>
      <c r="AUD139" s="298"/>
      <c r="AUE139" s="298"/>
      <c r="AUF139" s="298"/>
      <c r="AUG139" s="298"/>
      <c r="AUH139" s="298"/>
      <c r="AUI139" s="298"/>
      <c r="AUJ139" s="298"/>
      <c r="AUK139" s="298"/>
      <c r="AUL139" s="298"/>
      <c r="AUM139" s="298"/>
      <c r="AUN139" s="298"/>
      <c r="AUO139" s="298"/>
      <c r="AUP139" s="298"/>
      <c r="AUQ139" s="298"/>
      <c r="AUR139" s="298"/>
      <c r="AUS139" s="298"/>
      <c r="AUT139" s="298"/>
      <c r="AUU139" s="298"/>
      <c r="AUV139" s="298"/>
      <c r="AUW139" s="298"/>
      <c r="AUX139" s="298"/>
      <c r="AUY139" s="298"/>
      <c r="AUZ139" s="298"/>
      <c r="AVA139" s="298"/>
      <c r="AVB139" s="298"/>
      <c r="AVC139" s="298"/>
      <c r="AVD139" s="298"/>
      <c r="AVE139" s="298"/>
      <c r="AVF139" s="298"/>
      <c r="AVG139" s="298"/>
      <c r="AVH139" s="298"/>
      <c r="AVI139" s="298"/>
      <c r="AVJ139" s="298"/>
      <c r="AVK139" s="298"/>
      <c r="AVL139" s="298"/>
      <c r="AVM139" s="298"/>
      <c r="AVN139" s="298"/>
      <c r="AVO139" s="298"/>
      <c r="AVP139" s="298"/>
      <c r="AVQ139" s="298"/>
      <c r="AVR139" s="298"/>
      <c r="AVS139" s="298"/>
      <c r="AVT139" s="298"/>
      <c r="AVU139" s="298"/>
      <c r="AVV139" s="298"/>
      <c r="AVW139" s="298"/>
      <c r="AVX139" s="298"/>
      <c r="AVY139" s="298"/>
      <c r="AVZ139" s="298"/>
      <c r="AWA139" s="298"/>
      <c r="AWB139" s="298"/>
      <c r="AWC139" s="298"/>
      <c r="AWD139" s="298"/>
      <c r="AWE139" s="298"/>
      <c r="AWF139" s="298"/>
      <c r="AWG139" s="298"/>
      <c r="AWH139" s="298"/>
      <c r="AWI139" s="298"/>
      <c r="AWJ139" s="298"/>
      <c r="AWK139" s="298"/>
      <c r="AWL139" s="298"/>
      <c r="AWM139" s="298"/>
      <c r="AWN139" s="298"/>
      <c r="AWO139" s="298"/>
      <c r="AWP139" s="298"/>
      <c r="AWQ139" s="298"/>
      <c r="AWR139" s="298"/>
      <c r="AWS139" s="298"/>
      <c r="AWT139" s="298"/>
      <c r="AWU139" s="298"/>
      <c r="AWV139" s="298"/>
      <c r="AWW139" s="298"/>
      <c r="AWX139" s="298"/>
      <c r="AWY139" s="298"/>
      <c r="AWZ139" s="298"/>
      <c r="AXA139" s="298"/>
      <c r="AXB139" s="298"/>
      <c r="AXC139" s="298"/>
      <c r="AXD139" s="298"/>
      <c r="AXE139" s="298"/>
      <c r="AXF139" s="298"/>
      <c r="AXG139" s="298"/>
      <c r="AXH139" s="298"/>
      <c r="AXI139" s="298"/>
      <c r="AXJ139" s="298"/>
      <c r="AXK139" s="298"/>
      <c r="AXL139" s="298"/>
      <c r="AXM139" s="298"/>
      <c r="AXN139" s="298"/>
      <c r="AXO139" s="298"/>
      <c r="AXP139" s="298"/>
      <c r="AXQ139" s="298"/>
      <c r="AXR139" s="298"/>
      <c r="AXS139" s="298"/>
      <c r="AXT139" s="298"/>
      <c r="AXU139" s="298"/>
      <c r="AXV139" s="298"/>
      <c r="AXW139" s="298"/>
      <c r="AXX139" s="298"/>
      <c r="AXY139" s="298"/>
      <c r="AXZ139" s="298"/>
      <c r="AYA139" s="298"/>
      <c r="AYB139" s="298"/>
      <c r="AYC139" s="298"/>
      <c r="AYD139" s="298"/>
      <c r="AYE139" s="298"/>
      <c r="AYF139" s="298"/>
      <c r="AYG139" s="298"/>
      <c r="AYH139" s="298"/>
      <c r="AYI139" s="298"/>
      <c r="AYJ139" s="298"/>
      <c r="AYK139" s="298"/>
      <c r="AYL139" s="298"/>
      <c r="AYM139" s="298"/>
      <c r="AYN139" s="298"/>
      <c r="AYO139" s="298"/>
      <c r="AYP139" s="298"/>
      <c r="AYQ139" s="298"/>
      <c r="AYR139" s="298"/>
      <c r="AYS139" s="298"/>
      <c r="AYT139" s="298"/>
      <c r="AYU139" s="298"/>
      <c r="AYV139" s="298"/>
      <c r="AYW139" s="298"/>
      <c r="AYX139" s="298"/>
      <c r="AYY139" s="298"/>
      <c r="AYZ139" s="298"/>
      <c r="AZA139" s="298"/>
      <c r="AZB139" s="298"/>
      <c r="AZC139" s="298"/>
      <c r="AZD139" s="298"/>
      <c r="AZE139" s="298"/>
      <c r="AZF139" s="298"/>
      <c r="AZG139" s="298"/>
      <c r="AZH139" s="298"/>
      <c r="AZI139" s="298"/>
      <c r="AZJ139" s="298"/>
      <c r="AZK139" s="298"/>
      <c r="AZL139" s="298"/>
      <c r="AZM139" s="298"/>
      <c r="AZN139" s="298"/>
      <c r="AZO139" s="298"/>
      <c r="AZP139" s="298"/>
      <c r="AZQ139" s="298"/>
      <c r="AZR139" s="298"/>
      <c r="AZS139" s="298"/>
      <c r="AZT139" s="298"/>
      <c r="AZU139" s="298"/>
      <c r="AZV139" s="298"/>
      <c r="AZW139" s="298"/>
      <c r="AZX139" s="298"/>
      <c r="AZY139" s="298"/>
      <c r="AZZ139" s="298"/>
      <c r="BAA139" s="298"/>
      <c r="BAB139" s="298"/>
      <c r="BAC139" s="298"/>
      <c r="BAD139" s="298"/>
      <c r="BAE139" s="298"/>
      <c r="BAF139" s="298"/>
      <c r="BAG139" s="298"/>
      <c r="BAH139" s="298"/>
      <c r="BAI139" s="298"/>
      <c r="BAJ139" s="298"/>
      <c r="BAK139" s="298"/>
      <c r="BAL139" s="298"/>
      <c r="BAM139" s="298"/>
      <c r="BAN139" s="298"/>
      <c r="BAO139" s="298"/>
      <c r="BAP139" s="298"/>
      <c r="BAQ139" s="298"/>
      <c r="BAR139" s="298"/>
      <c r="BAS139" s="298"/>
      <c r="BAT139" s="298"/>
      <c r="BAU139" s="298"/>
      <c r="BAV139" s="298"/>
      <c r="BAW139" s="298"/>
      <c r="BAX139" s="298"/>
      <c r="BAY139" s="298"/>
      <c r="BAZ139" s="298"/>
      <c r="BBA139" s="298"/>
      <c r="BBB139" s="298"/>
      <c r="BBC139" s="298"/>
      <c r="BBD139" s="298"/>
      <c r="BBE139" s="298"/>
      <c r="BBF139" s="298"/>
      <c r="BBG139" s="298"/>
      <c r="BBH139" s="298"/>
      <c r="BBI139" s="298"/>
      <c r="BBJ139" s="298"/>
      <c r="BBK139" s="298"/>
      <c r="BBL139" s="298"/>
      <c r="BBM139" s="298"/>
      <c r="BBN139" s="298"/>
      <c r="BBO139" s="298"/>
      <c r="BBP139" s="298"/>
      <c r="BBQ139" s="298"/>
      <c r="BBR139" s="298"/>
      <c r="BBS139" s="298"/>
      <c r="BBT139" s="298"/>
      <c r="BBU139" s="298"/>
      <c r="BBV139" s="298"/>
      <c r="BBW139" s="298"/>
      <c r="BBX139" s="298"/>
      <c r="BBY139" s="298"/>
      <c r="BBZ139" s="298"/>
      <c r="BCA139" s="298"/>
      <c r="BCB139" s="298"/>
      <c r="BCC139" s="298"/>
      <c r="BCD139" s="298"/>
      <c r="BCE139" s="298"/>
      <c r="BCF139" s="298"/>
      <c r="BCG139" s="298"/>
      <c r="BCH139" s="298"/>
      <c r="BCI139" s="298"/>
      <c r="BCJ139" s="298"/>
      <c r="BCK139" s="298"/>
      <c r="BCL139" s="298"/>
      <c r="BCM139" s="298"/>
      <c r="BCN139" s="298"/>
      <c r="BCO139" s="298"/>
      <c r="BCP139" s="298"/>
      <c r="BCQ139" s="298"/>
      <c r="BCR139" s="298"/>
      <c r="BCS139" s="298"/>
      <c r="BCT139" s="298"/>
      <c r="BCU139" s="298"/>
      <c r="BCV139" s="298"/>
      <c r="BCW139" s="298"/>
      <c r="BCX139" s="298"/>
      <c r="BCY139" s="298"/>
      <c r="BCZ139" s="298"/>
      <c r="BDA139" s="298"/>
      <c r="BDB139" s="298"/>
      <c r="BDC139" s="298"/>
      <c r="BDD139" s="298"/>
      <c r="BDE139" s="298"/>
      <c r="BDF139" s="298"/>
      <c r="BDG139" s="298"/>
      <c r="BDH139" s="298"/>
      <c r="BDI139" s="298"/>
      <c r="BDJ139" s="298"/>
      <c r="BDK139" s="298"/>
      <c r="BDL139" s="298"/>
      <c r="BDM139" s="298"/>
      <c r="BDN139" s="298"/>
      <c r="BDO139" s="298"/>
      <c r="BDP139" s="298"/>
      <c r="BDQ139" s="298"/>
      <c r="BDR139" s="298"/>
      <c r="BDS139" s="298"/>
      <c r="BDT139" s="298"/>
      <c r="BDU139" s="298"/>
      <c r="BDV139" s="298"/>
      <c r="BDW139" s="298"/>
      <c r="BDX139" s="298"/>
      <c r="BDY139" s="298"/>
      <c r="BDZ139" s="298"/>
      <c r="BEA139" s="298"/>
      <c r="BEB139" s="298"/>
      <c r="BEC139" s="298"/>
      <c r="BED139" s="298"/>
      <c r="BEE139" s="298"/>
      <c r="BEF139" s="298"/>
      <c r="BEG139" s="298"/>
      <c r="BEH139" s="298"/>
      <c r="BEI139" s="298"/>
      <c r="BEJ139" s="298"/>
      <c r="BEK139" s="298"/>
      <c r="BEL139" s="298"/>
      <c r="BEM139" s="298"/>
      <c r="BEN139" s="298"/>
      <c r="BEO139" s="298"/>
      <c r="BEP139" s="298"/>
      <c r="BEQ139" s="298"/>
      <c r="BER139" s="298"/>
      <c r="BES139" s="298"/>
      <c r="BET139" s="298"/>
      <c r="BEU139" s="298"/>
      <c r="BEV139" s="298"/>
      <c r="BEW139" s="298"/>
      <c r="BEX139" s="298"/>
      <c r="BEY139" s="298"/>
      <c r="BEZ139" s="298"/>
      <c r="BFA139" s="298"/>
      <c r="BFB139" s="298"/>
      <c r="BFC139" s="298"/>
      <c r="BFD139" s="298"/>
      <c r="BFE139" s="298"/>
      <c r="BFF139" s="298"/>
      <c r="BFG139" s="298"/>
      <c r="BFH139" s="298"/>
      <c r="BFI139" s="298"/>
      <c r="BFJ139" s="298"/>
      <c r="BFK139" s="298"/>
      <c r="BFL139" s="298"/>
      <c r="BFM139" s="298"/>
      <c r="BFN139" s="298"/>
      <c r="BFO139" s="298"/>
      <c r="BFP139" s="298"/>
      <c r="BFQ139" s="298"/>
      <c r="BFR139" s="298"/>
      <c r="BFS139" s="298"/>
      <c r="BFT139" s="298"/>
      <c r="BFU139" s="298"/>
      <c r="BFV139" s="298"/>
      <c r="BFW139" s="298"/>
      <c r="BFX139" s="298"/>
      <c r="BFY139" s="298"/>
      <c r="BFZ139" s="298"/>
      <c r="BGA139" s="298"/>
      <c r="BGB139" s="298"/>
      <c r="BGC139" s="298"/>
      <c r="BGD139" s="298"/>
      <c r="BGE139" s="298"/>
      <c r="BGF139" s="298"/>
      <c r="BGG139" s="298"/>
      <c r="BGH139" s="298"/>
      <c r="BGI139" s="298"/>
      <c r="BGJ139" s="298"/>
      <c r="BGK139" s="298"/>
      <c r="BGL139" s="298"/>
      <c r="BGM139" s="298"/>
      <c r="BGN139" s="298"/>
      <c r="BGO139" s="298"/>
      <c r="BGP139" s="298"/>
      <c r="BGQ139" s="298"/>
      <c r="BGR139" s="298"/>
      <c r="BGS139" s="298"/>
      <c r="BGT139" s="298"/>
      <c r="BGU139" s="298"/>
      <c r="BGV139" s="298"/>
      <c r="BGW139" s="298"/>
      <c r="BGX139" s="298"/>
      <c r="BGY139" s="298"/>
      <c r="BGZ139" s="298"/>
      <c r="BHA139" s="298"/>
      <c r="BHB139" s="298"/>
      <c r="BHC139" s="298"/>
      <c r="BHD139" s="298"/>
      <c r="BHE139" s="298"/>
      <c r="BHF139" s="298"/>
      <c r="BHG139" s="298"/>
      <c r="BHH139" s="298"/>
      <c r="BHI139" s="298"/>
      <c r="BHJ139" s="298"/>
      <c r="BHK139" s="298"/>
      <c r="BHL139" s="298"/>
      <c r="BHM139" s="298"/>
      <c r="BHN139" s="298"/>
      <c r="BHO139" s="298"/>
      <c r="BHP139" s="298"/>
      <c r="BHQ139" s="298"/>
      <c r="BHR139" s="298"/>
      <c r="BHS139" s="298"/>
      <c r="BHT139" s="298"/>
      <c r="BHU139" s="298"/>
      <c r="BHV139" s="298"/>
      <c r="BHW139" s="298"/>
      <c r="BHX139" s="298"/>
      <c r="BHY139" s="298"/>
      <c r="BHZ139" s="298"/>
      <c r="BIA139" s="298"/>
      <c r="BIB139" s="298"/>
      <c r="BIC139" s="298"/>
      <c r="BID139" s="298"/>
      <c r="BIE139" s="298"/>
      <c r="BIF139" s="298"/>
      <c r="BIG139" s="298"/>
      <c r="BIH139" s="298"/>
      <c r="BII139" s="298"/>
      <c r="BIJ139" s="298"/>
      <c r="BIK139" s="298"/>
      <c r="BIL139" s="298"/>
      <c r="BIM139" s="298"/>
      <c r="BIN139" s="298"/>
      <c r="BIO139" s="298"/>
      <c r="BIP139" s="298"/>
      <c r="BIQ139" s="298"/>
      <c r="BIR139" s="298"/>
      <c r="BIS139" s="298"/>
      <c r="BIT139" s="298"/>
      <c r="BIU139" s="298"/>
      <c r="BIV139" s="298"/>
      <c r="BIW139" s="298"/>
      <c r="BIX139" s="298"/>
      <c r="BIY139" s="298"/>
      <c r="BIZ139" s="298"/>
      <c r="BJA139" s="298"/>
      <c r="BJB139" s="298"/>
      <c r="BJC139" s="298"/>
      <c r="BJD139" s="298"/>
      <c r="BJE139" s="298"/>
      <c r="BJF139" s="298"/>
      <c r="BJG139" s="298"/>
      <c r="BJH139" s="298"/>
      <c r="BJI139" s="298"/>
      <c r="BJJ139" s="298"/>
      <c r="BJK139" s="298"/>
      <c r="BJL139" s="298"/>
      <c r="BJM139" s="298"/>
      <c r="BJN139" s="298"/>
      <c r="BJO139" s="298"/>
      <c r="BJP139" s="298"/>
      <c r="BJQ139" s="298"/>
      <c r="BJR139" s="298"/>
      <c r="BJS139" s="298"/>
      <c r="BJT139" s="298"/>
      <c r="BJU139" s="298"/>
      <c r="BJV139" s="298"/>
      <c r="BJW139" s="298"/>
      <c r="BJX139" s="298"/>
      <c r="BJY139" s="298"/>
      <c r="BJZ139" s="298"/>
      <c r="BKA139" s="298"/>
      <c r="BKB139" s="298"/>
      <c r="BKC139" s="298"/>
      <c r="BKD139" s="298"/>
      <c r="BKE139" s="298"/>
      <c r="BKF139" s="298"/>
      <c r="BKG139" s="298"/>
      <c r="BKH139" s="298"/>
      <c r="BKI139" s="298"/>
      <c r="BKJ139" s="298"/>
      <c r="BKK139" s="298"/>
      <c r="BKL139" s="298"/>
      <c r="BKM139" s="298"/>
      <c r="BKN139" s="298"/>
      <c r="BKO139" s="298"/>
      <c r="BKP139" s="298"/>
      <c r="BKQ139" s="298"/>
      <c r="BKR139" s="298"/>
      <c r="BKS139" s="298"/>
      <c r="BKT139" s="298"/>
      <c r="BKU139" s="298"/>
      <c r="BKV139" s="298"/>
      <c r="BKW139" s="298"/>
      <c r="BKX139" s="298"/>
      <c r="BKY139" s="298"/>
      <c r="BKZ139" s="298"/>
      <c r="BLA139" s="298"/>
      <c r="BLB139" s="298"/>
      <c r="BLC139" s="298"/>
      <c r="BLD139" s="298"/>
      <c r="BLE139" s="298"/>
      <c r="BLF139" s="298"/>
      <c r="BLG139" s="298"/>
      <c r="BLH139" s="298"/>
      <c r="BLI139" s="298"/>
      <c r="BLJ139" s="298"/>
      <c r="BLK139" s="298"/>
      <c r="BLL139" s="298"/>
      <c r="BLM139" s="298"/>
      <c r="BLN139" s="298"/>
      <c r="BLO139" s="298"/>
      <c r="BLP139" s="298"/>
      <c r="BLQ139" s="298"/>
      <c r="BLR139" s="298"/>
      <c r="BLS139" s="298"/>
      <c r="BLT139" s="298"/>
      <c r="BLU139" s="298"/>
      <c r="BLV139" s="298"/>
      <c r="BLW139" s="298"/>
      <c r="BLX139" s="298"/>
      <c r="BLY139" s="298"/>
      <c r="BLZ139" s="298"/>
      <c r="BMA139" s="298"/>
      <c r="BMB139" s="298"/>
      <c r="BMC139" s="298"/>
      <c r="BMD139" s="298"/>
      <c r="BME139" s="298"/>
      <c r="BMF139" s="298"/>
      <c r="BMG139" s="298"/>
      <c r="BMH139" s="298"/>
      <c r="BMI139" s="298"/>
      <c r="BMJ139" s="298"/>
      <c r="BMK139" s="298"/>
      <c r="BML139" s="298"/>
      <c r="BMM139" s="298"/>
      <c r="BMN139" s="298"/>
      <c r="BMO139" s="298"/>
      <c r="BMP139" s="298"/>
      <c r="BMQ139" s="298"/>
      <c r="BMR139" s="298"/>
      <c r="BMS139" s="298"/>
      <c r="BMT139" s="298"/>
      <c r="BMU139" s="298"/>
      <c r="BMV139" s="298"/>
      <c r="BMW139" s="298"/>
      <c r="BMX139" s="298"/>
      <c r="BMY139" s="298"/>
      <c r="BMZ139" s="298"/>
      <c r="BNA139" s="298"/>
      <c r="BNB139" s="298"/>
      <c r="BNC139" s="298"/>
      <c r="BND139" s="298"/>
      <c r="BNE139" s="298"/>
      <c r="BNF139" s="298"/>
      <c r="BNG139" s="298"/>
      <c r="BNH139" s="298"/>
      <c r="BNI139" s="298"/>
      <c r="BNJ139" s="298"/>
      <c r="BNK139" s="298"/>
      <c r="BNL139" s="298"/>
      <c r="BNM139" s="298"/>
      <c r="BNN139" s="298"/>
      <c r="BNO139" s="298"/>
      <c r="BNP139" s="298"/>
      <c r="BNQ139" s="298"/>
      <c r="BNR139" s="298"/>
      <c r="BNS139" s="298"/>
      <c r="BNT139" s="298"/>
      <c r="BNU139" s="298"/>
      <c r="BNV139" s="298"/>
      <c r="BNW139" s="298"/>
      <c r="BNX139" s="298"/>
      <c r="BNY139" s="298"/>
      <c r="BNZ139" s="298"/>
      <c r="BOA139" s="298"/>
      <c r="BOB139" s="298"/>
      <c r="BOC139" s="298"/>
      <c r="BOD139" s="298"/>
      <c r="BOE139" s="298"/>
      <c r="BOF139" s="298"/>
      <c r="BOG139" s="298"/>
      <c r="BOH139" s="298"/>
      <c r="BOI139" s="298"/>
      <c r="BOJ139" s="298"/>
      <c r="BOK139" s="298"/>
      <c r="BOL139" s="298"/>
      <c r="BOM139" s="298"/>
      <c r="BON139" s="298"/>
      <c r="BOO139" s="298"/>
      <c r="BOP139" s="298"/>
      <c r="BOQ139" s="298"/>
      <c r="BOR139" s="298"/>
      <c r="BOS139" s="298"/>
      <c r="BOT139" s="298"/>
      <c r="BOU139" s="298"/>
      <c r="BOV139" s="298"/>
      <c r="BOW139" s="298"/>
      <c r="BOX139" s="298"/>
      <c r="BOY139" s="298"/>
      <c r="BOZ139" s="298"/>
      <c r="BPA139" s="298"/>
      <c r="BPB139" s="298"/>
      <c r="BPC139" s="298"/>
      <c r="BPD139" s="298"/>
      <c r="BPE139" s="298"/>
      <c r="BPF139" s="298"/>
      <c r="BPG139" s="298"/>
      <c r="BPH139" s="298"/>
      <c r="BPI139" s="298"/>
      <c r="BPJ139" s="298"/>
      <c r="BPK139" s="298"/>
      <c r="BPL139" s="298"/>
      <c r="BPM139" s="298"/>
      <c r="BPN139" s="298"/>
      <c r="BPO139" s="298"/>
      <c r="BPP139" s="298"/>
      <c r="BPQ139" s="298"/>
      <c r="BPR139" s="298"/>
      <c r="BPS139" s="298"/>
      <c r="BPT139" s="298"/>
      <c r="BPU139" s="298"/>
      <c r="BPV139" s="298"/>
      <c r="BPW139" s="298"/>
      <c r="BPX139" s="298"/>
      <c r="BPY139" s="298"/>
      <c r="BPZ139" s="298"/>
      <c r="BQA139" s="298"/>
      <c r="BQB139" s="298"/>
      <c r="BQC139" s="298"/>
      <c r="BQD139" s="298"/>
      <c r="BQE139" s="298"/>
      <c r="BQF139" s="298"/>
      <c r="BQG139" s="298"/>
      <c r="BQH139" s="298"/>
      <c r="BQI139" s="298"/>
      <c r="BQJ139" s="298"/>
      <c r="BQK139" s="298"/>
      <c r="BQL139" s="298"/>
      <c r="BQM139" s="298"/>
      <c r="BQN139" s="298"/>
      <c r="BQO139" s="298"/>
      <c r="BQP139" s="298"/>
      <c r="BQQ139" s="298"/>
      <c r="BQR139" s="298"/>
      <c r="BQS139" s="298"/>
      <c r="BQT139" s="298"/>
      <c r="BQU139" s="298"/>
      <c r="BQV139" s="298"/>
      <c r="BQW139" s="298"/>
      <c r="BQX139" s="298"/>
      <c r="BQY139" s="298"/>
      <c r="BQZ139" s="298"/>
      <c r="BRA139" s="298"/>
      <c r="BRB139" s="298"/>
      <c r="BRC139" s="298"/>
      <c r="BRD139" s="298"/>
      <c r="BRE139" s="298"/>
      <c r="BRF139" s="298"/>
      <c r="BRG139" s="298"/>
      <c r="BRH139" s="298"/>
      <c r="BRI139" s="298"/>
      <c r="BRJ139" s="298"/>
      <c r="BRK139" s="298"/>
      <c r="BRL139" s="298"/>
      <c r="BRM139" s="298"/>
      <c r="BRN139" s="298"/>
      <c r="BRO139" s="298"/>
      <c r="BRP139" s="298"/>
      <c r="BRQ139" s="298"/>
      <c r="BRR139" s="298"/>
      <c r="BRS139" s="298"/>
      <c r="BRT139" s="298"/>
      <c r="BRU139" s="298"/>
      <c r="BRV139" s="298"/>
      <c r="BRW139" s="298"/>
      <c r="BRX139" s="298"/>
      <c r="BRY139" s="298"/>
      <c r="BRZ139" s="298"/>
      <c r="BSA139" s="298"/>
      <c r="BSB139" s="298"/>
      <c r="BSC139" s="298"/>
      <c r="BSD139" s="298"/>
      <c r="BSE139" s="298"/>
      <c r="BSF139" s="298"/>
      <c r="BSG139" s="298"/>
      <c r="BSH139" s="298"/>
      <c r="BSI139" s="298"/>
      <c r="BSJ139" s="298"/>
      <c r="BSK139" s="298"/>
      <c r="BSL139" s="298"/>
      <c r="BSM139" s="298"/>
      <c r="BSN139" s="298"/>
      <c r="BSO139" s="298"/>
      <c r="BSP139" s="298"/>
      <c r="BSQ139" s="298"/>
      <c r="BSR139" s="298"/>
      <c r="BSS139" s="298"/>
      <c r="BST139" s="298"/>
      <c r="BSU139" s="298"/>
      <c r="BSV139" s="298"/>
      <c r="BSW139" s="298"/>
      <c r="BSX139" s="298"/>
      <c r="BSY139" s="298"/>
      <c r="BSZ139" s="298"/>
      <c r="BTA139" s="298"/>
      <c r="BTB139" s="298"/>
      <c r="BTC139" s="298"/>
      <c r="BTD139" s="298"/>
      <c r="BTE139" s="298"/>
      <c r="BTF139" s="298"/>
      <c r="BTG139" s="298"/>
      <c r="BTH139" s="298"/>
      <c r="BTI139" s="298"/>
      <c r="BTJ139" s="298"/>
      <c r="BTK139" s="298"/>
      <c r="BTL139" s="298"/>
      <c r="BTM139" s="298"/>
      <c r="BTN139" s="298"/>
      <c r="BTO139" s="298"/>
      <c r="BTP139" s="298"/>
      <c r="BTQ139" s="298"/>
      <c r="BTR139" s="298"/>
      <c r="BTS139" s="298"/>
      <c r="BTT139" s="298"/>
      <c r="BTU139" s="298"/>
      <c r="BTV139" s="298"/>
      <c r="BTW139" s="298"/>
      <c r="BTX139" s="298"/>
      <c r="BTY139" s="298"/>
      <c r="BTZ139" s="298"/>
      <c r="BUA139" s="298"/>
      <c r="BUB139" s="298"/>
      <c r="BUC139" s="298"/>
      <c r="BUD139" s="298"/>
      <c r="BUE139" s="298"/>
      <c r="BUF139" s="298"/>
      <c r="BUG139" s="298"/>
      <c r="BUH139" s="298"/>
      <c r="BUI139" s="298"/>
      <c r="BUJ139" s="298"/>
      <c r="BUK139" s="298"/>
      <c r="BUL139" s="298"/>
      <c r="BUM139" s="298"/>
      <c r="BUN139" s="298"/>
      <c r="BUO139" s="298"/>
      <c r="BUP139" s="298"/>
      <c r="BUQ139" s="298"/>
      <c r="BUR139" s="298"/>
      <c r="BUS139" s="298"/>
      <c r="BUT139" s="298"/>
      <c r="BUU139" s="298"/>
      <c r="BUV139" s="298"/>
      <c r="BUW139" s="298"/>
      <c r="BUX139" s="298"/>
      <c r="BUY139" s="298"/>
      <c r="BUZ139" s="298"/>
      <c r="BVA139" s="298"/>
      <c r="BVB139" s="298"/>
      <c r="BVC139" s="298"/>
      <c r="BVD139" s="298"/>
      <c r="BVE139" s="298"/>
      <c r="BVF139" s="298"/>
      <c r="BVG139" s="298"/>
      <c r="BVH139" s="298"/>
      <c r="BVI139" s="298"/>
      <c r="BVJ139" s="298"/>
      <c r="BVK139" s="298"/>
      <c r="BVL139" s="298"/>
      <c r="BVM139" s="298"/>
      <c r="BVN139" s="298"/>
      <c r="BVO139" s="298"/>
      <c r="BVP139" s="298"/>
      <c r="BVQ139" s="298"/>
      <c r="BVR139" s="298"/>
      <c r="BVS139" s="298"/>
      <c r="BVT139" s="298"/>
      <c r="BVU139" s="298"/>
      <c r="BVV139" s="298"/>
      <c r="BVW139" s="298"/>
      <c r="BVX139" s="298"/>
      <c r="BVY139" s="298"/>
      <c r="BVZ139" s="298"/>
      <c r="BWA139" s="298"/>
      <c r="BWB139" s="298"/>
      <c r="BWC139" s="298"/>
      <c r="BWD139" s="298"/>
      <c r="BWE139" s="298"/>
      <c r="BWF139" s="298"/>
      <c r="BWG139" s="298"/>
      <c r="BWH139" s="298"/>
      <c r="BWI139" s="298"/>
      <c r="BWJ139" s="298"/>
      <c r="BWK139" s="298"/>
      <c r="BWL139" s="298"/>
      <c r="BWM139" s="298"/>
      <c r="BWN139" s="298"/>
      <c r="BWO139" s="298"/>
      <c r="BWP139" s="298"/>
      <c r="BWQ139" s="298"/>
      <c r="BWR139" s="298"/>
      <c r="BWS139" s="298"/>
      <c r="BWT139" s="298"/>
      <c r="BWU139" s="298"/>
      <c r="BWV139" s="298"/>
      <c r="BWW139" s="298"/>
      <c r="BWX139" s="298"/>
      <c r="BWY139" s="298"/>
      <c r="BWZ139" s="298"/>
      <c r="BXA139" s="298"/>
      <c r="BXB139" s="298"/>
      <c r="BXC139" s="298"/>
      <c r="BXD139" s="298"/>
      <c r="BXE139" s="298"/>
      <c r="BXF139" s="298"/>
      <c r="BXG139" s="298"/>
      <c r="BXH139" s="298"/>
      <c r="BXI139" s="298"/>
      <c r="BXJ139" s="298"/>
      <c r="BXK139" s="298"/>
      <c r="BXL139" s="298"/>
      <c r="BXM139" s="298"/>
      <c r="BXN139" s="298"/>
      <c r="BXO139" s="298"/>
      <c r="BXP139" s="298"/>
      <c r="BXQ139" s="298"/>
      <c r="BXR139" s="298"/>
      <c r="BXS139" s="298"/>
      <c r="BXT139" s="298"/>
      <c r="BXU139" s="298"/>
      <c r="BXV139" s="298"/>
      <c r="BXW139" s="298"/>
      <c r="BXX139" s="298"/>
      <c r="BXY139" s="298"/>
      <c r="BXZ139" s="298"/>
      <c r="BYA139" s="298"/>
      <c r="BYB139" s="298"/>
      <c r="BYC139" s="298"/>
      <c r="BYD139" s="298"/>
      <c r="BYE139" s="298"/>
      <c r="BYF139" s="298"/>
      <c r="BYG139" s="298"/>
      <c r="BYH139" s="298"/>
      <c r="BYI139" s="298"/>
      <c r="BYJ139" s="298"/>
      <c r="BYK139" s="298"/>
      <c r="BYL139" s="298"/>
      <c r="BYM139" s="298"/>
      <c r="BYN139" s="298"/>
      <c r="BYO139" s="298"/>
      <c r="BYP139" s="298"/>
      <c r="BYQ139" s="298"/>
      <c r="BYR139" s="298"/>
      <c r="BYS139" s="298"/>
      <c r="BYT139" s="298"/>
      <c r="BYU139" s="298"/>
      <c r="BYV139" s="298"/>
      <c r="BYW139" s="298"/>
      <c r="BYX139" s="298"/>
      <c r="BYY139" s="298"/>
      <c r="BYZ139" s="298"/>
      <c r="BZA139" s="298"/>
      <c r="BZB139" s="298"/>
      <c r="BZC139" s="298"/>
      <c r="BZD139" s="298"/>
      <c r="BZE139" s="298"/>
      <c r="BZF139" s="298"/>
      <c r="BZG139" s="298"/>
      <c r="BZH139" s="298"/>
      <c r="BZI139" s="298"/>
      <c r="BZJ139" s="298"/>
      <c r="BZK139" s="298"/>
      <c r="BZL139" s="298"/>
      <c r="BZM139" s="298"/>
      <c r="BZN139" s="298"/>
      <c r="BZO139" s="298"/>
      <c r="BZP139" s="298"/>
      <c r="BZQ139" s="298"/>
      <c r="BZR139" s="298"/>
      <c r="BZS139" s="298"/>
      <c r="BZT139" s="298"/>
      <c r="BZU139" s="298"/>
      <c r="BZV139" s="298"/>
      <c r="BZW139" s="298"/>
      <c r="BZX139" s="298"/>
      <c r="BZY139" s="298"/>
      <c r="BZZ139" s="298"/>
      <c r="CAA139" s="298"/>
      <c r="CAB139" s="298"/>
      <c r="CAC139" s="298"/>
      <c r="CAD139" s="298"/>
      <c r="CAE139" s="298"/>
      <c r="CAF139" s="298"/>
      <c r="CAG139" s="298"/>
      <c r="CAH139" s="298"/>
      <c r="CAI139" s="298"/>
      <c r="CAJ139" s="298"/>
      <c r="CAK139" s="298"/>
      <c r="CAL139" s="298"/>
      <c r="CAM139" s="298"/>
      <c r="CAN139" s="298"/>
      <c r="CAO139" s="298"/>
      <c r="CAP139" s="298"/>
      <c r="CAQ139" s="298"/>
      <c r="CAR139" s="298"/>
      <c r="CAS139" s="298"/>
      <c r="CAT139" s="298"/>
      <c r="CAU139" s="298"/>
      <c r="CAV139" s="298"/>
      <c r="CAW139" s="298"/>
      <c r="CAX139" s="298"/>
      <c r="CAY139" s="298"/>
      <c r="CAZ139" s="298"/>
      <c r="CBA139" s="298"/>
      <c r="CBB139" s="298"/>
      <c r="CBC139" s="298"/>
      <c r="CBD139" s="298"/>
      <c r="CBE139" s="298"/>
      <c r="CBF139" s="298"/>
      <c r="CBG139" s="298"/>
      <c r="CBH139" s="298"/>
      <c r="CBI139" s="298"/>
      <c r="CBJ139" s="298"/>
      <c r="CBK139" s="298"/>
      <c r="CBL139" s="298"/>
      <c r="CBM139" s="298"/>
      <c r="CBN139" s="298"/>
      <c r="CBO139" s="298"/>
      <c r="CBP139" s="298"/>
      <c r="CBQ139" s="298"/>
      <c r="CBR139" s="298"/>
      <c r="CBS139" s="298"/>
      <c r="CBT139" s="298"/>
      <c r="CBU139" s="298"/>
      <c r="CBV139" s="298"/>
      <c r="CBW139" s="298"/>
      <c r="CBX139" s="298"/>
      <c r="CBY139" s="298"/>
      <c r="CBZ139" s="298"/>
      <c r="CCA139" s="298"/>
      <c r="CCB139" s="298"/>
      <c r="CCC139" s="298"/>
      <c r="CCD139" s="298"/>
      <c r="CCE139" s="298"/>
      <c r="CCF139" s="298"/>
      <c r="CCG139" s="298"/>
      <c r="CCH139" s="298"/>
      <c r="CCI139" s="298"/>
      <c r="CCJ139" s="298"/>
      <c r="CCK139" s="298"/>
      <c r="CCL139" s="298"/>
      <c r="CCM139" s="298"/>
      <c r="CCN139" s="298"/>
      <c r="CCO139" s="298"/>
      <c r="CCP139" s="298"/>
      <c r="CCQ139" s="298"/>
      <c r="CCR139" s="298"/>
      <c r="CCS139" s="298"/>
      <c r="CCT139" s="298"/>
      <c r="CCU139" s="298"/>
      <c r="CCV139" s="298"/>
      <c r="CCW139" s="298"/>
      <c r="CCX139" s="298"/>
      <c r="CCY139" s="298"/>
      <c r="CCZ139" s="298"/>
      <c r="CDA139" s="298"/>
      <c r="CDB139" s="298"/>
      <c r="CDC139" s="298"/>
      <c r="CDD139" s="298"/>
      <c r="CDE139" s="298"/>
      <c r="CDF139" s="298"/>
      <c r="CDG139" s="298"/>
      <c r="CDH139" s="298"/>
      <c r="CDI139" s="298"/>
      <c r="CDJ139" s="298"/>
      <c r="CDK139" s="298"/>
      <c r="CDL139" s="298"/>
      <c r="CDM139" s="298"/>
      <c r="CDN139" s="298"/>
      <c r="CDO139" s="298"/>
      <c r="CDP139" s="298"/>
      <c r="CDQ139" s="298"/>
      <c r="CDR139" s="298"/>
      <c r="CDS139" s="298"/>
      <c r="CDT139" s="298"/>
      <c r="CDU139" s="298"/>
      <c r="CDV139" s="298"/>
      <c r="CDW139" s="298"/>
      <c r="CDX139" s="298"/>
      <c r="CDY139" s="298"/>
      <c r="CDZ139" s="298"/>
      <c r="CEA139" s="298"/>
      <c r="CEB139" s="298"/>
      <c r="CEC139" s="298"/>
      <c r="CED139" s="298"/>
      <c r="CEE139" s="298"/>
      <c r="CEF139" s="298"/>
      <c r="CEG139" s="298"/>
      <c r="CEH139" s="298"/>
      <c r="CEI139" s="298"/>
      <c r="CEJ139" s="298"/>
      <c r="CEK139" s="298"/>
      <c r="CEL139" s="298"/>
      <c r="CEM139" s="298"/>
      <c r="CEN139" s="298"/>
      <c r="CEO139" s="298"/>
      <c r="CEP139" s="298"/>
      <c r="CEQ139" s="298"/>
      <c r="CER139" s="298"/>
      <c r="CES139" s="298"/>
      <c r="CET139" s="298"/>
      <c r="CEU139" s="298"/>
      <c r="CEV139" s="298"/>
      <c r="CEW139" s="298"/>
      <c r="CEX139" s="298"/>
      <c r="CEY139" s="298"/>
      <c r="CEZ139" s="298"/>
      <c r="CFA139" s="298"/>
      <c r="CFB139" s="298"/>
      <c r="CFC139" s="298"/>
      <c r="CFD139" s="298"/>
      <c r="CFE139" s="298"/>
      <c r="CFF139" s="298"/>
      <c r="CFG139" s="298"/>
      <c r="CFH139" s="298"/>
      <c r="CFI139" s="298"/>
      <c r="CFJ139" s="298"/>
      <c r="CFK139" s="298"/>
      <c r="CFL139" s="298"/>
      <c r="CFM139" s="298"/>
      <c r="CFN139" s="298"/>
      <c r="CFO139" s="298"/>
      <c r="CFP139" s="298"/>
      <c r="CFQ139" s="298"/>
      <c r="CFR139" s="298"/>
      <c r="CFS139" s="298"/>
      <c r="CFT139" s="298"/>
      <c r="CFU139" s="298"/>
      <c r="CFV139" s="298"/>
      <c r="CFW139" s="298"/>
      <c r="CFX139" s="298"/>
      <c r="CFY139" s="298"/>
      <c r="CFZ139" s="298"/>
      <c r="CGA139" s="298"/>
      <c r="CGB139" s="298"/>
      <c r="CGC139" s="298"/>
      <c r="CGD139" s="298"/>
      <c r="CGE139" s="298"/>
      <c r="CGF139" s="298"/>
      <c r="CGG139" s="298"/>
      <c r="CGH139" s="298"/>
      <c r="CGI139" s="298"/>
      <c r="CGJ139" s="298"/>
      <c r="CGK139" s="298"/>
      <c r="CGL139" s="298"/>
      <c r="CGM139" s="298"/>
      <c r="CGN139" s="298"/>
      <c r="CGO139" s="298"/>
      <c r="CGP139" s="298"/>
      <c r="CGQ139" s="298"/>
      <c r="CGR139" s="298"/>
      <c r="CGS139" s="298"/>
      <c r="CGT139" s="298"/>
      <c r="CGU139" s="298"/>
      <c r="CGV139" s="298"/>
      <c r="CGW139" s="298"/>
      <c r="CGX139" s="298"/>
      <c r="CGY139" s="298"/>
      <c r="CGZ139" s="298"/>
      <c r="CHA139" s="298"/>
      <c r="CHB139" s="298"/>
      <c r="CHC139" s="298"/>
      <c r="CHD139" s="298"/>
      <c r="CHE139" s="298"/>
      <c r="CHF139" s="298"/>
      <c r="CHG139" s="298"/>
      <c r="CHH139" s="298"/>
      <c r="CHI139" s="298"/>
      <c r="CHJ139" s="298"/>
      <c r="CHK139" s="298"/>
      <c r="CHL139" s="298"/>
      <c r="CHM139" s="298"/>
      <c r="CHN139" s="298"/>
      <c r="CHO139" s="298"/>
      <c r="CHP139" s="298"/>
      <c r="CHQ139" s="298"/>
      <c r="CHR139" s="298"/>
      <c r="CHS139" s="298"/>
      <c r="CHT139" s="298"/>
      <c r="CHU139" s="298"/>
      <c r="CHV139" s="298"/>
      <c r="CHW139" s="298"/>
      <c r="CHX139" s="298"/>
      <c r="CHY139" s="298"/>
      <c r="CHZ139" s="298"/>
      <c r="CIA139" s="298"/>
      <c r="CIB139" s="298"/>
      <c r="CIC139" s="298"/>
      <c r="CID139" s="298"/>
      <c r="CIE139" s="298"/>
      <c r="CIF139" s="298"/>
      <c r="CIG139" s="298"/>
      <c r="CIH139" s="298"/>
      <c r="CII139" s="298"/>
      <c r="CIJ139" s="298"/>
      <c r="CIK139" s="298"/>
      <c r="CIL139" s="298"/>
      <c r="CIM139" s="298"/>
      <c r="CIN139" s="298"/>
      <c r="CIO139" s="298"/>
      <c r="CIP139" s="298"/>
      <c r="CIQ139" s="298"/>
      <c r="CIR139" s="298"/>
      <c r="CIS139" s="298"/>
      <c r="CIT139" s="298"/>
      <c r="CIU139" s="298"/>
      <c r="CIV139" s="298"/>
      <c r="CIW139" s="298"/>
      <c r="CIX139" s="298"/>
      <c r="CIY139" s="298"/>
      <c r="CIZ139" s="298"/>
      <c r="CJA139" s="298"/>
      <c r="CJB139" s="298"/>
      <c r="CJC139" s="298"/>
      <c r="CJD139" s="298"/>
      <c r="CJE139" s="298"/>
      <c r="CJF139" s="298"/>
      <c r="CJG139" s="298"/>
      <c r="CJH139" s="298"/>
      <c r="CJI139" s="298"/>
      <c r="CJJ139" s="298"/>
      <c r="CJK139" s="298"/>
      <c r="CJL139" s="298"/>
      <c r="CJM139" s="298"/>
      <c r="CJN139" s="298"/>
      <c r="CJO139" s="298"/>
      <c r="CJP139" s="298"/>
      <c r="CJQ139" s="298"/>
      <c r="CJR139" s="298"/>
      <c r="CJS139" s="298"/>
      <c r="CJT139" s="298"/>
      <c r="CJU139" s="298"/>
      <c r="CJV139" s="298"/>
      <c r="CJW139" s="298"/>
      <c r="CJX139" s="298"/>
      <c r="CJY139" s="298"/>
      <c r="CJZ139" s="298"/>
      <c r="CKA139" s="298"/>
      <c r="CKB139" s="298"/>
      <c r="CKC139" s="298"/>
      <c r="CKD139" s="298"/>
      <c r="CKE139" s="298"/>
      <c r="CKF139" s="298"/>
      <c r="CKG139" s="298"/>
      <c r="CKH139" s="298"/>
      <c r="CKI139" s="298"/>
      <c r="CKJ139" s="298"/>
      <c r="CKK139" s="298"/>
      <c r="CKL139" s="298"/>
      <c r="CKM139" s="298"/>
      <c r="CKN139" s="298"/>
      <c r="CKO139" s="298"/>
      <c r="CKP139" s="298"/>
      <c r="CKQ139" s="298"/>
      <c r="CKR139" s="298"/>
      <c r="CKS139" s="298"/>
      <c r="CKT139" s="298"/>
      <c r="CKU139" s="298"/>
      <c r="CKV139" s="298"/>
      <c r="CKW139" s="298"/>
      <c r="CKX139" s="298"/>
      <c r="CKY139" s="298"/>
      <c r="CKZ139" s="298"/>
      <c r="CLA139" s="298"/>
      <c r="CLB139" s="298"/>
      <c r="CLC139" s="298"/>
      <c r="CLD139" s="298"/>
      <c r="CLE139" s="298"/>
      <c r="CLF139" s="298"/>
      <c r="CLG139" s="298"/>
      <c r="CLH139" s="298"/>
      <c r="CLI139" s="298"/>
      <c r="CLJ139" s="298"/>
      <c r="CLK139" s="298"/>
      <c r="CLL139" s="298"/>
      <c r="CLM139" s="298"/>
      <c r="CLN139" s="298"/>
      <c r="CLO139" s="298"/>
      <c r="CLP139" s="298"/>
      <c r="CLQ139" s="298"/>
      <c r="CLR139" s="298"/>
      <c r="CLS139" s="298"/>
      <c r="CLT139" s="298"/>
      <c r="CLU139" s="298"/>
      <c r="CLV139" s="298"/>
      <c r="CLW139" s="298"/>
      <c r="CLX139" s="298"/>
      <c r="CLY139" s="298"/>
      <c r="CLZ139" s="298"/>
      <c r="CMA139" s="298"/>
      <c r="CMB139" s="298"/>
      <c r="CMC139" s="298"/>
      <c r="CMD139" s="298"/>
      <c r="CME139" s="298"/>
      <c r="CMF139" s="298"/>
      <c r="CMG139" s="298"/>
      <c r="CMH139" s="298"/>
      <c r="CMI139" s="298"/>
      <c r="CMJ139" s="298"/>
      <c r="CMK139" s="298"/>
      <c r="CML139" s="298"/>
      <c r="CMM139" s="298"/>
      <c r="CMN139" s="298"/>
      <c r="CMO139" s="298"/>
      <c r="CMP139" s="298"/>
      <c r="CMQ139" s="298"/>
      <c r="CMR139" s="298"/>
      <c r="CMS139" s="298"/>
      <c r="CMT139" s="298"/>
      <c r="CMU139" s="298"/>
      <c r="CMV139" s="298"/>
      <c r="CMW139" s="298"/>
      <c r="CMX139" s="298"/>
      <c r="CMY139" s="298"/>
      <c r="CMZ139" s="298"/>
      <c r="CNA139" s="298"/>
      <c r="CNB139" s="298"/>
      <c r="CNC139" s="298"/>
      <c r="CND139" s="298"/>
      <c r="CNE139" s="298"/>
      <c r="CNF139" s="298"/>
      <c r="CNG139" s="298"/>
      <c r="CNH139" s="298"/>
      <c r="CNI139" s="298"/>
      <c r="CNJ139" s="298"/>
      <c r="CNK139" s="298"/>
      <c r="CNL139" s="298"/>
      <c r="CNM139" s="298"/>
      <c r="CNN139" s="298"/>
      <c r="CNO139" s="298"/>
      <c r="CNP139" s="298"/>
      <c r="CNQ139" s="298"/>
      <c r="CNR139" s="298"/>
      <c r="CNS139" s="298"/>
      <c r="CNT139" s="298"/>
      <c r="CNU139" s="298"/>
      <c r="CNV139" s="298"/>
      <c r="CNW139" s="298"/>
      <c r="CNX139" s="298"/>
      <c r="CNY139" s="298"/>
      <c r="CNZ139" s="298"/>
      <c r="COA139" s="298"/>
      <c r="COB139" s="298"/>
      <c r="COC139" s="298"/>
      <c r="COD139" s="298"/>
      <c r="COE139" s="298"/>
      <c r="COF139" s="298"/>
      <c r="COG139" s="298"/>
      <c r="COH139" s="298"/>
      <c r="COI139" s="298"/>
      <c r="COJ139" s="298"/>
      <c r="COK139" s="298"/>
      <c r="COL139" s="298"/>
      <c r="COM139" s="298"/>
      <c r="CON139" s="298"/>
      <c r="COO139" s="298"/>
      <c r="COP139" s="298"/>
      <c r="COQ139" s="298"/>
      <c r="COR139" s="298"/>
      <c r="COS139" s="298"/>
      <c r="COT139" s="298"/>
      <c r="COU139" s="298"/>
      <c r="COV139" s="298"/>
      <c r="COW139" s="298"/>
      <c r="COX139" s="298"/>
      <c r="COY139" s="298"/>
      <c r="COZ139" s="298"/>
      <c r="CPA139" s="298"/>
      <c r="CPB139" s="298"/>
      <c r="CPC139" s="298"/>
      <c r="CPD139" s="298"/>
      <c r="CPE139" s="298"/>
      <c r="CPF139" s="298"/>
      <c r="CPG139" s="298"/>
      <c r="CPH139" s="298"/>
      <c r="CPI139" s="298"/>
      <c r="CPJ139" s="298"/>
      <c r="CPK139" s="298"/>
      <c r="CPL139" s="298"/>
      <c r="CPM139" s="298"/>
      <c r="CPN139" s="298"/>
      <c r="CPO139" s="298"/>
      <c r="CPP139" s="298"/>
      <c r="CPQ139" s="298"/>
      <c r="CPR139" s="298"/>
      <c r="CPS139" s="298"/>
      <c r="CPT139" s="298"/>
      <c r="CPU139" s="298"/>
      <c r="CPV139" s="298"/>
      <c r="CPW139" s="298"/>
      <c r="CPX139" s="298"/>
      <c r="CPY139" s="298"/>
      <c r="CPZ139" s="298"/>
      <c r="CQA139" s="298"/>
      <c r="CQB139" s="298"/>
      <c r="CQC139" s="298"/>
      <c r="CQD139" s="298"/>
      <c r="CQE139" s="298"/>
      <c r="CQF139" s="298"/>
      <c r="CQG139" s="298"/>
      <c r="CQH139" s="298"/>
      <c r="CQI139" s="298"/>
      <c r="CQJ139" s="298"/>
      <c r="CQK139" s="298"/>
      <c r="CQL139" s="298"/>
      <c r="CQM139" s="298"/>
      <c r="CQN139" s="298"/>
      <c r="CQO139" s="298"/>
      <c r="CQP139" s="298"/>
      <c r="CQQ139" s="298"/>
      <c r="CQR139" s="298"/>
      <c r="CQS139" s="298"/>
      <c r="CQT139" s="298"/>
      <c r="CQU139" s="298"/>
      <c r="CQV139" s="298"/>
      <c r="CQW139" s="298"/>
      <c r="CQX139" s="298"/>
      <c r="CQY139" s="298"/>
      <c r="CQZ139" s="298"/>
      <c r="CRA139" s="298"/>
      <c r="CRB139" s="298"/>
      <c r="CRC139" s="298"/>
      <c r="CRD139" s="298"/>
      <c r="CRE139" s="298"/>
      <c r="CRF139" s="298"/>
      <c r="CRG139" s="298"/>
      <c r="CRH139" s="298"/>
      <c r="CRI139" s="298"/>
      <c r="CRJ139" s="298"/>
      <c r="CRK139" s="298"/>
      <c r="CRL139" s="298"/>
      <c r="CRM139" s="298"/>
      <c r="CRN139" s="298"/>
      <c r="CRO139" s="298"/>
      <c r="CRP139" s="298"/>
      <c r="CRQ139" s="298"/>
      <c r="CRR139" s="298"/>
      <c r="CRS139" s="298"/>
      <c r="CRT139" s="298"/>
      <c r="CRU139" s="298"/>
      <c r="CRV139" s="298"/>
      <c r="CRW139" s="298"/>
      <c r="CRX139" s="298"/>
      <c r="CRY139" s="298"/>
      <c r="CRZ139" s="298"/>
      <c r="CSA139" s="298"/>
      <c r="CSB139" s="298"/>
      <c r="CSC139" s="298"/>
      <c r="CSD139" s="298"/>
      <c r="CSE139" s="298"/>
      <c r="CSF139" s="298"/>
      <c r="CSG139" s="298"/>
      <c r="CSH139" s="298"/>
      <c r="CSI139" s="298"/>
      <c r="CSJ139" s="298"/>
      <c r="CSK139" s="298"/>
      <c r="CSL139" s="298"/>
      <c r="CSM139" s="298"/>
      <c r="CSN139" s="298"/>
      <c r="CSO139" s="298"/>
      <c r="CSP139" s="298"/>
      <c r="CSQ139" s="298"/>
      <c r="CSR139" s="298"/>
      <c r="CSS139" s="298"/>
      <c r="CST139" s="298"/>
      <c r="CSU139" s="298"/>
      <c r="CSV139" s="298"/>
      <c r="CSW139" s="298"/>
      <c r="CSX139" s="298"/>
      <c r="CSY139" s="298"/>
      <c r="CSZ139" s="298"/>
      <c r="CTA139" s="298"/>
      <c r="CTB139" s="298"/>
      <c r="CTC139" s="298"/>
      <c r="CTD139" s="298"/>
      <c r="CTE139" s="298"/>
      <c r="CTF139" s="298"/>
      <c r="CTG139" s="298"/>
      <c r="CTH139" s="298"/>
      <c r="CTI139" s="298"/>
      <c r="CTJ139" s="298"/>
      <c r="CTK139" s="298"/>
      <c r="CTL139" s="298"/>
      <c r="CTM139" s="298"/>
      <c r="CTN139" s="298"/>
      <c r="CTO139" s="298"/>
      <c r="CTP139" s="298"/>
      <c r="CTQ139" s="298"/>
      <c r="CTR139" s="298"/>
      <c r="CTS139" s="298"/>
      <c r="CTT139" s="298"/>
      <c r="CTU139" s="298"/>
      <c r="CTV139" s="298"/>
      <c r="CTW139" s="298"/>
      <c r="CTX139" s="298"/>
      <c r="CTY139" s="298"/>
      <c r="CTZ139" s="298"/>
      <c r="CUA139" s="298"/>
      <c r="CUB139" s="298"/>
      <c r="CUC139" s="298"/>
      <c r="CUD139" s="298"/>
      <c r="CUE139" s="298"/>
      <c r="CUF139" s="298"/>
      <c r="CUG139" s="298"/>
      <c r="CUH139" s="298"/>
      <c r="CUI139" s="298"/>
      <c r="CUJ139" s="298"/>
      <c r="CUK139" s="298"/>
      <c r="CUL139" s="298"/>
      <c r="CUM139" s="298"/>
      <c r="CUN139" s="298"/>
      <c r="CUO139" s="298"/>
      <c r="CUP139" s="298"/>
      <c r="CUQ139" s="298"/>
      <c r="CUR139" s="298"/>
      <c r="CUS139" s="298"/>
      <c r="CUT139" s="298"/>
      <c r="CUU139" s="298"/>
      <c r="CUV139" s="298"/>
      <c r="CUW139" s="298"/>
      <c r="CUX139" s="298"/>
      <c r="CUY139" s="298"/>
      <c r="CUZ139" s="298"/>
      <c r="CVA139" s="298"/>
      <c r="CVB139" s="298"/>
      <c r="CVC139" s="298"/>
      <c r="CVD139" s="298"/>
      <c r="CVE139" s="298"/>
      <c r="CVF139" s="298"/>
      <c r="CVG139" s="298"/>
      <c r="CVH139" s="298"/>
      <c r="CVI139" s="298"/>
      <c r="CVJ139" s="298"/>
      <c r="CVK139" s="298"/>
      <c r="CVL139" s="298"/>
      <c r="CVM139" s="298"/>
      <c r="CVN139" s="298"/>
      <c r="CVO139" s="298"/>
      <c r="CVP139" s="298"/>
      <c r="CVQ139" s="298"/>
      <c r="CVR139" s="298"/>
      <c r="CVS139" s="298"/>
      <c r="CVT139" s="298"/>
      <c r="CVU139" s="298"/>
      <c r="CVV139" s="298"/>
      <c r="CVW139" s="298"/>
      <c r="CVX139" s="298"/>
      <c r="CVY139" s="298"/>
      <c r="CVZ139" s="298"/>
      <c r="CWA139" s="298"/>
      <c r="CWB139" s="298"/>
      <c r="CWC139" s="298"/>
      <c r="CWD139" s="298"/>
      <c r="CWE139" s="298"/>
      <c r="CWF139" s="298"/>
      <c r="CWG139" s="298"/>
      <c r="CWH139" s="298"/>
      <c r="CWI139" s="298"/>
      <c r="CWJ139" s="298"/>
      <c r="CWK139" s="298"/>
      <c r="CWL139" s="298"/>
      <c r="CWM139" s="298"/>
      <c r="CWN139" s="298"/>
      <c r="CWO139" s="298"/>
      <c r="CWP139" s="298"/>
      <c r="CWQ139" s="298"/>
      <c r="CWR139" s="298"/>
      <c r="CWS139" s="298"/>
      <c r="CWT139" s="298"/>
      <c r="CWU139" s="298"/>
      <c r="CWV139" s="298"/>
      <c r="CWW139" s="298"/>
      <c r="CWX139" s="298"/>
      <c r="CWY139" s="298"/>
      <c r="CWZ139" s="298"/>
      <c r="CXA139" s="298"/>
      <c r="CXB139" s="298"/>
      <c r="CXC139" s="298"/>
      <c r="CXD139" s="298"/>
      <c r="CXE139" s="298"/>
      <c r="CXF139" s="298"/>
      <c r="CXG139" s="298"/>
      <c r="CXH139" s="298"/>
      <c r="CXI139" s="298"/>
      <c r="CXJ139" s="298"/>
      <c r="CXK139" s="298"/>
      <c r="CXL139" s="298"/>
      <c r="CXM139" s="298"/>
      <c r="CXN139" s="298"/>
      <c r="CXO139" s="298"/>
      <c r="CXP139" s="298"/>
      <c r="CXQ139" s="298"/>
      <c r="CXR139" s="298"/>
      <c r="CXS139" s="298"/>
      <c r="CXT139" s="298"/>
      <c r="CXU139" s="298"/>
      <c r="CXV139" s="298"/>
      <c r="CXW139" s="298"/>
      <c r="CXX139" s="298"/>
      <c r="CXY139" s="298"/>
      <c r="CXZ139" s="298"/>
      <c r="CYA139" s="298"/>
      <c r="CYB139" s="298"/>
      <c r="CYC139" s="298"/>
      <c r="CYD139" s="298"/>
      <c r="CYE139" s="298"/>
      <c r="CYF139" s="298"/>
      <c r="CYG139" s="298"/>
      <c r="CYH139" s="298"/>
      <c r="CYI139" s="298"/>
      <c r="CYJ139" s="298"/>
      <c r="CYK139" s="298"/>
      <c r="CYL139" s="298"/>
      <c r="CYM139" s="298"/>
      <c r="CYN139" s="298"/>
      <c r="CYO139" s="298"/>
      <c r="CYP139" s="298"/>
      <c r="CYQ139" s="298"/>
      <c r="CYR139" s="298"/>
      <c r="CYS139" s="298"/>
      <c r="CYT139" s="298"/>
      <c r="CYU139" s="298"/>
      <c r="CYV139" s="298"/>
      <c r="CYW139" s="298"/>
      <c r="CYX139" s="298"/>
      <c r="CYY139" s="298"/>
      <c r="CYZ139" s="298"/>
      <c r="CZA139" s="298"/>
      <c r="CZB139" s="298"/>
      <c r="CZC139" s="298"/>
      <c r="CZD139" s="298"/>
      <c r="CZE139" s="298"/>
      <c r="CZF139" s="298"/>
      <c r="CZG139" s="298"/>
      <c r="CZH139" s="298"/>
      <c r="CZI139" s="298"/>
      <c r="CZJ139" s="298"/>
      <c r="CZK139" s="298"/>
      <c r="CZL139" s="298"/>
      <c r="CZM139" s="298"/>
      <c r="CZN139" s="298"/>
      <c r="CZO139" s="298"/>
      <c r="CZP139" s="298"/>
      <c r="CZQ139" s="298"/>
      <c r="CZR139" s="298"/>
      <c r="CZS139" s="298"/>
      <c r="CZT139" s="298"/>
      <c r="CZU139" s="298"/>
      <c r="CZV139" s="298"/>
      <c r="CZW139" s="298"/>
      <c r="CZX139" s="298"/>
      <c r="CZY139" s="298"/>
      <c r="CZZ139" s="298"/>
      <c r="DAA139" s="298"/>
      <c r="DAB139" s="298"/>
      <c r="DAC139" s="298"/>
      <c r="DAD139" s="298"/>
      <c r="DAE139" s="298"/>
      <c r="DAF139" s="298"/>
      <c r="DAG139" s="298"/>
      <c r="DAH139" s="298"/>
      <c r="DAI139" s="298"/>
      <c r="DAJ139" s="298"/>
      <c r="DAK139" s="298"/>
      <c r="DAL139" s="298"/>
      <c r="DAM139" s="298"/>
      <c r="DAN139" s="298"/>
      <c r="DAO139" s="298"/>
      <c r="DAP139" s="298"/>
      <c r="DAQ139" s="298"/>
      <c r="DAR139" s="298"/>
      <c r="DAS139" s="298"/>
      <c r="DAT139" s="298"/>
      <c r="DAU139" s="298"/>
      <c r="DAV139" s="298"/>
      <c r="DAW139" s="298"/>
      <c r="DAX139" s="298"/>
      <c r="DAY139" s="298"/>
      <c r="DAZ139" s="298"/>
      <c r="DBA139" s="298"/>
      <c r="DBB139" s="298"/>
      <c r="DBC139" s="298"/>
      <c r="DBD139" s="298"/>
      <c r="DBE139" s="298"/>
      <c r="DBF139" s="298"/>
      <c r="DBG139" s="298"/>
      <c r="DBH139" s="298"/>
      <c r="DBI139" s="298"/>
      <c r="DBJ139" s="298"/>
      <c r="DBK139" s="298"/>
      <c r="DBL139" s="298"/>
      <c r="DBM139" s="298"/>
      <c r="DBN139" s="298"/>
      <c r="DBO139" s="298"/>
      <c r="DBP139" s="298"/>
      <c r="DBQ139" s="298"/>
      <c r="DBR139" s="298"/>
      <c r="DBS139" s="298"/>
      <c r="DBT139" s="298"/>
      <c r="DBU139" s="298"/>
      <c r="DBV139" s="298"/>
      <c r="DBW139" s="298"/>
      <c r="DBX139" s="298"/>
      <c r="DBY139" s="298"/>
      <c r="DBZ139" s="298"/>
      <c r="DCA139" s="298"/>
      <c r="DCB139" s="298"/>
      <c r="DCC139" s="298"/>
      <c r="DCD139" s="298"/>
      <c r="DCE139" s="298"/>
      <c r="DCF139" s="298"/>
      <c r="DCG139" s="298"/>
      <c r="DCH139" s="298"/>
      <c r="DCI139" s="298"/>
      <c r="DCJ139" s="298"/>
      <c r="DCK139" s="298"/>
      <c r="DCL139" s="298"/>
      <c r="DCM139" s="298"/>
      <c r="DCN139" s="298"/>
      <c r="DCO139" s="298"/>
      <c r="DCP139" s="298"/>
      <c r="DCQ139" s="298"/>
      <c r="DCR139" s="298"/>
      <c r="DCS139" s="298"/>
      <c r="DCT139" s="298"/>
      <c r="DCU139" s="298"/>
      <c r="DCV139" s="298"/>
      <c r="DCW139" s="298"/>
      <c r="DCX139" s="298"/>
      <c r="DCY139" s="298"/>
      <c r="DCZ139" s="298"/>
      <c r="DDA139" s="298"/>
      <c r="DDB139" s="298"/>
      <c r="DDC139" s="298"/>
      <c r="DDD139" s="298"/>
      <c r="DDE139" s="298"/>
      <c r="DDF139" s="298"/>
      <c r="DDG139" s="298"/>
      <c r="DDH139" s="298"/>
      <c r="DDI139" s="298"/>
      <c r="DDJ139" s="298"/>
      <c r="DDK139" s="298"/>
      <c r="DDL139" s="298"/>
      <c r="DDM139" s="298"/>
      <c r="DDN139" s="298"/>
      <c r="DDO139" s="298"/>
      <c r="DDP139" s="298"/>
      <c r="DDQ139" s="298"/>
      <c r="DDR139" s="298"/>
      <c r="DDS139" s="298"/>
      <c r="DDT139" s="298"/>
      <c r="DDU139" s="298"/>
      <c r="DDV139" s="298"/>
      <c r="DDW139" s="298"/>
      <c r="DDX139" s="298"/>
      <c r="DDY139" s="298"/>
      <c r="DDZ139" s="298"/>
      <c r="DEA139" s="298"/>
      <c r="DEB139" s="298"/>
      <c r="DEC139" s="298"/>
      <c r="DED139" s="298"/>
      <c r="DEE139" s="298"/>
      <c r="DEF139" s="298"/>
      <c r="DEG139" s="298"/>
      <c r="DEH139" s="298"/>
      <c r="DEI139" s="298"/>
      <c r="DEJ139" s="298"/>
      <c r="DEK139" s="298"/>
      <c r="DEL139" s="298"/>
      <c r="DEM139" s="298"/>
      <c r="DEN139" s="298"/>
      <c r="DEO139" s="298"/>
      <c r="DEP139" s="298"/>
      <c r="DEQ139" s="298"/>
      <c r="DER139" s="298"/>
      <c r="DES139" s="298"/>
      <c r="DET139" s="298"/>
      <c r="DEU139" s="298"/>
      <c r="DEV139" s="298"/>
      <c r="DEW139" s="298"/>
      <c r="DEX139" s="298"/>
      <c r="DEY139" s="298"/>
      <c r="DEZ139" s="298"/>
      <c r="DFA139" s="298"/>
      <c r="DFB139" s="298"/>
      <c r="DFC139" s="298"/>
      <c r="DFD139" s="298"/>
      <c r="DFE139" s="298"/>
      <c r="DFF139" s="298"/>
      <c r="DFG139" s="298"/>
      <c r="DFH139" s="298"/>
      <c r="DFI139" s="298"/>
      <c r="DFJ139" s="298"/>
      <c r="DFK139" s="298"/>
      <c r="DFL139" s="298"/>
      <c r="DFM139" s="298"/>
      <c r="DFN139" s="298"/>
      <c r="DFO139" s="298"/>
      <c r="DFP139" s="298"/>
      <c r="DFQ139" s="298"/>
      <c r="DFR139" s="298"/>
      <c r="DFS139" s="298"/>
      <c r="DFT139" s="298"/>
      <c r="DFU139" s="298"/>
      <c r="DFV139" s="298"/>
      <c r="DFW139" s="298"/>
      <c r="DFX139" s="298"/>
      <c r="DFY139" s="298"/>
      <c r="DFZ139" s="298"/>
      <c r="DGA139" s="298"/>
      <c r="DGB139" s="298"/>
      <c r="DGC139" s="298"/>
      <c r="DGD139" s="298"/>
      <c r="DGE139" s="298"/>
      <c r="DGF139" s="298"/>
      <c r="DGG139" s="298"/>
      <c r="DGH139" s="298"/>
      <c r="DGI139" s="298"/>
      <c r="DGJ139" s="298"/>
      <c r="DGK139" s="298"/>
      <c r="DGL139" s="298"/>
      <c r="DGM139" s="298"/>
      <c r="DGN139" s="298"/>
      <c r="DGO139" s="298"/>
      <c r="DGP139" s="298"/>
      <c r="DGQ139" s="298"/>
      <c r="DGR139" s="298"/>
      <c r="DGS139" s="298"/>
      <c r="DGT139" s="298"/>
      <c r="DGU139" s="298"/>
      <c r="DGV139" s="298"/>
      <c r="DGW139" s="298"/>
      <c r="DGX139" s="298"/>
      <c r="DGY139" s="298"/>
      <c r="DGZ139" s="298"/>
      <c r="DHA139" s="298"/>
      <c r="DHB139" s="298"/>
      <c r="DHC139" s="298"/>
      <c r="DHD139" s="298"/>
      <c r="DHE139" s="298"/>
      <c r="DHF139" s="298"/>
      <c r="DHG139" s="298"/>
      <c r="DHH139" s="298"/>
      <c r="DHI139" s="298"/>
      <c r="DHJ139" s="298"/>
      <c r="DHK139" s="298"/>
      <c r="DHL139" s="298"/>
      <c r="DHM139" s="298"/>
      <c r="DHN139" s="298"/>
      <c r="DHO139" s="298"/>
      <c r="DHP139" s="298"/>
      <c r="DHQ139" s="298"/>
      <c r="DHR139" s="298"/>
      <c r="DHS139" s="298"/>
      <c r="DHT139" s="298"/>
      <c r="DHU139" s="298"/>
      <c r="DHV139" s="298"/>
      <c r="DHW139" s="298"/>
      <c r="DHX139" s="298"/>
      <c r="DHY139" s="298"/>
      <c r="DHZ139" s="298"/>
      <c r="DIA139" s="298"/>
      <c r="DIB139" s="298"/>
      <c r="DIC139" s="298"/>
      <c r="DID139" s="298"/>
      <c r="DIE139" s="298"/>
      <c r="DIF139" s="298"/>
      <c r="DIG139" s="298"/>
      <c r="DIH139" s="298"/>
      <c r="DII139" s="298"/>
      <c r="DIJ139" s="298"/>
      <c r="DIK139" s="298"/>
      <c r="DIL139" s="298"/>
      <c r="DIM139" s="298"/>
      <c r="DIN139" s="298"/>
      <c r="DIO139" s="298"/>
      <c r="DIP139" s="298"/>
      <c r="DIQ139" s="298"/>
      <c r="DIR139" s="298"/>
      <c r="DIS139" s="298"/>
      <c r="DIT139" s="298"/>
      <c r="DIU139" s="298"/>
      <c r="DIV139" s="298"/>
      <c r="DIW139" s="298"/>
      <c r="DIX139" s="298"/>
      <c r="DIY139" s="298"/>
      <c r="DIZ139" s="298"/>
      <c r="DJA139" s="298"/>
      <c r="DJB139" s="298"/>
      <c r="DJC139" s="298"/>
      <c r="DJD139" s="298"/>
      <c r="DJE139" s="298"/>
      <c r="DJF139" s="298"/>
      <c r="DJG139" s="298"/>
      <c r="DJH139" s="298"/>
      <c r="DJI139" s="298"/>
      <c r="DJJ139" s="298"/>
      <c r="DJK139" s="298"/>
      <c r="DJL139" s="298"/>
      <c r="DJM139" s="298"/>
      <c r="DJN139" s="298"/>
      <c r="DJO139" s="298"/>
      <c r="DJP139" s="298"/>
      <c r="DJQ139" s="298"/>
      <c r="DJR139" s="298"/>
      <c r="DJS139" s="298"/>
      <c r="DJT139" s="298"/>
      <c r="DJU139" s="298"/>
      <c r="DJV139" s="298"/>
      <c r="DJW139" s="298"/>
      <c r="DJX139" s="298"/>
      <c r="DJY139" s="298"/>
      <c r="DJZ139" s="298"/>
      <c r="DKA139" s="298"/>
      <c r="DKB139" s="298"/>
      <c r="DKC139" s="298"/>
      <c r="DKD139" s="298"/>
      <c r="DKE139" s="298"/>
      <c r="DKF139" s="298"/>
      <c r="DKG139" s="298"/>
      <c r="DKH139" s="298"/>
      <c r="DKI139" s="298"/>
      <c r="DKJ139" s="298"/>
      <c r="DKK139" s="298"/>
      <c r="DKL139" s="298"/>
      <c r="DKM139" s="298"/>
      <c r="DKN139" s="298"/>
      <c r="DKO139" s="298"/>
      <c r="DKP139" s="298"/>
      <c r="DKQ139" s="298"/>
      <c r="DKR139" s="298"/>
      <c r="DKS139" s="298"/>
      <c r="DKT139" s="298"/>
      <c r="DKU139" s="298"/>
      <c r="DKV139" s="298"/>
      <c r="DKW139" s="298"/>
      <c r="DKX139" s="298"/>
      <c r="DKY139" s="298"/>
      <c r="DKZ139" s="298"/>
      <c r="DLA139" s="298"/>
      <c r="DLB139" s="298"/>
      <c r="DLC139" s="298"/>
      <c r="DLD139" s="298"/>
      <c r="DLE139" s="298"/>
      <c r="DLF139" s="298"/>
      <c r="DLG139" s="298"/>
      <c r="DLH139" s="298"/>
      <c r="DLI139" s="298"/>
      <c r="DLJ139" s="298"/>
      <c r="DLK139" s="298"/>
      <c r="DLL139" s="298"/>
      <c r="DLM139" s="298"/>
      <c r="DLN139" s="298"/>
      <c r="DLO139" s="298"/>
      <c r="DLP139" s="298"/>
      <c r="DLQ139" s="298"/>
      <c r="DLR139" s="298"/>
      <c r="DLS139" s="298"/>
      <c r="DLT139" s="298"/>
      <c r="DLU139" s="298"/>
      <c r="DLV139" s="298"/>
      <c r="DLW139" s="298"/>
      <c r="DLX139" s="298"/>
      <c r="DLY139" s="298"/>
      <c r="DLZ139" s="298"/>
      <c r="DMA139" s="298"/>
      <c r="DMB139" s="298"/>
      <c r="DMC139" s="298"/>
      <c r="DMD139" s="298"/>
      <c r="DME139" s="298"/>
      <c r="DMF139" s="298"/>
      <c r="DMG139" s="298"/>
      <c r="DMH139" s="298"/>
      <c r="DMI139" s="298"/>
      <c r="DMJ139" s="298"/>
      <c r="DMK139" s="298"/>
      <c r="DML139" s="298"/>
      <c r="DMM139" s="298"/>
      <c r="DMN139" s="298"/>
      <c r="DMO139" s="298"/>
      <c r="DMP139" s="298"/>
      <c r="DMQ139" s="298"/>
      <c r="DMR139" s="298"/>
      <c r="DMS139" s="298"/>
      <c r="DMT139" s="298"/>
      <c r="DMU139" s="298"/>
      <c r="DMV139" s="298"/>
      <c r="DMW139" s="298"/>
      <c r="DMX139" s="298"/>
      <c r="DMY139" s="298"/>
      <c r="DMZ139" s="298"/>
      <c r="DNA139" s="298"/>
      <c r="DNB139" s="298"/>
      <c r="DNC139" s="298"/>
      <c r="DND139" s="298"/>
      <c r="DNE139" s="298"/>
      <c r="DNF139" s="298"/>
      <c r="DNG139" s="298"/>
      <c r="DNH139" s="298"/>
      <c r="DNI139" s="298"/>
      <c r="DNJ139" s="298"/>
      <c r="DNK139" s="298"/>
      <c r="DNL139" s="298"/>
      <c r="DNM139" s="298"/>
      <c r="DNN139" s="298"/>
      <c r="DNO139" s="298"/>
      <c r="DNP139" s="298"/>
      <c r="DNQ139" s="298"/>
      <c r="DNR139" s="298"/>
      <c r="DNS139" s="298"/>
      <c r="DNT139" s="298"/>
      <c r="DNU139" s="298"/>
      <c r="DNV139" s="298"/>
      <c r="DNW139" s="298"/>
      <c r="DNX139" s="298"/>
      <c r="DNY139" s="298"/>
      <c r="DNZ139" s="298"/>
      <c r="DOA139" s="298"/>
      <c r="DOB139" s="298"/>
      <c r="DOC139" s="298"/>
      <c r="DOD139" s="298"/>
      <c r="DOE139" s="298"/>
      <c r="DOF139" s="298"/>
      <c r="DOG139" s="298"/>
      <c r="DOH139" s="298"/>
      <c r="DOI139" s="298"/>
      <c r="DOJ139" s="298"/>
      <c r="DOK139" s="298"/>
      <c r="DOL139" s="298"/>
      <c r="DOM139" s="298"/>
      <c r="DON139" s="298"/>
      <c r="DOO139" s="298"/>
      <c r="DOP139" s="298"/>
      <c r="DOQ139" s="298"/>
      <c r="DOR139" s="298"/>
      <c r="DOS139" s="298"/>
      <c r="DOT139" s="298"/>
      <c r="DOU139" s="298"/>
      <c r="DOV139" s="298"/>
      <c r="DOW139" s="298"/>
      <c r="DOX139" s="298"/>
      <c r="DOY139" s="298"/>
      <c r="DOZ139" s="298"/>
      <c r="DPA139" s="298"/>
      <c r="DPB139" s="298"/>
      <c r="DPC139" s="298"/>
      <c r="DPD139" s="298"/>
      <c r="DPE139" s="298"/>
      <c r="DPF139" s="298"/>
      <c r="DPG139" s="298"/>
      <c r="DPH139" s="298"/>
      <c r="DPI139" s="298"/>
      <c r="DPJ139" s="298"/>
      <c r="DPK139" s="298"/>
      <c r="DPL139" s="298"/>
      <c r="DPM139" s="298"/>
      <c r="DPN139" s="298"/>
      <c r="DPO139" s="298"/>
      <c r="DPP139" s="298"/>
      <c r="DPQ139" s="298"/>
      <c r="DPR139" s="298"/>
      <c r="DPS139" s="298"/>
      <c r="DPT139" s="298"/>
      <c r="DPU139" s="298"/>
      <c r="DPV139" s="298"/>
      <c r="DPW139" s="298"/>
      <c r="DPX139" s="298"/>
      <c r="DPY139" s="298"/>
      <c r="DPZ139" s="298"/>
      <c r="DQA139" s="298"/>
      <c r="DQB139" s="298"/>
      <c r="DQC139" s="298"/>
      <c r="DQD139" s="298"/>
      <c r="DQE139" s="298"/>
      <c r="DQF139" s="298"/>
      <c r="DQG139" s="298"/>
      <c r="DQH139" s="298"/>
      <c r="DQI139" s="298"/>
      <c r="DQJ139" s="298"/>
      <c r="DQK139" s="298"/>
      <c r="DQL139" s="298"/>
      <c r="DQM139" s="298"/>
      <c r="DQN139" s="298"/>
      <c r="DQO139" s="298"/>
      <c r="DQP139" s="298"/>
      <c r="DQQ139" s="298"/>
      <c r="DQR139" s="298"/>
      <c r="DQS139" s="298"/>
      <c r="DQT139" s="298"/>
      <c r="DQU139" s="298"/>
      <c r="DQV139" s="298"/>
      <c r="DQW139" s="298"/>
      <c r="DQX139" s="298"/>
      <c r="DQY139" s="298"/>
      <c r="DQZ139" s="298"/>
      <c r="DRA139" s="298"/>
      <c r="DRB139" s="298"/>
      <c r="DRC139" s="298"/>
      <c r="DRD139" s="298"/>
      <c r="DRE139" s="298"/>
      <c r="DRF139" s="298"/>
      <c r="DRG139" s="298"/>
      <c r="DRH139" s="298"/>
      <c r="DRI139" s="298"/>
      <c r="DRJ139" s="298"/>
      <c r="DRK139" s="298"/>
      <c r="DRL139" s="298"/>
      <c r="DRM139" s="298"/>
      <c r="DRN139" s="298"/>
      <c r="DRO139" s="298"/>
      <c r="DRP139" s="298"/>
      <c r="DRQ139" s="298"/>
      <c r="DRR139" s="298"/>
      <c r="DRS139" s="298"/>
      <c r="DRT139" s="298"/>
      <c r="DRU139" s="298"/>
      <c r="DRV139" s="298"/>
      <c r="DRW139" s="298"/>
      <c r="DRX139" s="298"/>
      <c r="DRY139" s="298"/>
      <c r="DRZ139" s="298"/>
      <c r="DSA139" s="298"/>
      <c r="DSB139" s="298"/>
      <c r="DSC139" s="298"/>
      <c r="DSD139" s="298"/>
      <c r="DSE139" s="298"/>
      <c r="DSF139" s="298"/>
      <c r="DSG139" s="298"/>
      <c r="DSH139" s="298"/>
      <c r="DSI139" s="298"/>
      <c r="DSJ139" s="298"/>
      <c r="DSK139" s="298"/>
      <c r="DSL139" s="298"/>
      <c r="DSM139" s="298"/>
      <c r="DSN139" s="298"/>
      <c r="DSO139" s="298"/>
      <c r="DSP139" s="298"/>
      <c r="DSQ139" s="298"/>
      <c r="DSR139" s="298"/>
      <c r="DSS139" s="298"/>
      <c r="DST139" s="298"/>
      <c r="DSU139" s="298"/>
      <c r="DSV139" s="298"/>
      <c r="DSW139" s="298"/>
      <c r="DSX139" s="298"/>
      <c r="DSY139" s="298"/>
      <c r="DSZ139" s="298"/>
      <c r="DTA139" s="298"/>
      <c r="DTB139" s="298"/>
      <c r="DTC139" s="298"/>
      <c r="DTD139" s="298"/>
      <c r="DTE139" s="298"/>
      <c r="DTF139" s="298"/>
      <c r="DTG139" s="298"/>
      <c r="DTH139" s="298"/>
      <c r="DTI139" s="298"/>
      <c r="DTJ139" s="298"/>
      <c r="DTK139" s="298"/>
      <c r="DTL139" s="298"/>
      <c r="DTM139" s="298"/>
      <c r="DTN139" s="298"/>
      <c r="DTO139" s="298"/>
      <c r="DTP139" s="298"/>
      <c r="DTQ139" s="298"/>
      <c r="DTR139" s="298"/>
      <c r="DTS139" s="298"/>
      <c r="DTT139" s="298"/>
      <c r="DTU139" s="298"/>
      <c r="DTV139" s="298"/>
      <c r="DTW139" s="298"/>
      <c r="DTX139" s="298"/>
      <c r="DTY139" s="298"/>
      <c r="DTZ139" s="298"/>
      <c r="DUA139" s="298"/>
      <c r="DUB139" s="298"/>
      <c r="DUC139" s="298"/>
      <c r="DUD139" s="298"/>
      <c r="DUE139" s="298"/>
      <c r="DUF139" s="298"/>
      <c r="DUG139" s="298"/>
      <c r="DUH139" s="298"/>
      <c r="DUI139" s="298"/>
      <c r="DUJ139" s="298"/>
      <c r="DUK139" s="298"/>
      <c r="DUL139" s="298"/>
      <c r="DUM139" s="298"/>
      <c r="DUN139" s="298"/>
      <c r="DUO139" s="298"/>
      <c r="DUP139" s="298"/>
      <c r="DUQ139" s="298"/>
      <c r="DUR139" s="298"/>
      <c r="DUS139" s="298"/>
      <c r="DUT139" s="298"/>
      <c r="DUU139" s="298"/>
      <c r="DUV139" s="298"/>
      <c r="DUW139" s="298"/>
      <c r="DUX139" s="298"/>
      <c r="DUY139" s="298"/>
      <c r="DUZ139" s="298"/>
      <c r="DVA139" s="298"/>
      <c r="DVB139" s="298"/>
      <c r="DVC139" s="298"/>
      <c r="DVD139" s="298"/>
      <c r="DVE139" s="298"/>
      <c r="DVF139" s="298"/>
      <c r="DVG139" s="298"/>
      <c r="DVH139" s="298"/>
      <c r="DVI139" s="298"/>
      <c r="DVJ139" s="298"/>
      <c r="DVK139" s="298"/>
      <c r="DVL139" s="298"/>
      <c r="DVM139" s="298"/>
      <c r="DVN139" s="298"/>
      <c r="DVO139" s="298"/>
      <c r="DVP139" s="298"/>
      <c r="DVQ139" s="298"/>
      <c r="DVR139" s="298"/>
      <c r="DVS139" s="298"/>
      <c r="DVT139" s="298"/>
      <c r="DVU139" s="298"/>
      <c r="DVV139" s="298"/>
      <c r="DVW139" s="298"/>
      <c r="DVX139" s="298"/>
      <c r="DVY139" s="298"/>
      <c r="DVZ139" s="298"/>
      <c r="DWA139" s="298"/>
      <c r="DWB139" s="298"/>
      <c r="DWC139" s="298"/>
      <c r="DWD139" s="298"/>
      <c r="DWE139" s="298"/>
      <c r="DWF139" s="298"/>
      <c r="DWG139" s="298"/>
      <c r="DWH139" s="298"/>
      <c r="DWI139" s="298"/>
      <c r="DWJ139" s="298"/>
      <c r="DWK139" s="298"/>
      <c r="DWL139" s="298"/>
      <c r="DWM139" s="298"/>
      <c r="DWN139" s="298"/>
      <c r="DWO139" s="298"/>
      <c r="DWP139" s="298"/>
      <c r="DWQ139" s="298"/>
      <c r="DWR139" s="298"/>
      <c r="DWS139" s="298"/>
      <c r="DWT139" s="298"/>
      <c r="DWU139" s="298"/>
      <c r="DWV139" s="298"/>
      <c r="DWW139" s="298"/>
      <c r="DWX139" s="298"/>
      <c r="DWY139" s="298"/>
      <c r="DWZ139" s="298"/>
      <c r="DXA139" s="298"/>
      <c r="DXB139" s="298"/>
      <c r="DXC139" s="298"/>
      <c r="DXD139" s="298"/>
      <c r="DXE139" s="298"/>
      <c r="DXF139" s="298"/>
      <c r="DXG139" s="298"/>
      <c r="DXH139" s="298"/>
      <c r="DXI139" s="298"/>
      <c r="DXJ139" s="298"/>
      <c r="DXK139" s="298"/>
      <c r="DXL139" s="298"/>
      <c r="DXM139" s="298"/>
      <c r="DXN139" s="298"/>
      <c r="DXO139" s="298"/>
      <c r="DXP139" s="298"/>
      <c r="DXQ139" s="298"/>
      <c r="DXR139" s="298"/>
      <c r="DXS139" s="298"/>
      <c r="DXT139" s="298"/>
      <c r="DXU139" s="298"/>
      <c r="DXV139" s="298"/>
      <c r="DXW139" s="298"/>
      <c r="DXX139" s="298"/>
      <c r="DXY139" s="298"/>
      <c r="DXZ139" s="298"/>
      <c r="DYA139" s="298"/>
      <c r="DYB139" s="298"/>
      <c r="DYC139" s="298"/>
      <c r="DYD139" s="298"/>
      <c r="DYE139" s="298"/>
      <c r="DYF139" s="298"/>
      <c r="DYG139" s="298"/>
      <c r="DYH139" s="298"/>
      <c r="DYI139" s="298"/>
      <c r="DYJ139" s="298"/>
      <c r="DYK139" s="298"/>
      <c r="DYL139" s="298"/>
      <c r="DYM139" s="298"/>
      <c r="DYN139" s="298"/>
      <c r="DYO139" s="298"/>
      <c r="DYP139" s="298"/>
      <c r="DYQ139" s="298"/>
      <c r="DYR139" s="298"/>
      <c r="DYS139" s="298"/>
      <c r="DYT139" s="298"/>
      <c r="DYU139" s="298"/>
      <c r="DYV139" s="298"/>
      <c r="DYW139" s="298"/>
      <c r="DYX139" s="298"/>
      <c r="DYY139" s="298"/>
      <c r="DYZ139" s="298"/>
      <c r="DZA139" s="298"/>
      <c r="DZB139" s="298"/>
      <c r="DZC139" s="298"/>
      <c r="DZD139" s="298"/>
      <c r="DZE139" s="298"/>
      <c r="DZF139" s="298"/>
      <c r="DZG139" s="298"/>
      <c r="DZH139" s="298"/>
      <c r="DZI139" s="298"/>
      <c r="DZJ139" s="298"/>
      <c r="DZK139" s="298"/>
      <c r="DZL139" s="298"/>
      <c r="DZM139" s="298"/>
      <c r="DZN139" s="298"/>
      <c r="DZO139" s="298"/>
      <c r="DZP139" s="298"/>
      <c r="DZQ139" s="298"/>
      <c r="DZR139" s="298"/>
      <c r="DZS139" s="298"/>
      <c r="DZT139" s="298"/>
      <c r="DZU139" s="298"/>
      <c r="DZV139" s="298"/>
      <c r="DZW139" s="298"/>
      <c r="DZX139" s="298"/>
      <c r="DZY139" s="298"/>
      <c r="DZZ139" s="298"/>
      <c r="EAA139" s="298"/>
      <c r="EAB139" s="298"/>
      <c r="EAC139" s="298"/>
      <c r="EAD139" s="298"/>
      <c r="EAE139" s="298"/>
      <c r="EAF139" s="298"/>
      <c r="EAG139" s="298"/>
      <c r="EAH139" s="298"/>
      <c r="EAI139" s="298"/>
      <c r="EAJ139" s="298"/>
      <c r="EAK139" s="298"/>
      <c r="EAL139" s="298"/>
      <c r="EAM139" s="298"/>
      <c r="EAN139" s="298"/>
      <c r="EAO139" s="298"/>
      <c r="EAP139" s="298"/>
      <c r="EAQ139" s="298"/>
      <c r="EAR139" s="298"/>
      <c r="EAS139" s="298"/>
      <c r="EAT139" s="298"/>
      <c r="EAU139" s="298"/>
      <c r="EAV139" s="298"/>
      <c r="EAW139" s="298"/>
      <c r="EAX139" s="298"/>
      <c r="EAY139" s="298"/>
      <c r="EAZ139" s="298"/>
      <c r="EBA139" s="298"/>
      <c r="EBB139" s="298"/>
      <c r="EBC139" s="298"/>
      <c r="EBD139" s="298"/>
      <c r="EBE139" s="298"/>
      <c r="EBF139" s="298"/>
      <c r="EBG139" s="298"/>
      <c r="EBH139" s="298"/>
      <c r="EBI139" s="298"/>
      <c r="EBJ139" s="298"/>
      <c r="EBK139" s="298"/>
      <c r="EBL139" s="298"/>
      <c r="EBM139" s="298"/>
      <c r="EBN139" s="298"/>
      <c r="EBO139" s="298"/>
      <c r="EBP139" s="298"/>
      <c r="EBQ139" s="298"/>
      <c r="EBR139" s="298"/>
      <c r="EBS139" s="298"/>
      <c r="EBT139" s="298"/>
      <c r="EBU139" s="298"/>
      <c r="EBV139" s="298"/>
      <c r="EBW139" s="298"/>
      <c r="EBX139" s="298"/>
      <c r="EBY139" s="298"/>
      <c r="EBZ139" s="298"/>
      <c r="ECA139" s="298"/>
      <c r="ECB139" s="298"/>
      <c r="ECC139" s="298"/>
      <c r="ECD139" s="298"/>
      <c r="ECE139" s="298"/>
      <c r="ECF139" s="298"/>
      <c r="ECG139" s="298"/>
      <c r="ECH139" s="298"/>
      <c r="ECI139" s="298"/>
      <c r="ECJ139" s="298"/>
      <c r="ECK139" s="298"/>
      <c r="ECL139" s="298"/>
      <c r="ECM139" s="298"/>
      <c r="ECN139" s="298"/>
      <c r="ECO139" s="298"/>
      <c r="ECP139" s="298"/>
      <c r="ECQ139" s="298"/>
      <c r="ECR139" s="298"/>
      <c r="ECS139" s="298"/>
      <c r="ECT139" s="298"/>
      <c r="ECU139" s="298"/>
      <c r="ECV139" s="298"/>
      <c r="ECW139" s="298"/>
      <c r="ECX139" s="298"/>
      <c r="ECY139" s="298"/>
      <c r="ECZ139" s="298"/>
      <c r="EDA139" s="298"/>
      <c r="EDB139" s="298"/>
      <c r="EDC139" s="298"/>
      <c r="EDD139" s="298"/>
      <c r="EDE139" s="298"/>
      <c r="EDF139" s="298"/>
      <c r="EDG139" s="298"/>
      <c r="EDH139" s="298"/>
      <c r="EDI139" s="298"/>
      <c r="EDJ139" s="298"/>
      <c r="EDK139" s="298"/>
      <c r="EDL139" s="298"/>
      <c r="EDM139" s="298"/>
      <c r="EDN139" s="298"/>
      <c r="EDO139" s="298"/>
      <c r="EDP139" s="298"/>
      <c r="EDQ139" s="298"/>
      <c r="EDR139" s="298"/>
      <c r="EDS139" s="298"/>
      <c r="EDT139" s="298"/>
      <c r="EDU139" s="298"/>
      <c r="EDV139" s="298"/>
      <c r="EDW139" s="298"/>
      <c r="EDX139" s="298"/>
      <c r="EDY139" s="298"/>
      <c r="EDZ139" s="298"/>
      <c r="EEA139" s="298"/>
      <c r="EEB139" s="298"/>
      <c r="EEC139" s="298"/>
      <c r="EED139" s="298"/>
      <c r="EEE139" s="298"/>
      <c r="EEF139" s="298"/>
      <c r="EEG139" s="298"/>
      <c r="EEH139" s="298"/>
      <c r="EEI139" s="298"/>
      <c r="EEJ139" s="298"/>
      <c r="EEK139" s="298"/>
      <c r="EEL139" s="298"/>
      <c r="EEM139" s="298"/>
      <c r="EEN139" s="298"/>
      <c r="EEO139" s="298"/>
      <c r="EEP139" s="298"/>
      <c r="EEQ139" s="298"/>
      <c r="EER139" s="298"/>
      <c r="EES139" s="298"/>
      <c r="EET139" s="298"/>
      <c r="EEU139" s="298"/>
      <c r="EEV139" s="298"/>
      <c r="EEW139" s="298"/>
      <c r="EEX139" s="298"/>
      <c r="EEY139" s="298"/>
      <c r="EEZ139" s="298"/>
      <c r="EFA139" s="298"/>
      <c r="EFB139" s="298"/>
      <c r="EFC139" s="298"/>
      <c r="EFD139" s="298"/>
      <c r="EFE139" s="298"/>
      <c r="EFF139" s="298"/>
      <c r="EFG139" s="298"/>
      <c r="EFH139" s="298"/>
      <c r="EFI139" s="298"/>
      <c r="EFJ139" s="298"/>
      <c r="EFK139" s="298"/>
      <c r="EFL139" s="298"/>
      <c r="EFM139" s="298"/>
      <c r="EFN139" s="298"/>
      <c r="EFO139" s="298"/>
      <c r="EFP139" s="298"/>
      <c r="EFQ139" s="298"/>
      <c r="EFR139" s="298"/>
      <c r="EFS139" s="298"/>
      <c r="EFT139" s="298"/>
      <c r="EFU139" s="298"/>
      <c r="EFV139" s="298"/>
      <c r="EFW139" s="298"/>
      <c r="EFX139" s="298"/>
      <c r="EFY139" s="298"/>
      <c r="EFZ139" s="298"/>
      <c r="EGA139" s="298"/>
      <c r="EGB139" s="298"/>
      <c r="EGC139" s="298"/>
      <c r="EGD139" s="298"/>
      <c r="EGE139" s="298"/>
      <c r="EGF139" s="298"/>
      <c r="EGG139" s="298"/>
      <c r="EGH139" s="298"/>
      <c r="EGI139" s="298"/>
      <c r="EGJ139" s="298"/>
      <c r="EGK139" s="298"/>
      <c r="EGL139" s="298"/>
      <c r="EGM139" s="298"/>
      <c r="EGN139" s="298"/>
      <c r="EGO139" s="298"/>
      <c r="EGP139" s="298"/>
      <c r="EGQ139" s="298"/>
      <c r="EGR139" s="298"/>
      <c r="EGS139" s="298"/>
      <c r="EGT139" s="298"/>
      <c r="EGU139" s="298"/>
      <c r="EGV139" s="298"/>
      <c r="EGW139" s="298"/>
      <c r="EGX139" s="298"/>
      <c r="EGY139" s="298"/>
      <c r="EGZ139" s="298"/>
      <c r="EHA139" s="298"/>
      <c r="EHB139" s="298"/>
      <c r="EHC139" s="298"/>
      <c r="EHD139" s="298"/>
      <c r="EHE139" s="298"/>
      <c r="EHF139" s="298"/>
      <c r="EHG139" s="298"/>
      <c r="EHH139" s="298"/>
      <c r="EHI139" s="298"/>
      <c r="EHJ139" s="298"/>
      <c r="EHK139" s="298"/>
      <c r="EHL139" s="298"/>
      <c r="EHM139" s="298"/>
      <c r="EHN139" s="298"/>
      <c r="EHO139" s="298"/>
      <c r="EHP139" s="298"/>
      <c r="EHQ139" s="298"/>
      <c r="EHR139" s="298"/>
      <c r="EHS139" s="298"/>
      <c r="EHT139" s="298"/>
      <c r="EHU139" s="298"/>
      <c r="EHV139" s="298"/>
      <c r="EHW139" s="298"/>
      <c r="EHX139" s="298"/>
      <c r="EHY139" s="298"/>
      <c r="EHZ139" s="298"/>
      <c r="EIA139" s="298"/>
      <c r="EIB139" s="298"/>
      <c r="EIC139" s="298"/>
      <c r="EID139" s="298"/>
      <c r="EIE139" s="298"/>
      <c r="EIF139" s="298"/>
      <c r="EIG139" s="298"/>
      <c r="EIH139" s="298"/>
      <c r="EII139" s="298"/>
      <c r="EIJ139" s="298"/>
      <c r="EIK139" s="298"/>
      <c r="EIL139" s="298"/>
      <c r="EIM139" s="298"/>
      <c r="EIN139" s="298"/>
      <c r="EIO139" s="298"/>
      <c r="EIP139" s="298"/>
      <c r="EIQ139" s="298"/>
      <c r="EIR139" s="298"/>
      <c r="EIS139" s="298"/>
      <c r="EIT139" s="298"/>
      <c r="EIU139" s="298"/>
      <c r="EIV139" s="298"/>
      <c r="EIW139" s="298"/>
      <c r="EIX139" s="298"/>
      <c r="EIY139" s="298"/>
      <c r="EIZ139" s="298"/>
      <c r="EJA139" s="298"/>
      <c r="EJB139" s="298"/>
      <c r="EJC139" s="298"/>
      <c r="EJD139" s="298"/>
      <c r="EJE139" s="298"/>
      <c r="EJF139" s="298"/>
      <c r="EJG139" s="298"/>
      <c r="EJH139" s="298"/>
      <c r="EJI139" s="298"/>
      <c r="EJJ139" s="298"/>
      <c r="EJK139" s="298"/>
      <c r="EJL139" s="298"/>
      <c r="EJM139" s="298"/>
      <c r="EJN139" s="298"/>
      <c r="EJO139" s="298"/>
      <c r="EJP139" s="298"/>
      <c r="EJQ139" s="298"/>
      <c r="EJR139" s="298"/>
      <c r="EJS139" s="298"/>
      <c r="EJT139" s="298"/>
      <c r="EJU139" s="298"/>
      <c r="EJV139" s="298"/>
      <c r="EJW139" s="298"/>
      <c r="EJX139" s="298"/>
      <c r="EJY139" s="298"/>
      <c r="EJZ139" s="298"/>
      <c r="EKA139" s="298"/>
      <c r="EKB139" s="298"/>
      <c r="EKC139" s="298"/>
      <c r="EKD139" s="298"/>
      <c r="EKE139" s="298"/>
      <c r="EKF139" s="298"/>
      <c r="EKG139" s="298"/>
      <c r="EKH139" s="298"/>
      <c r="EKI139" s="298"/>
      <c r="EKJ139" s="298"/>
      <c r="EKK139" s="298"/>
      <c r="EKL139" s="298"/>
      <c r="EKM139" s="298"/>
      <c r="EKN139" s="298"/>
      <c r="EKO139" s="298"/>
      <c r="EKP139" s="298"/>
      <c r="EKQ139" s="298"/>
      <c r="EKR139" s="298"/>
      <c r="EKS139" s="298"/>
      <c r="EKT139" s="298"/>
      <c r="EKU139" s="298"/>
      <c r="EKV139" s="298"/>
      <c r="EKW139" s="298"/>
      <c r="EKX139" s="298"/>
      <c r="EKY139" s="298"/>
      <c r="EKZ139" s="298"/>
      <c r="ELA139" s="298"/>
      <c r="ELB139" s="298"/>
      <c r="ELC139" s="298"/>
      <c r="ELD139" s="298"/>
      <c r="ELE139" s="298"/>
      <c r="ELF139" s="298"/>
      <c r="ELG139" s="298"/>
      <c r="ELH139" s="298"/>
      <c r="ELI139" s="298"/>
      <c r="ELJ139" s="298"/>
      <c r="ELK139" s="298"/>
      <c r="ELL139" s="298"/>
      <c r="ELM139" s="298"/>
      <c r="ELN139" s="298"/>
      <c r="ELO139" s="298"/>
      <c r="ELP139" s="298"/>
      <c r="ELQ139" s="298"/>
      <c r="ELR139" s="298"/>
      <c r="ELS139" s="298"/>
      <c r="ELT139" s="298"/>
      <c r="ELU139" s="298"/>
      <c r="ELV139" s="298"/>
      <c r="ELW139" s="298"/>
      <c r="ELX139" s="298"/>
      <c r="ELY139" s="298"/>
      <c r="ELZ139" s="298"/>
      <c r="EMA139" s="298"/>
      <c r="EMB139" s="298"/>
      <c r="EMC139" s="298"/>
      <c r="EMD139" s="298"/>
      <c r="EME139" s="298"/>
      <c r="EMF139" s="298"/>
      <c r="EMG139" s="298"/>
      <c r="EMH139" s="298"/>
      <c r="EMI139" s="298"/>
      <c r="EMJ139" s="298"/>
      <c r="EMK139" s="298"/>
      <c r="EML139" s="298"/>
      <c r="EMM139" s="298"/>
      <c r="EMN139" s="298"/>
      <c r="EMO139" s="298"/>
      <c r="EMP139" s="298"/>
      <c r="EMQ139" s="298"/>
      <c r="EMR139" s="298"/>
      <c r="EMS139" s="298"/>
      <c r="EMT139" s="298"/>
      <c r="EMU139" s="298"/>
      <c r="EMV139" s="298"/>
      <c r="EMW139" s="298"/>
      <c r="EMX139" s="298"/>
      <c r="EMY139" s="298"/>
      <c r="EMZ139" s="298"/>
      <c r="ENA139" s="298"/>
      <c r="ENB139" s="298"/>
      <c r="ENC139" s="298"/>
      <c r="END139" s="298"/>
      <c r="ENE139" s="298"/>
      <c r="ENF139" s="298"/>
      <c r="ENG139" s="298"/>
      <c r="ENH139" s="298"/>
      <c r="ENI139" s="298"/>
      <c r="ENJ139" s="298"/>
      <c r="ENK139" s="298"/>
      <c r="ENL139" s="298"/>
      <c r="ENM139" s="298"/>
      <c r="ENN139" s="298"/>
      <c r="ENO139" s="298"/>
      <c r="ENP139" s="298"/>
      <c r="ENQ139" s="298"/>
      <c r="ENR139" s="298"/>
      <c r="ENS139" s="298"/>
      <c r="ENT139" s="298"/>
      <c r="ENU139" s="298"/>
      <c r="ENV139" s="298"/>
      <c r="ENW139" s="298"/>
      <c r="ENX139" s="298"/>
      <c r="ENY139" s="298"/>
      <c r="ENZ139" s="298"/>
      <c r="EOA139" s="298"/>
      <c r="EOB139" s="298"/>
      <c r="EOC139" s="298"/>
      <c r="EOD139" s="298"/>
      <c r="EOE139" s="298"/>
      <c r="EOF139" s="298"/>
      <c r="EOG139" s="298"/>
      <c r="EOH139" s="298"/>
      <c r="EOI139" s="298"/>
      <c r="EOJ139" s="298"/>
      <c r="EOK139" s="298"/>
      <c r="EOL139" s="298"/>
      <c r="EOM139" s="298"/>
      <c r="EON139" s="298"/>
      <c r="EOO139" s="298"/>
      <c r="EOP139" s="298"/>
      <c r="EOQ139" s="298"/>
      <c r="EOR139" s="298"/>
      <c r="EOS139" s="298"/>
      <c r="EOT139" s="298"/>
      <c r="EOU139" s="298"/>
      <c r="EOV139" s="298"/>
      <c r="EOW139" s="298"/>
      <c r="EOX139" s="298"/>
      <c r="EOY139" s="298"/>
      <c r="EOZ139" s="298"/>
      <c r="EPA139" s="298"/>
      <c r="EPB139" s="298"/>
      <c r="EPC139" s="298"/>
      <c r="EPD139" s="298"/>
      <c r="EPE139" s="298"/>
      <c r="EPF139" s="298"/>
      <c r="EPG139" s="298"/>
      <c r="EPH139" s="298"/>
      <c r="EPI139" s="298"/>
      <c r="EPJ139" s="298"/>
      <c r="EPK139" s="298"/>
      <c r="EPL139" s="298"/>
      <c r="EPM139" s="298"/>
      <c r="EPN139" s="298"/>
      <c r="EPO139" s="298"/>
      <c r="EPP139" s="298"/>
      <c r="EPQ139" s="298"/>
      <c r="EPR139" s="298"/>
      <c r="EPS139" s="298"/>
      <c r="EPT139" s="298"/>
      <c r="EPU139" s="298"/>
      <c r="EPV139" s="298"/>
      <c r="EPW139" s="298"/>
      <c r="EPX139" s="298"/>
      <c r="EPY139" s="298"/>
      <c r="EPZ139" s="298"/>
      <c r="EQA139" s="298"/>
      <c r="EQB139" s="298"/>
      <c r="EQC139" s="298"/>
      <c r="EQD139" s="298"/>
      <c r="EQE139" s="298"/>
      <c r="EQF139" s="298"/>
      <c r="EQG139" s="298"/>
      <c r="EQH139" s="298"/>
      <c r="EQI139" s="298"/>
      <c r="EQJ139" s="298"/>
      <c r="EQK139" s="298"/>
      <c r="EQL139" s="298"/>
      <c r="EQM139" s="298"/>
      <c r="EQN139" s="298"/>
      <c r="EQO139" s="298"/>
      <c r="EQP139" s="298"/>
      <c r="EQQ139" s="298"/>
      <c r="EQR139" s="298"/>
      <c r="EQS139" s="298"/>
      <c r="EQT139" s="298"/>
      <c r="EQU139" s="298"/>
      <c r="EQV139" s="298"/>
      <c r="EQW139" s="298"/>
      <c r="EQX139" s="298"/>
      <c r="EQY139" s="298"/>
      <c r="EQZ139" s="298"/>
      <c r="ERA139" s="298"/>
      <c r="ERB139" s="298"/>
      <c r="ERC139" s="298"/>
      <c r="ERD139" s="298"/>
      <c r="ERE139" s="298"/>
      <c r="ERF139" s="298"/>
      <c r="ERG139" s="298"/>
      <c r="ERH139" s="298"/>
      <c r="ERI139" s="298"/>
      <c r="ERJ139" s="298"/>
      <c r="ERK139" s="298"/>
      <c r="ERL139" s="298"/>
      <c r="ERM139" s="298"/>
      <c r="ERN139" s="298"/>
      <c r="ERO139" s="298"/>
      <c r="ERP139" s="298"/>
      <c r="ERQ139" s="298"/>
      <c r="ERR139" s="298"/>
      <c r="ERS139" s="298"/>
      <c r="ERT139" s="298"/>
      <c r="ERU139" s="298"/>
      <c r="ERV139" s="298"/>
      <c r="ERW139" s="298"/>
      <c r="ERX139" s="298"/>
      <c r="ERY139" s="298"/>
      <c r="ERZ139" s="298"/>
      <c r="ESA139" s="298"/>
      <c r="ESB139" s="298"/>
      <c r="ESC139" s="298"/>
      <c r="ESD139" s="298"/>
      <c r="ESE139" s="298"/>
      <c r="ESF139" s="298"/>
      <c r="ESG139" s="298"/>
      <c r="ESH139" s="298"/>
      <c r="ESI139" s="298"/>
      <c r="ESJ139" s="298"/>
      <c r="ESK139" s="298"/>
      <c r="ESL139" s="298"/>
      <c r="ESM139" s="298"/>
      <c r="ESN139" s="298"/>
      <c r="ESO139" s="298"/>
      <c r="ESP139" s="298"/>
      <c r="ESQ139" s="298"/>
      <c r="ESR139" s="298"/>
      <c r="ESS139" s="298"/>
      <c r="EST139" s="298"/>
      <c r="ESU139" s="298"/>
      <c r="ESV139" s="298"/>
      <c r="ESW139" s="298"/>
      <c r="ESX139" s="298"/>
      <c r="ESY139" s="298"/>
      <c r="ESZ139" s="298"/>
      <c r="ETA139" s="298"/>
      <c r="ETB139" s="298"/>
      <c r="ETC139" s="298"/>
      <c r="ETD139" s="298"/>
      <c r="ETE139" s="298"/>
      <c r="ETF139" s="298"/>
      <c r="ETG139" s="298"/>
      <c r="ETH139" s="298"/>
      <c r="ETI139" s="298"/>
      <c r="ETJ139" s="298"/>
      <c r="ETK139" s="298"/>
      <c r="ETL139" s="298"/>
      <c r="ETM139" s="298"/>
      <c r="ETN139" s="298"/>
      <c r="ETO139" s="298"/>
      <c r="ETP139" s="298"/>
      <c r="ETQ139" s="298"/>
      <c r="ETR139" s="298"/>
      <c r="ETS139" s="298"/>
      <c r="ETT139" s="298"/>
      <c r="ETU139" s="298"/>
      <c r="ETV139" s="298"/>
      <c r="ETW139" s="298"/>
      <c r="ETX139" s="298"/>
      <c r="ETY139" s="298"/>
      <c r="ETZ139" s="298"/>
      <c r="EUA139" s="298"/>
      <c r="EUB139" s="298"/>
      <c r="EUC139" s="298"/>
      <c r="EUD139" s="298"/>
      <c r="EUE139" s="298"/>
      <c r="EUF139" s="298"/>
      <c r="EUG139" s="298"/>
      <c r="EUH139" s="298"/>
      <c r="EUI139" s="298"/>
      <c r="EUJ139" s="298"/>
      <c r="EUK139" s="298"/>
      <c r="EUL139" s="298"/>
      <c r="EUM139" s="298"/>
      <c r="EUN139" s="298"/>
      <c r="EUO139" s="298"/>
      <c r="EUP139" s="298"/>
      <c r="EUQ139" s="298"/>
      <c r="EUR139" s="298"/>
      <c r="EUS139" s="298"/>
      <c r="EUT139" s="298"/>
      <c r="EUU139" s="298"/>
      <c r="EUV139" s="298"/>
      <c r="EUW139" s="298"/>
      <c r="EUX139" s="298"/>
      <c r="EUY139" s="298"/>
      <c r="EUZ139" s="298"/>
      <c r="EVA139" s="298"/>
      <c r="EVB139" s="298"/>
      <c r="EVC139" s="298"/>
      <c r="EVD139" s="298"/>
      <c r="EVE139" s="298"/>
      <c r="EVF139" s="298"/>
      <c r="EVG139" s="298"/>
      <c r="EVH139" s="298"/>
      <c r="EVI139" s="298"/>
      <c r="EVJ139" s="298"/>
      <c r="EVK139" s="298"/>
      <c r="EVL139" s="298"/>
      <c r="EVM139" s="298"/>
      <c r="EVN139" s="298"/>
      <c r="EVO139" s="298"/>
      <c r="EVP139" s="298"/>
      <c r="EVQ139" s="298"/>
      <c r="EVR139" s="298"/>
      <c r="EVS139" s="298"/>
      <c r="EVT139" s="298"/>
      <c r="EVU139" s="298"/>
      <c r="EVV139" s="298"/>
      <c r="EVW139" s="298"/>
      <c r="EVX139" s="298"/>
      <c r="EVY139" s="298"/>
      <c r="EVZ139" s="298"/>
      <c r="EWA139" s="298"/>
      <c r="EWB139" s="298"/>
      <c r="EWC139" s="298"/>
      <c r="EWD139" s="298"/>
      <c r="EWE139" s="298"/>
      <c r="EWF139" s="298"/>
      <c r="EWG139" s="298"/>
      <c r="EWH139" s="298"/>
      <c r="EWI139" s="298"/>
      <c r="EWJ139" s="298"/>
      <c r="EWK139" s="298"/>
      <c r="EWL139" s="298"/>
      <c r="EWM139" s="298"/>
      <c r="EWN139" s="298"/>
      <c r="EWO139" s="298"/>
      <c r="EWP139" s="298"/>
      <c r="EWQ139" s="298"/>
      <c r="EWR139" s="298"/>
      <c r="EWS139" s="298"/>
      <c r="EWT139" s="298"/>
      <c r="EWU139" s="298"/>
      <c r="EWV139" s="298"/>
      <c r="EWW139" s="298"/>
      <c r="EWX139" s="298"/>
      <c r="EWY139" s="298"/>
      <c r="EWZ139" s="298"/>
      <c r="EXA139" s="298"/>
      <c r="EXB139" s="298"/>
      <c r="EXC139" s="298"/>
      <c r="EXD139" s="298"/>
      <c r="EXE139" s="298"/>
      <c r="EXF139" s="298"/>
      <c r="EXG139" s="298"/>
      <c r="EXH139" s="298"/>
      <c r="EXI139" s="298"/>
      <c r="EXJ139" s="298"/>
      <c r="EXK139" s="298"/>
      <c r="EXL139" s="298"/>
      <c r="EXM139" s="298"/>
      <c r="EXN139" s="298"/>
      <c r="EXO139" s="298"/>
      <c r="EXP139" s="298"/>
      <c r="EXQ139" s="298"/>
      <c r="EXR139" s="298"/>
      <c r="EXS139" s="298"/>
      <c r="EXT139" s="298"/>
      <c r="EXU139" s="298"/>
      <c r="EXV139" s="298"/>
      <c r="EXW139" s="298"/>
      <c r="EXX139" s="298"/>
      <c r="EXY139" s="298"/>
      <c r="EXZ139" s="298"/>
      <c r="EYA139" s="298"/>
      <c r="EYB139" s="298"/>
      <c r="EYC139" s="298"/>
      <c r="EYD139" s="298"/>
      <c r="EYE139" s="298"/>
      <c r="EYF139" s="298"/>
      <c r="EYG139" s="298"/>
      <c r="EYH139" s="298"/>
      <c r="EYI139" s="298"/>
      <c r="EYJ139" s="298"/>
      <c r="EYK139" s="298"/>
      <c r="EYL139" s="298"/>
      <c r="EYM139" s="298"/>
      <c r="EYN139" s="298"/>
      <c r="EYO139" s="298"/>
      <c r="EYP139" s="298"/>
      <c r="EYQ139" s="298"/>
      <c r="EYR139" s="298"/>
      <c r="EYS139" s="298"/>
      <c r="EYT139" s="298"/>
      <c r="EYU139" s="298"/>
      <c r="EYV139" s="298"/>
      <c r="EYW139" s="298"/>
      <c r="EYX139" s="298"/>
      <c r="EYY139" s="298"/>
      <c r="EYZ139" s="298"/>
      <c r="EZA139" s="298"/>
      <c r="EZB139" s="298"/>
      <c r="EZC139" s="298"/>
      <c r="EZD139" s="298"/>
      <c r="EZE139" s="298"/>
      <c r="EZF139" s="298"/>
      <c r="EZG139" s="298"/>
      <c r="EZH139" s="298"/>
      <c r="EZI139" s="298"/>
      <c r="EZJ139" s="298"/>
      <c r="EZK139" s="298"/>
      <c r="EZL139" s="298"/>
      <c r="EZM139" s="298"/>
      <c r="EZN139" s="298"/>
      <c r="EZO139" s="298"/>
      <c r="EZP139" s="298"/>
      <c r="EZQ139" s="298"/>
      <c r="EZR139" s="298"/>
      <c r="EZS139" s="298"/>
      <c r="EZT139" s="298"/>
      <c r="EZU139" s="298"/>
      <c r="EZV139" s="298"/>
      <c r="EZW139" s="298"/>
      <c r="EZX139" s="298"/>
      <c r="EZY139" s="298"/>
      <c r="EZZ139" s="298"/>
      <c r="FAA139" s="298"/>
      <c r="FAB139" s="298"/>
      <c r="FAC139" s="298"/>
      <c r="FAD139" s="298"/>
      <c r="FAE139" s="298"/>
      <c r="FAF139" s="298"/>
      <c r="FAG139" s="298"/>
      <c r="FAH139" s="298"/>
      <c r="FAI139" s="298"/>
      <c r="FAJ139" s="298"/>
      <c r="FAK139" s="298"/>
      <c r="FAL139" s="298"/>
      <c r="FAM139" s="298"/>
      <c r="FAN139" s="298"/>
      <c r="FAO139" s="298"/>
      <c r="FAP139" s="298"/>
      <c r="FAQ139" s="298"/>
      <c r="FAR139" s="298"/>
      <c r="FAS139" s="298"/>
      <c r="FAT139" s="298"/>
      <c r="FAU139" s="298"/>
      <c r="FAV139" s="298"/>
      <c r="FAW139" s="298"/>
      <c r="FAX139" s="298"/>
      <c r="FAY139" s="298"/>
      <c r="FAZ139" s="298"/>
      <c r="FBA139" s="298"/>
      <c r="FBB139" s="298"/>
      <c r="FBC139" s="298"/>
      <c r="FBD139" s="298"/>
      <c r="FBE139" s="298"/>
      <c r="FBF139" s="298"/>
      <c r="FBG139" s="298"/>
      <c r="FBH139" s="298"/>
      <c r="FBI139" s="298"/>
      <c r="FBJ139" s="298"/>
      <c r="FBK139" s="298"/>
      <c r="FBL139" s="298"/>
      <c r="FBM139" s="298"/>
      <c r="FBN139" s="298"/>
      <c r="FBO139" s="298"/>
      <c r="FBP139" s="298"/>
      <c r="FBQ139" s="298"/>
      <c r="FBR139" s="298"/>
      <c r="FBS139" s="298"/>
      <c r="FBT139" s="298"/>
      <c r="FBU139" s="298"/>
      <c r="FBV139" s="298"/>
      <c r="FBW139" s="298"/>
      <c r="FBX139" s="298"/>
      <c r="FBY139" s="298"/>
      <c r="FBZ139" s="298"/>
      <c r="FCA139" s="298"/>
      <c r="FCB139" s="298"/>
      <c r="FCC139" s="298"/>
      <c r="FCD139" s="298"/>
      <c r="FCE139" s="298"/>
      <c r="FCF139" s="298"/>
      <c r="FCG139" s="298"/>
      <c r="FCH139" s="298"/>
      <c r="FCI139" s="298"/>
      <c r="FCJ139" s="298"/>
      <c r="FCK139" s="298"/>
      <c r="FCL139" s="298"/>
      <c r="FCM139" s="298"/>
      <c r="FCN139" s="298"/>
      <c r="FCO139" s="298"/>
      <c r="FCP139" s="298"/>
      <c r="FCQ139" s="298"/>
      <c r="FCR139" s="298"/>
      <c r="FCS139" s="298"/>
      <c r="FCT139" s="298"/>
      <c r="FCU139" s="298"/>
      <c r="FCV139" s="298"/>
      <c r="FCW139" s="298"/>
      <c r="FCX139" s="298"/>
      <c r="FCY139" s="298"/>
      <c r="FCZ139" s="298"/>
      <c r="FDA139" s="298"/>
      <c r="FDB139" s="298"/>
      <c r="FDC139" s="298"/>
      <c r="FDD139" s="298"/>
      <c r="FDE139" s="298"/>
      <c r="FDF139" s="298"/>
      <c r="FDG139" s="298"/>
      <c r="FDH139" s="298"/>
      <c r="FDI139" s="298"/>
      <c r="FDJ139" s="298"/>
      <c r="FDK139" s="298"/>
      <c r="FDL139" s="298"/>
      <c r="FDM139" s="298"/>
      <c r="FDN139" s="298"/>
      <c r="FDO139" s="298"/>
      <c r="FDP139" s="298"/>
      <c r="FDQ139" s="298"/>
      <c r="FDR139" s="298"/>
      <c r="FDS139" s="298"/>
      <c r="FDT139" s="298"/>
      <c r="FDU139" s="298"/>
      <c r="FDV139" s="298"/>
      <c r="FDW139" s="298"/>
      <c r="FDX139" s="298"/>
      <c r="FDY139" s="298"/>
      <c r="FDZ139" s="298"/>
      <c r="FEA139" s="298"/>
      <c r="FEB139" s="298"/>
      <c r="FEC139" s="298"/>
      <c r="FED139" s="298"/>
      <c r="FEE139" s="298"/>
      <c r="FEF139" s="298"/>
      <c r="FEG139" s="298"/>
      <c r="FEH139" s="298"/>
      <c r="FEI139" s="298"/>
      <c r="FEJ139" s="298"/>
      <c r="FEK139" s="298"/>
      <c r="FEL139" s="298"/>
      <c r="FEM139" s="298"/>
      <c r="FEN139" s="298"/>
      <c r="FEO139" s="298"/>
      <c r="FEP139" s="298"/>
      <c r="FEQ139" s="298"/>
      <c r="FER139" s="298"/>
      <c r="FES139" s="298"/>
      <c r="FET139" s="298"/>
      <c r="FEU139" s="298"/>
      <c r="FEV139" s="298"/>
      <c r="FEW139" s="298"/>
      <c r="FEX139" s="298"/>
      <c r="FEY139" s="298"/>
      <c r="FEZ139" s="298"/>
      <c r="FFA139" s="298"/>
      <c r="FFB139" s="298"/>
      <c r="FFC139" s="298"/>
      <c r="FFD139" s="298"/>
      <c r="FFE139" s="298"/>
      <c r="FFF139" s="298"/>
      <c r="FFG139" s="298"/>
      <c r="FFH139" s="298"/>
      <c r="FFI139" s="298"/>
      <c r="FFJ139" s="298"/>
      <c r="FFK139" s="298"/>
      <c r="FFL139" s="298"/>
      <c r="FFM139" s="298"/>
      <c r="FFN139" s="298"/>
      <c r="FFO139" s="298"/>
      <c r="FFP139" s="298"/>
      <c r="FFQ139" s="298"/>
      <c r="FFR139" s="298"/>
      <c r="FFS139" s="298"/>
      <c r="FFT139" s="298"/>
      <c r="FFU139" s="298"/>
      <c r="FFV139" s="298"/>
      <c r="FFW139" s="298"/>
      <c r="FFX139" s="298"/>
      <c r="FFY139" s="298"/>
      <c r="FFZ139" s="298"/>
      <c r="FGA139" s="298"/>
      <c r="FGB139" s="298"/>
      <c r="FGC139" s="298"/>
      <c r="FGD139" s="298"/>
      <c r="FGE139" s="298"/>
      <c r="FGF139" s="298"/>
      <c r="FGG139" s="298"/>
      <c r="FGH139" s="298"/>
      <c r="FGI139" s="298"/>
      <c r="FGJ139" s="298"/>
      <c r="FGK139" s="298"/>
      <c r="FGL139" s="298"/>
      <c r="FGM139" s="298"/>
      <c r="FGN139" s="298"/>
      <c r="FGO139" s="298"/>
      <c r="FGP139" s="298"/>
      <c r="FGQ139" s="298"/>
      <c r="FGR139" s="298"/>
      <c r="FGS139" s="298"/>
      <c r="FGT139" s="298"/>
      <c r="FGU139" s="298"/>
      <c r="FGV139" s="298"/>
      <c r="FGW139" s="298"/>
      <c r="FGX139" s="298"/>
      <c r="FGY139" s="298"/>
      <c r="FGZ139" s="298"/>
      <c r="FHA139" s="298"/>
      <c r="FHB139" s="298"/>
      <c r="FHC139" s="298"/>
      <c r="FHD139" s="298"/>
      <c r="FHE139" s="298"/>
      <c r="FHF139" s="298"/>
      <c r="FHG139" s="298"/>
      <c r="FHH139" s="298"/>
      <c r="FHI139" s="298"/>
      <c r="FHJ139" s="298"/>
      <c r="FHK139" s="298"/>
      <c r="FHL139" s="298"/>
      <c r="FHM139" s="298"/>
      <c r="FHN139" s="298"/>
      <c r="FHO139" s="298"/>
      <c r="FHP139" s="298"/>
      <c r="FHQ139" s="298"/>
      <c r="FHR139" s="298"/>
      <c r="FHS139" s="298"/>
      <c r="FHT139" s="298"/>
      <c r="FHU139" s="298"/>
      <c r="FHV139" s="298"/>
      <c r="FHW139" s="298"/>
      <c r="FHX139" s="298"/>
      <c r="FHY139" s="298"/>
      <c r="FHZ139" s="298"/>
      <c r="FIA139" s="298"/>
      <c r="FIB139" s="298"/>
      <c r="FIC139" s="298"/>
      <c r="FID139" s="298"/>
      <c r="FIE139" s="298"/>
      <c r="FIF139" s="298"/>
      <c r="FIG139" s="298"/>
      <c r="FIH139" s="298"/>
      <c r="FII139" s="298"/>
      <c r="FIJ139" s="298"/>
      <c r="FIK139" s="298"/>
      <c r="FIL139" s="298"/>
      <c r="FIM139" s="298"/>
      <c r="FIN139" s="298"/>
      <c r="FIO139" s="298"/>
      <c r="FIP139" s="298"/>
      <c r="FIQ139" s="298"/>
      <c r="FIR139" s="298"/>
      <c r="FIS139" s="298"/>
      <c r="FIT139" s="298"/>
      <c r="FIU139" s="298"/>
      <c r="FIV139" s="298"/>
      <c r="FIW139" s="298"/>
      <c r="FIX139" s="298"/>
      <c r="FIY139" s="298"/>
      <c r="FIZ139" s="298"/>
      <c r="FJA139" s="298"/>
      <c r="FJB139" s="298"/>
      <c r="FJC139" s="298"/>
      <c r="FJD139" s="298"/>
      <c r="FJE139" s="298"/>
      <c r="FJF139" s="298"/>
      <c r="FJG139" s="298"/>
      <c r="FJH139" s="298"/>
      <c r="FJI139" s="298"/>
      <c r="FJJ139" s="298"/>
      <c r="FJK139" s="298"/>
      <c r="FJL139" s="298"/>
      <c r="FJM139" s="298"/>
      <c r="FJN139" s="298"/>
      <c r="FJO139" s="298"/>
      <c r="FJP139" s="298"/>
      <c r="FJQ139" s="298"/>
      <c r="FJR139" s="298"/>
      <c r="FJS139" s="298"/>
      <c r="FJT139" s="298"/>
      <c r="FJU139" s="298"/>
      <c r="FJV139" s="298"/>
      <c r="FJW139" s="298"/>
      <c r="FJX139" s="298"/>
      <c r="FJY139" s="298"/>
      <c r="FJZ139" s="298"/>
      <c r="FKA139" s="298"/>
      <c r="FKB139" s="298"/>
      <c r="FKC139" s="298"/>
      <c r="FKD139" s="298"/>
      <c r="FKE139" s="298"/>
      <c r="FKF139" s="298"/>
      <c r="FKG139" s="298"/>
      <c r="FKH139" s="298"/>
      <c r="FKI139" s="298"/>
      <c r="FKJ139" s="298"/>
      <c r="FKK139" s="298"/>
      <c r="FKL139" s="298"/>
      <c r="FKM139" s="298"/>
      <c r="FKN139" s="298"/>
      <c r="FKO139" s="298"/>
      <c r="FKP139" s="298"/>
      <c r="FKQ139" s="298"/>
      <c r="FKR139" s="298"/>
      <c r="FKS139" s="298"/>
      <c r="FKT139" s="298"/>
      <c r="FKU139" s="298"/>
      <c r="FKV139" s="298"/>
      <c r="FKW139" s="298"/>
      <c r="FKX139" s="298"/>
      <c r="FKY139" s="298"/>
      <c r="FKZ139" s="298"/>
      <c r="FLA139" s="298"/>
      <c r="FLB139" s="298"/>
      <c r="FLC139" s="298"/>
      <c r="FLD139" s="298"/>
      <c r="FLE139" s="298"/>
      <c r="FLF139" s="298"/>
      <c r="FLG139" s="298"/>
      <c r="FLH139" s="298"/>
      <c r="FLI139" s="298"/>
      <c r="FLJ139" s="298"/>
      <c r="FLK139" s="298"/>
      <c r="FLL139" s="298"/>
      <c r="FLM139" s="298"/>
      <c r="FLN139" s="298"/>
      <c r="FLO139" s="298"/>
      <c r="FLP139" s="298"/>
      <c r="FLQ139" s="298"/>
      <c r="FLR139" s="298"/>
      <c r="FLS139" s="298"/>
      <c r="FLT139" s="298"/>
      <c r="FLU139" s="298"/>
      <c r="FLV139" s="298"/>
      <c r="FLW139" s="298"/>
      <c r="FLX139" s="298"/>
      <c r="FLY139" s="298"/>
      <c r="FLZ139" s="298"/>
      <c r="FMA139" s="298"/>
      <c r="FMB139" s="298"/>
      <c r="FMC139" s="298"/>
      <c r="FMD139" s="298"/>
      <c r="FME139" s="298"/>
      <c r="FMF139" s="298"/>
      <c r="FMG139" s="298"/>
      <c r="FMH139" s="298"/>
      <c r="FMI139" s="298"/>
      <c r="FMJ139" s="298"/>
      <c r="FMK139" s="298"/>
      <c r="FML139" s="298"/>
      <c r="FMM139" s="298"/>
      <c r="FMN139" s="298"/>
      <c r="FMO139" s="298"/>
      <c r="FMP139" s="298"/>
      <c r="FMQ139" s="298"/>
      <c r="FMR139" s="298"/>
      <c r="FMS139" s="298"/>
      <c r="FMT139" s="298"/>
      <c r="FMU139" s="298"/>
      <c r="FMV139" s="298"/>
      <c r="FMW139" s="298"/>
      <c r="FMX139" s="298"/>
      <c r="FMY139" s="298"/>
      <c r="FMZ139" s="298"/>
      <c r="FNA139" s="298"/>
      <c r="FNB139" s="298"/>
      <c r="FNC139" s="298"/>
      <c r="FND139" s="298"/>
      <c r="FNE139" s="298"/>
      <c r="FNF139" s="298"/>
      <c r="FNG139" s="298"/>
      <c r="FNH139" s="298"/>
      <c r="FNI139" s="298"/>
      <c r="FNJ139" s="298"/>
      <c r="FNK139" s="298"/>
      <c r="FNL139" s="298"/>
      <c r="FNM139" s="298"/>
      <c r="FNN139" s="298"/>
      <c r="FNO139" s="298"/>
      <c r="FNP139" s="298"/>
      <c r="FNQ139" s="298"/>
      <c r="FNR139" s="298"/>
      <c r="FNS139" s="298"/>
      <c r="FNT139" s="298"/>
      <c r="FNU139" s="298"/>
      <c r="FNV139" s="298"/>
      <c r="FNW139" s="298"/>
      <c r="FNX139" s="298"/>
      <c r="FNY139" s="298"/>
      <c r="FNZ139" s="298"/>
      <c r="FOA139" s="298"/>
      <c r="FOB139" s="298"/>
      <c r="FOC139" s="298"/>
      <c r="FOD139" s="298"/>
      <c r="FOE139" s="298"/>
      <c r="FOF139" s="298"/>
      <c r="FOG139" s="298"/>
      <c r="FOH139" s="298"/>
      <c r="FOI139" s="298"/>
      <c r="FOJ139" s="298"/>
      <c r="FOK139" s="298"/>
      <c r="FOL139" s="298"/>
      <c r="FOM139" s="298"/>
      <c r="FON139" s="298"/>
      <c r="FOO139" s="298"/>
      <c r="FOP139" s="298"/>
      <c r="FOQ139" s="298"/>
      <c r="FOR139" s="298"/>
      <c r="FOS139" s="298"/>
      <c r="FOT139" s="298"/>
      <c r="FOU139" s="298"/>
      <c r="FOV139" s="298"/>
      <c r="FOW139" s="298"/>
      <c r="FOX139" s="298"/>
      <c r="FOY139" s="298"/>
      <c r="FOZ139" s="298"/>
      <c r="FPA139" s="298"/>
      <c r="FPB139" s="298"/>
      <c r="FPC139" s="298"/>
      <c r="FPD139" s="298"/>
      <c r="FPE139" s="298"/>
      <c r="FPF139" s="298"/>
      <c r="FPG139" s="298"/>
      <c r="FPH139" s="298"/>
      <c r="FPI139" s="298"/>
      <c r="FPJ139" s="298"/>
      <c r="FPK139" s="298"/>
      <c r="FPL139" s="298"/>
      <c r="FPM139" s="298"/>
      <c r="FPN139" s="298"/>
      <c r="FPO139" s="298"/>
      <c r="FPP139" s="298"/>
      <c r="FPQ139" s="298"/>
      <c r="FPR139" s="298"/>
      <c r="FPS139" s="298"/>
      <c r="FPT139" s="298"/>
      <c r="FPU139" s="298"/>
      <c r="FPV139" s="298"/>
      <c r="FPW139" s="298"/>
      <c r="FPX139" s="298"/>
      <c r="FPY139" s="298"/>
      <c r="FPZ139" s="298"/>
      <c r="FQA139" s="298"/>
      <c r="FQB139" s="298"/>
      <c r="FQC139" s="298"/>
      <c r="FQD139" s="298"/>
      <c r="FQE139" s="298"/>
      <c r="FQF139" s="298"/>
      <c r="FQG139" s="298"/>
      <c r="FQH139" s="298"/>
      <c r="FQI139" s="298"/>
      <c r="FQJ139" s="298"/>
      <c r="FQK139" s="298"/>
      <c r="FQL139" s="298"/>
      <c r="FQM139" s="298"/>
      <c r="FQN139" s="298"/>
      <c r="FQO139" s="298"/>
      <c r="FQP139" s="298"/>
      <c r="FQQ139" s="298"/>
      <c r="FQR139" s="298"/>
      <c r="FQS139" s="298"/>
      <c r="FQT139" s="298"/>
      <c r="FQU139" s="298"/>
      <c r="FQV139" s="298"/>
      <c r="FQW139" s="298"/>
      <c r="FQX139" s="298"/>
      <c r="FQY139" s="298"/>
      <c r="FQZ139" s="298"/>
      <c r="FRA139" s="298"/>
      <c r="FRB139" s="298"/>
      <c r="FRC139" s="298"/>
      <c r="FRD139" s="298"/>
      <c r="FRE139" s="298"/>
      <c r="FRF139" s="298"/>
      <c r="FRG139" s="298"/>
      <c r="FRH139" s="298"/>
      <c r="FRI139" s="298"/>
      <c r="FRJ139" s="298"/>
      <c r="FRK139" s="298"/>
      <c r="FRL139" s="298"/>
      <c r="FRM139" s="298"/>
      <c r="FRN139" s="298"/>
      <c r="FRO139" s="298"/>
      <c r="FRP139" s="298"/>
      <c r="FRQ139" s="298"/>
      <c r="FRR139" s="298"/>
      <c r="FRS139" s="298"/>
      <c r="FRT139" s="298"/>
      <c r="FRU139" s="298"/>
      <c r="FRV139" s="298"/>
      <c r="FRW139" s="298"/>
      <c r="FRX139" s="298"/>
      <c r="FRY139" s="298"/>
      <c r="FRZ139" s="298"/>
      <c r="FSA139" s="298"/>
      <c r="FSB139" s="298"/>
      <c r="FSC139" s="298"/>
      <c r="FSD139" s="298"/>
      <c r="FSE139" s="298"/>
      <c r="FSF139" s="298"/>
      <c r="FSG139" s="298"/>
      <c r="FSH139" s="298"/>
      <c r="FSI139" s="298"/>
      <c r="FSJ139" s="298"/>
      <c r="FSK139" s="298"/>
      <c r="FSL139" s="298"/>
      <c r="FSM139" s="298"/>
      <c r="FSN139" s="298"/>
      <c r="FSO139" s="298"/>
      <c r="FSP139" s="298"/>
      <c r="FSQ139" s="298"/>
      <c r="FSR139" s="298"/>
      <c r="FSS139" s="298"/>
      <c r="FST139" s="298"/>
      <c r="FSU139" s="298"/>
      <c r="FSV139" s="298"/>
      <c r="FSW139" s="298"/>
      <c r="FSX139" s="298"/>
      <c r="FSY139" s="298"/>
      <c r="FSZ139" s="298"/>
      <c r="FTA139" s="298"/>
      <c r="FTB139" s="298"/>
      <c r="FTC139" s="298"/>
      <c r="FTD139" s="298"/>
      <c r="FTE139" s="298"/>
      <c r="FTF139" s="298"/>
      <c r="FTG139" s="298"/>
      <c r="FTH139" s="298"/>
      <c r="FTI139" s="298"/>
      <c r="FTJ139" s="298"/>
      <c r="FTK139" s="298"/>
      <c r="FTL139" s="298"/>
      <c r="FTM139" s="298"/>
      <c r="FTN139" s="298"/>
      <c r="FTO139" s="298"/>
      <c r="FTP139" s="298"/>
      <c r="FTQ139" s="298"/>
      <c r="FTR139" s="298"/>
      <c r="FTS139" s="298"/>
      <c r="FTT139" s="298"/>
      <c r="FTU139" s="298"/>
      <c r="FTV139" s="298"/>
      <c r="FTW139" s="298"/>
      <c r="FTX139" s="298"/>
      <c r="FTY139" s="298"/>
      <c r="FTZ139" s="298"/>
      <c r="FUA139" s="298"/>
      <c r="FUB139" s="298"/>
      <c r="FUC139" s="298"/>
      <c r="FUD139" s="298"/>
      <c r="FUE139" s="298"/>
      <c r="FUF139" s="298"/>
      <c r="FUG139" s="298"/>
      <c r="FUH139" s="298"/>
      <c r="FUI139" s="298"/>
      <c r="FUJ139" s="298"/>
      <c r="FUK139" s="298"/>
      <c r="FUL139" s="298"/>
      <c r="FUM139" s="298"/>
      <c r="FUN139" s="298"/>
      <c r="FUO139" s="298"/>
      <c r="FUP139" s="298"/>
      <c r="FUQ139" s="298"/>
      <c r="FUR139" s="298"/>
      <c r="FUS139" s="298"/>
      <c r="FUT139" s="298"/>
      <c r="FUU139" s="298"/>
      <c r="FUV139" s="298"/>
      <c r="FUW139" s="298"/>
      <c r="FUX139" s="298"/>
      <c r="FUY139" s="298"/>
      <c r="FUZ139" s="298"/>
      <c r="FVA139" s="298"/>
      <c r="FVB139" s="298"/>
      <c r="FVC139" s="298"/>
      <c r="FVD139" s="298"/>
      <c r="FVE139" s="298"/>
      <c r="FVF139" s="298"/>
      <c r="FVG139" s="298"/>
      <c r="FVH139" s="298"/>
      <c r="FVI139" s="298"/>
      <c r="FVJ139" s="298"/>
      <c r="FVK139" s="298"/>
      <c r="FVL139" s="298"/>
      <c r="FVM139" s="298"/>
      <c r="FVN139" s="298"/>
      <c r="FVO139" s="298"/>
      <c r="FVP139" s="298"/>
      <c r="FVQ139" s="298"/>
      <c r="FVR139" s="298"/>
      <c r="FVS139" s="298"/>
      <c r="FVT139" s="298"/>
      <c r="FVU139" s="298"/>
      <c r="FVV139" s="298"/>
      <c r="FVW139" s="298"/>
      <c r="FVX139" s="298"/>
      <c r="FVY139" s="298"/>
      <c r="FVZ139" s="298"/>
      <c r="FWA139" s="298"/>
      <c r="FWB139" s="298"/>
      <c r="FWC139" s="298"/>
      <c r="FWD139" s="298"/>
      <c r="FWE139" s="298"/>
      <c r="FWF139" s="298"/>
      <c r="FWG139" s="298"/>
      <c r="FWH139" s="298"/>
      <c r="FWI139" s="298"/>
      <c r="FWJ139" s="298"/>
      <c r="FWK139" s="298"/>
      <c r="FWL139" s="298"/>
      <c r="FWM139" s="298"/>
      <c r="FWN139" s="298"/>
      <c r="FWO139" s="298"/>
      <c r="FWP139" s="298"/>
      <c r="FWQ139" s="298"/>
      <c r="FWR139" s="298"/>
      <c r="FWS139" s="298"/>
      <c r="FWT139" s="298"/>
      <c r="FWU139" s="298"/>
      <c r="FWV139" s="298"/>
      <c r="FWW139" s="298"/>
      <c r="FWX139" s="298"/>
      <c r="FWY139" s="298"/>
      <c r="FWZ139" s="298"/>
      <c r="FXA139" s="298"/>
      <c r="FXB139" s="298"/>
      <c r="FXC139" s="298"/>
      <c r="FXD139" s="298"/>
      <c r="FXE139" s="298"/>
      <c r="FXF139" s="298"/>
      <c r="FXG139" s="298"/>
      <c r="FXH139" s="298"/>
      <c r="FXI139" s="298"/>
      <c r="FXJ139" s="298"/>
      <c r="FXK139" s="298"/>
      <c r="FXL139" s="298"/>
      <c r="FXM139" s="298"/>
      <c r="FXN139" s="298"/>
      <c r="FXO139" s="298"/>
      <c r="FXP139" s="298"/>
      <c r="FXQ139" s="298"/>
      <c r="FXR139" s="298"/>
      <c r="FXS139" s="298"/>
      <c r="FXT139" s="298"/>
      <c r="FXU139" s="298"/>
      <c r="FXV139" s="298"/>
      <c r="FXW139" s="298"/>
      <c r="FXX139" s="298"/>
      <c r="FXY139" s="298"/>
      <c r="FXZ139" s="298"/>
      <c r="FYA139" s="298"/>
      <c r="FYB139" s="298"/>
      <c r="FYC139" s="298"/>
      <c r="FYD139" s="298"/>
      <c r="FYE139" s="298"/>
      <c r="FYF139" s="298"/>
      <c r="FYG139" s="298"/>
      <c r="FYH139" s="298"/>
      <c r="FYI139" s="298"/>
      <c r="FYJ139" s="298"/>
      <c r="FYK139" s="298"/>
      <c r="FYL139" s="298"/>
      <c r="FYM139" s="298"/>
      <c r="FYN139" s="298"/>
      <c r="FYO139" s="298"/>
      <c r="FYP139" s="298"/>
      <c r="FYQ139" s="298"/>
      <c r="FYR139" s="298"/>
      <c r="FYS139" s="298"/>
      <c r="FYT139" s="298"/>
      <c r="FYU139" s="298"/>
      <c r="FYV139" s="298"/>
      <c r="FYW139" s="298"/>
      <c r="FYX139" s="298"/>
      <c r="FYY139" s="298"/>
      <c r="FYZ139" s="298"/>
      <c r="FZA139" s="298"/>
      <c r="FZB139" s="298"/>
      <c r="FZC139" s="298"/>
      <c r="FZD139" s="298"/>
      <c r="FZE139" s="298"/>
      <c r="FZF139" s="298"/>
      <c r="FZG139" s="298"/>
      <c r="FZH139" s="298"/>
      <c r="FZI139" s="298"/>
      <c r="FZJ139" s="298"/>
      <c r="FZK139" s="298"/>
      <c r="FZL139" s="298"/>
      <c r="FZM139" s="298"/>
      <c r="FZN139" s="298"/>
      <c r="FZO139" s="298"/>
      <c r="FZP139" s="298"/>
      <c r="FZQ139" s="298"/>
      <c r="FZR139" s="298"/>
      <c r="FZS139" s="298"/>
      <c r="FZT139" s="298"/>
      <c r="FZU139" s="298"/>
      <c r="FZV139" s="298"/>
      <c r="FZW139" s="298"/>
      <c r="FZX139" s="298"/>
      <c r="FZY139" s="298"/>
      <c r="FZZ139" s="298"/>
      <c r="GAA139" s="298"/>
      <c r="GAB139" s="298"/>
      <c r="GAC139" s="298"/>
      <c r="GAD139" s="298"/>
      <c r="GAE139" s="298"/>
      <c r="GAF139" s="298"/>
      <c r="GAG139" s="298"/>
      <c r="GAH139" s="298"/>
      <c r="GAI139" s="298"/>
      <c r="GAJ139" s="298"/>
      <c r="GAK139" s="298"/>
      <c r="GAL139" s="298"/>
      <c r="GAM139" s="298"/>
      <c r="GAN139" s="298"/>
      <c r="GAO139" s="298"/>
      <c r="GAP139" s="298"/>
      <c r="GAQ139" s="298"/>
      <c r="GAR139" s="298"/>
      <c r="GAS139" s="298"/>
      <c r="GAT139" s="298"/>
      <c r="GAU139" s="298"/>
      <c r="GAV139" s="298"/>
      <c r="GAW139" s="298"/>
      <c r="GAX139" s="298"/>
      <c r="GAY139" s="298"/>
      <c r="GAZ139" s="298"/>
      <c r="GBA139" s="298"/>
      <c r="GBB139" s="298"/>
      <c r="GBC139" s="298"/>
      <c r="GBD139" s="298"/>
      <c r="GBE139" s="298"/>
      <c r="GBF139" s="298"/>
      <c r="GBG139" s="298"/>
      <c r="GBH139" s="298"/>
      <c r="GBI139" s="298"/>
      <c r="GBJ139" s="298"/>
      <c r="GBK139" s="298"/>
      <c r="GBL139" s="298"/>
      <c r="GBM139" s="298"/>
      <c r="GBN139" s="298"/>
      <c r="GBO139" s="298"/>
      <c r="GBP139" s="298"/>
      <c r="GBQ139" s="298"/>
      <c r="GBR139" s="298"/>
      <c r="GBS139" s="298"/>
      <c r="GBT139" s="298"/>
      <c r="GBU139" s="298"/>
      <c r="GBV139" s="298"/>
      <c r="GBW139" s="298"/>
      <c r="GBX139" s="298"/>
      <c r="GBY139" s="298"/>
      <c r="GBZ139" s="298"/>
      <c r="GCA139" s="298"/>
      <c r="GCB139" s="298"/>
      <c r="GCC139" s="298"/>
      <c r="GCD139" s="298"/>
      <c r="GCE139" s="298"/>
      <c r="GCF139" s="298"/>
      <c r="GCG139" s="298"/>
      <c r="GCH139" s="298"/>
      <c r="GCI139" s="298"/>
      <c r="GCJ139" s="298"/>
      <c r="GCK139" s="298"/>
      <c r="GCL139" s="298"/>
      <c r="GCM139" s="298"/>
      <c r="GCN139" s="298"/>
      <c r="GCO139" s="298"/>
      <c r="GCP139" s="298"/>
      <c r="GCQ139" s="298"/>
      <c r="GCR139" s="298"/>
      <c r="GCS139" s="298"/>
      <c r="GCT139" s="298"/>
      <c r="GCU139" s="298"/>
      <c r="GCV139" s="298"/>
      <c r="GCW139" s="298"/>
      <c r="GCX139" s="298"/>
      <c r="GCY139" s="298"/>
      <c r="GCZ139" s="298"/>
      <c r="GDA139" s="298"/>
      <c r="GDB139" s="298"/>
      <c r="GDC139" s="298"/>
      <c r="GDD139" s="298"/>
      <c r="GDE139" s="298"/>
      <c r="GDF139" s="298"/>
      <c r="GDG139" s="298"/>
      <c r="GDH139" s="298"/>
      <c r="GDI139" s="298"/>
      <c r="GDJ139" s="298"/>
      <c r="GDK139" s="298"/>
      <c r="GDL139" s="298"/>
      <c r="GDM139" s="298"/>
      <c r="GDN139" s="298"/>
      <c r="GDO139" s="298"/>
      <c r="GDP139" s="298"/>
      <c r="GDQ139" s="298"/>
      <c r="GDR139" s="298"/>
      <c r="GDS139" s="298"/>
      <c r="GDT139" s="298"/>
      <c r="GDU139" s="298"/>
      <c r="GDV139" s="298"/>
      <c r="GDW139" s="298"/>
      <c r="GDX139" s="298"/>
      <c r="GDY139" s="298"/>
      <c r="GDZ139" s="298"/>
      <c r="GEA139" s="298"/>
      <c r="GEB139" s="298"/>
      <c r="GEC139" s="298"/>
      <c r="GED139" s="298"/>
      <c r="GEE139" s="298"/>
      <c r="GEF139" s="298"/>
      <c r="GEG139" s="298"/>
      <c r="GEH139" s="298"/>
      <c r="GEI139" s="298"/>
      <c r="GEJ139" s="298"/>
      <c r="GEK139" s="298"/>
      <c r="GEL139" s="298"/>
      <c r="GEM139" s="298"/>
      <c r="GEN139" s="298"/>
      <c r="GEO139" s="298"/>
      <c r="GEP139" s="298"/>
      <c r="GEQ139" s="298"/>
      <c r="GER139" s="298"/>
      <c r="GES139" s="298"/>
      <c r="GET139" s="298"/>
      <c r="GEU139" s="298"/>
      <c r="GEV139" s="298"/>
      <c r="GEW139" s="298"/>
      <c r="GEX139" s="298"/>
      <c r="GEY139" s="298"/>
      <c r="GEZ139" s="298"/>
      <c r="GFA139" s="298"/>
      <c r="GFB139" s="298"/>
      <c r="GFC139" s="298"/>
      <c r="GFD139" s="298"/>
      <c r="GFE139" s="298"/>
      <c r="GFF139" s="298"/>
      <c r="GFG139" s="298"/>
      <c r="GFH139" s="298"/>
      <c r="GFI139" s="298"/>
      <c r="GFJ139" s="298"/>
      <c r="GFK139" s="298"/>
      <c r="GFL139" s="298"/>
      <c r="GFM139" s="298"/>
      <c r="GFN139" s="298"/>
      <c r="GFO139" s="298"/>
      <c r="GFP139" s="298"/>
      <c r="GFQ139" s="298"/>
      <c r="GFR139" s="298"/>
      <c r="GFS139" s="298"/>
      <c r="GFT139" s="298"/>
      <c r="GFU139" s="298"/>
      <c r="GFV139" s="298"/>
      <c r="GFW139" s="298"/>
      <c r="GFX139" s="298"/>
      <c r="GFY139" s="298"/>
      <c r="GFZ139" s="298"/>
      <c r="GGA139" s="298"/>
      <c r="GGB139" s="298"/>
      <c r="GGC139" s="298"/>
      <c r="GGD139" s="298"/>
      <c r="GGE139" s="298"/>
      <c r="GGF139" s="298"/>
      <c r="GGG139" s="298"/>
      <c r="GGH139" s="298"/>
      <c r="GGI139" s="298"/>
      <c r="GGJ139" s="298"/>
      <c r="GGK139" s="298"/>
      <c r="GGL139" s="298"/>
      <c r="GGM139" s="298"/>
      <c r="GGN139" s="298"/>
      <c r="GGO139" s="298"/>
      <c r="GGP139" s="298"/>
      <c r="GGQ139" s="298"/>
      <c r="GGR139" s="298"/>
      <c r="GGS139" s="298"/>
      <c r="GGT139" s="298"/>
      <c r="GGU139" s="298"/>
      <c r="GGV139" s="298"/>
      <c r="GGW139" s="298"/>
      <c r="GGX139" s="298"/>
      <c r="GGY139" s="298"/>
      <c r="GGZ139" s="298"/>
      <c r="GHA139" s="298"/>
      <c r="GHB139" s="298"/>
      <c r="GHC139" s="298"/>
      <c r="GHD139" s="298"/>
      <c r="GHE139" s="298"/>
      <c r="GHF139" s="298"/>
      <c r="GHG139" s="298"/>
      <c r="GHH139" s="298"/>
      <c r="GHI139" s="298"/>
      <c r="GHJ139" s="298"/>
      <c r="GHK139" s="298"/>
      <c r="GHL139" s="298"/>
      <c r="GHM139" s="298"/>
      <c r="GHN139" s="298"/>
      <c r="GHO139" s="298"/>
      <c r="GHP139" s="298"/>
      <c r="GHQ139" s="298"/>
      <c r="GHR139" s="298"/>
      <c r="GHS139" s="298"/>
      <c r="GHT139" s="298"/>
      <c r="GHU139" s="298"/>
      <c r="GHV139" s="298"/>
      <c r="GHW139" s="298"/>
      <c r="GHX139" s="298"/>
      <c r="GHY139" s="298"/>
      <c r="GHZ139" s="298"/>
      <c r="GIA139" s="298"/>
      <c r="GIB139" s="298"/>
      <c r="GIC139" s="298"/>
      <c r="GID139" s="298"/>
      <c r="GIE139" s="298"/>
      <c r="GIF139" s="298"/>
      <c r="GIG139" s="298"/>
      <c r="GIH139" s="298"/>
      <c r="GII139" s="298"/>
      <c r="GIJ139" s="298"/>
      <c r="GIK139" s="298"/>
      <c r="GIL139" s="298"/>
      <c r="GIM139" s="298"/>
      <c r="GIN139" s="298"/>
      <c r="GIO139" s="298"/>
      <c r="GIP139" s="298"/>
      <c r="GIQ139" s="298"/>
      <c r="GIR139" s="298"/>
      <c r="GIS139" s="298"/>
      <c r="GIT139" s="298"/>
      <c r="GIU139" s="298"/>
      <c r="GIV139" s="298"/>
      <c r="GIW139" s="298"/>
      <c r="GIX139" s="298"/>
      <c r="GIY139" s="298"/>
      <c r="GIZ139" s="298"/>
      <c r="GJA139" s="298"/>
      <c r="GJB139" s="298"/>
      <c r="GJC139" s="298"/>
      <c r="GJD139" s="298"/>
      <c r="GJE139" s="298"/>
      <c r="GJF139" s="298"/>
      <c r="GJG139" s="298"/>
      <c r="GJH139" s="298"/>
      <c r="GJI139" s="298"/>
      <c r="GJJ139" s="298"/>
      <c r="GJK139" s="298"/>
      <c r="GJL139" s="298"/>
      <c r="GJM139" s="298"/>
      <c r="GJN139" s="298"/>
      <c r="GJO139" s="298"/>
      <c r="GJP139" s="298"/>
      <c r="GJQ139" s="298"/>
      <c r="GJR139" s="298"/>
      <c r="GJS139" s="298"/>
      <c r="GJT139" s="298"/>
      <c r="GJU139" s="298"/>
      <c r="GJV139" s="298"/>
      <c r="GJW139" s="298"/>
      <c r="GJX139" s="298"/>
      <c r="GJY139" s="298"/>
      <c r="GJZ139" s="298"/>
      <c r="GKA139" s="298"/>
      <c r="GKB139" s="298"/>
      <c r="GKC139" s="298"/>
      <c r="GKD139" s="298"/>
      <c r="GKE139" s="298"/>
      <c r="GKF139" s="298"/>
      <c r="GKG139" s="298"/>
      <c r="GKH139" s="298"/>
      <c r="GKI139" s="298"/>
      <c r="GKJ139" s="298"/>
      <c r="GKK139" s="298"/>
      <c r="GKL139" s="298"/>
      <c r="GKM139" s="298"/>
      <c r="GKN139" s="298"/>
      <c r="GKO139" s="298"/>
      <c r="GKP139" s="298"/>
      <c r="GKQ139" s="298"/>
      <c r="GKR139" s="298"/>
      <c r="GKS139" s="298"/>
      <c r="GKT139" s="298"/>
      <c r="GKU139" s="298"/>
      <c r="GKV139" s="298"/>
      <c r="GKW139" s="298"/>
      <c r="GKX139" s="298"/>
      <c r="GKY139" s="298"/>
      <c r="GKZ139" s="298"/>
      <c r="GLA139" s="298"/>
      <c r="GLB139" s="298"/>
      <c r="GLC139" s="298"/>
      <c r="GLD139" s="298"/>
      <c r="GLE139" s="298"/>
      <c r="GLF139" s="298"/>
      <c r="GLG139" s="298"/>
      <c r="GLH139" s="298"/>
      <c r="GLI139" s="298"/>
      <c r="GLJ139" s="298"/>
      <c r="GLK139" s="298"/>
      <c r="GLL139" s="298"/>
      <c r="GLM139" s="298"/>
      <c r="GLN139" s="298"/>
      <c r="GLO139" s="298"/>
      <c r="GLP139" s="298"/>
      <c r="GLQ139" s="298"/>
      <c r="GLR139" s="298"/>
      <c r="GLS139" s="298"/>
      <c r="GLT139" s="298"/>
      <c r="GLU139" s="298"/>
      <c r="GLV139" s="298"/>
      <c r="GLW139" s="298"/>
      <c r="GLX139" s="298"/>
      <c r="GLY139" s="298"/>
      <c r="GLZ139" s="298"/>
      <c r="GMA139" s="298"/>
      <c r="GMB139" s="298"/>
      <c r="GMC139" s="298"/>
      <c r="GMD139" s="298"/>
      <c r="GME139" s="298"/>
      <c r="GMF139" s="298"/>
      <c r="GMG139" s="298"/>
      <c r="GMH139" s="298"/>
      <c r="GMI139" s="298"/>
      <c r="GMJ139" s="298"/>
      <c r="GMK139" s="298"/>
      <c r="GML139" s="298"/>
      <c r="GMM139" s="298"/>
      <c r="GMN139" s="298"/>
      <c r="GMO139" s="298"/>
      <c r="GMP139" s="298"/>
      <c r="GMQ139" s="298"/>
      <c r="GMR139" s="298"/>
      <c r="GMS139" s="298"/>
      <c r="GMT139" s="298"/>
      <c r="GMU139" s="298"/>
      <c r="GMV139" s="298"/>
      <c r="GMW139" s="298"/>
      <c r="GMX139" s="298"/>
      <c r="GMY139" s="298"/>
      <c r="GMZ139" s="298"/>
      <c r="GNA139" s="298"/>
      <c r="GNB139" s="298"/>
      <c r="GNC139" s="298"/>
      <c r="GND139" s="298"/>
      <c r="GNE139" s="298"/>
      <c r="GNF139" s="298"/>
      <c r="GNG139" s="298"/>
      <c r="GNH139" s="298"/>
      <c r="GNI139" s="298"/>
      <c r="GNJ139" s="298"/>
      <c r="GNK139" s="298"/>
      <c r="GNL139" s="298"/>
      <c r="GNM139" s="298"/>
      <c r="GNN139" s="298"/>
      <c r="GNO139" s="298"/>
      <c r="GNP139" s="298"/>
      <c r="GNQ139" s="298"/>
      <c r="GNR139" s="298"/>
      <c r="GNS139" s="298"/>
      <c r="GNT139" s="298"/>
      <c r="GNU139" s="298"/>
      <c r="GNV139" s="298"/>
      <c r="GNW139" s="298"/>
      <c r="GNX139" s="298"/>
      <c r="GNY139" s="298"/>
      <c r="GNZ139" s="298"/>
      <c r="GOA139" s="298"/>
      <c r="GOB139" s="298"/>
      <c r="GOC139" s="298"/>
      <c r="GOD139" s="298"/>
      <c r="GOE139" s="298"/>
      <c r="GOF139" s="298"/>
      <c r="GOG139" s="298"/>
      <c r="GOH139" s="298"/>
      <c r="GOI139" s="298"/>
      <c r="GOJ139" s="298"/>
      <c r="GOK139" s="298"/>
      <c r="GOL139" s="298"/>
      <c r="GOM139" s="298"/>
      <c r="GON139" s="298"/>
      <c r="GOO139" s="298"/>
      <c r="GOP139" s="298"/>
      <c r="GOQ139" s="298"/>
      <c r="GOR139" s="298"/>
      <c r="GOS139" s="298"/>
      <c r="GOT139" s="298"/>
      <c r="GOU139" s="298"/>
      <c r="GOV139" s="298"/>
      <c r="GOW139" s="298"/>
      <c r="GOX139" s="298"/>
      <c r="GOY139" s="298"/>
      <c r="GOZ139" s="298"/>
      <c r="GPA139" s="298"/>
      <c r="GPB139" s="298"/>
      <c r="GPC139" s="298"/>
      <c r="GPD139" s="298"/>
      <c r="GPE139" s="298"/>
      <c r="GPF139" s="298"/>
      <c r="GPG139" s="298"/>
      <c r="GPH139" s="298"/>
      <c r="GPI139" s="298"/>
      <c r="GPJ139" s="298"/>
      <c r="GPK139" s="298"/>
      <c r="GPL139" s="298"/>
      <c r="GPM139" s="298"/>
      <c r="GPN139" s="298"/>
      <c r="GPO139" s="298"/>
      <c r="GPP139" s="298"/>
      <c r="GPQ139" s="298"/>
      <c r="GPR139" s="298"/>
      <c r="GPS139" s="298"/>
      <c r="GPT139" s="298"/>
      <c r="GPU139" s="298"/>
      <c r="GPV139" s="298"/>
      <c r="GPW139" s="298"/>
      <c r="GPX139" s="298"/>
      <c r="GPY139" s="298"/>
      <c r="GPZ139" s="298"/>
      <c r="GQA139" s="298"/>
      <c r="GQB139" s="298"/>
      <c r="GQC139" s="298"/>
      <c r="GQD139" s="298"/>
      <c r="GQE139" s="298"/>
      <c r="GQF139" s="298"/>
      <c r="GQG139" s="298"/>
      <c r="GQH139" s="298"/>
      <c r="GQI139" s="298"/>
      <c r="GQJ139" s="298"/>
      <c r="GQK139" s="298"/>
      <c r="GQL139" s="298"/>
      <c r="GQM139" s="298"/>
      <c r="GQN139" s="298"/>
      <c r="GQO139" s="298"/>
      <c r="GQP139" s="298"/>
      <c r="GQQ139" s="298"/>
      <c r="GQR139" s="298"/>
      <c r="GQS139" s="298"/>
      <c r="GQT139" s="298"/>
      <c r="GQU139" s="298"/>
      <c r="GQV139" s="298"/>
      <c r="GQW139" s="298"/>
      <c r="GQX139" s="298"/>
      <c r="GQY139" s="298"/>
      <c r="GQZ139" s="298"/>
      <c r="GRA139" s="298"/>
      <c r="GRB139" s="298"/>
      <c r="GRC139" s="298"/>
      <c r="GRD139" s="298"/>
      <c r="GRE139" s="298"/>
      <c r="GRF139" s="298"/>
      <c r="GRG139" s="298"/>
      <c r="GRH139" s="298"/>
      <c r="GRI139" s="298"/>
      <c r="GRJ139" s="298"/>
      <c r="GRK139" s="298"/>
      <c r="GRL139" s="298"/>
      <c r="GRM139" s="298"/>
      <c r="GRN139" s="298"/>
      <c r="GRO139" s="298"/>
      <c r="GRP139" s="298"/>
      <c r="GRQ139" s="298"/>
      <c r="GRR139" s="298"/>
      <c r="GRS139" s="298"/>
      <c r="GRT139" s="298"/>
      <c r="GRU139" s="298"/>
      <c r="GRV139" s="298"/>
      <c r="GRW139" s="298"/>
      <c r="GRX139" s="298"/>
      <c r="GRY139" s="298"/>
      <c r="GRZ139" s="298"/>
      <c r="GSA139" s="298"/>
      <c r="GSB139" s="298"/>
      <c r="GSC139" s="298"/>
      <c r="GSD139" s="298"/>
      <c r="GSE139" s="298"/>
      <c r="GSF139" s="298"/>
      <c r="GSG139" s="298"/>
      <c r="GSH139" s="298"/>
      <c r="GSI139" s="298"/>
      <c r="GSJ139" s="298"/>
      <c r="GSK139" s="298"/>
      <c r="GSL139" s="298"/>
      <c r="GSM139" s="298"/>
      <c r="GSN139" s="298"/>
      <c r="GSO139" s="298"/>
      <c r="GSP139" s="298"/>
      <c r="GSQ139" s="298"/>
      <c r="GSR139" s="298"/>
      <c r="GSS139" s="298"/>
      <c r="GST139" s="298"/>
      <c r="GSU139" s="298"/>
      <c r="GSV139" s="298"/>
      <c r="GSW139" s="298"/>
      <c r="GSX139" s="298"/>
      <c r="GSY139" s="298"/>
      <c r="GSZ139" s="298"/>
      <c r="GTA139" s="298"/>
      <c r="GTB139" s="298"/>
      <c r="GTC139" s="298"/>
      <c r="GTD139" s="298"/>
      <c r="GTE139" s="298"/>
      <c r="GTF139" s="298"/>
      <c r="GTG139" s="298"/>
      <c r="GTH139" s="298"/>
      <c r="GTI139" s="298"/>
      <c r="GTJ139" s="298"/>
      <c r="GTK139" s="298"/>
      <c r="GTL139" s="298"/>
      <c r="GTM139" s="298"/>
      <c r="GTN139" s="298"/>
      <c r="GTO139" s="298"/>
      <c r="GTP139" s="298"/>
      <c r="GTQ139" s="298"/>
      <c r="GTR139" s="298"/>
      <c r="GTS139" s="298"/>
      <c r="GTT139" s="298"/>
      <c r="GTU139" s="298"/>
      <c r="GTV139" s="298"/>
      <c r="GTW139" s="298"/>
      <c r="GTX139" s="298"/>
      <c r="GTY139" s="298"/>
      <c r="GTZ139" s="298"/>
      <c r="GUA139" s="298"/>
      <c r="GUB139" s="298"/>
      <c r="GUC139" s="298"/>
      <c r="GUD139" s="298"/>
      <c r="GUE139" s="298"/>
      <c r="GUF139" s="298"/>
      <c r="GUG139" s="298"/>
      <c r="GUH139" s="298"/>
      <c r="GUI139" s="298"/>
      <c r="GUJ139" s="298"/>
      <c r="GUK139" s="298"/>
      <c r="GUL139" s="298"/>
      <c r="GUM139" s="298"/>
      <c r="GUN139" s="298"/>
      <c r="GUO139" s="298"/>
      <c r="GUP139" s="298"/>
      <c r="GUQ139" s="298"/>
      <c r="GUR139" s="298"/>
      <c r="GUS139" s="298"/>
      <c r="GUT139" s="298"/>
      <c r="GUU139" s="298"/>
      <c r="GUV139" s="298"/>
      <c r="GUW139" s="298"/>
      <c r="GUX139" s="298"/>
      <c r="GUY139" s="298"/>
      <c r="GUZ139" s="298"/>
      <c r="GVA139" s="298"/>
      <c r="GVB139" s="298"/>
      <c r="GVC139" s="298"/>
      <c r="GVD139" s="298"/>
      <c r="GVE139" s="298"/>
      <c r="GVF139" s="298"/>
      <c r="GVG139" s="298"/>
      <c r="GVH139" s="298"/>
      <c r="GVI139" s="298"/>
      <c r="GVJ139" s="298"/>
      <c r="GVK139" s="298"/>
      <c r="GVL139" s="298"/>
      <c r="GVM139" s="298"/>
      <c r="GVN139" s="298"/>
      <c r="GVO139" s="298"/>
      <c r="GVP139" s="298"/>
      <c r="GVQ139" s="298"/>
      <c r="GVR139" s="298"/>
      <c r="GVS139" s="298"/>
      <c r="GVT139" s="298"/>
      <c r="GVU139" s="298"/>
      <c r="GVV139" s="298"/>
      <c r="GVW139" s="298"/>
      <c r="GVX139" s="298"/>
      <c r="GVY139" s="298"/>
      <c r="GVZ139" s="298"/>
      <c r="GWA139" s="298"/>
      <c r="GWB139" s="298"/>
      <c r="GWC139" s="298"/>
      <c r="GWD139" s="298"/>
      <c r="GWE139" s="298"/>
      <c r="GWF139" s="298"/>
      <c r="GWG139" s="298"/>
      <c r="GWH139" s="298"/>
      <c r="GWI139" s="298"/>
      <c r="GWJ139" s="298"/>
      <c r="GWK139" s="298"/>
      <c r="GWL139" s="298"/>
      <c r="GWM139" s="298"/>
      <c r="GWN139" s="298"/>
      <c r="GWO139" s="298"/>
      <c r="GWP139" s="298"/>
      <c r="GWQ139" s="298"/>
      <c r="GWR139" s="298"/>
      <c r="GWS139" s="298"/>
      <c r="GWT139" s="298"/>
      <c r="GWU139" s="298"/>
      <c r="GWV139" s="298"/>
      <c r="GWW139" s="298"/>
      <c r="GWX139" s="298"/>
      <c r="GWY139" s="298"/>
      <c r="GWZ139" s="298"/>
      <c r="GXA139" s="298"/>
      <c r="GXB139" s="298"/>
      <c r="GXC139" s="298"/>
      <c r="GXD139" s="298"/>
      <c r="GXE139" s="298"/>
      <c r="GXF139" s="298"/>
      <c r="GXG139" s="298"/>
      <c r="GXH139" s="298"/>
      <c r="GXI139" s="298"/>
      <c r="GXJ139" s="298"/>
      <c r="GXK139" s="298"/>
      <c r="GXL139" s="298"/>
      <c r="GXM139" s="298"/>
      <c r="GXN139" s="298"/>
      <c r="GXO139" s="298"/>
      <c r="GXP139" s="298"/>
      <c r="GXQ139" s="298"/>
      <c r="GXR139" s="298"/>
      <c r="GXS139" s="298"/>
      <c r="GXT139" s="298"/>
      <c r="GXU139" s="298"/>
      <c r="GXV139" s="298"/>
      <c r="GXW139" s="298"/>
      <c r="GXX139" s="298"/>
      <c r="GXY139" s="298"/>
      <c r="GXZ139" s="298"/>
      <c r="GYA139" s="298"/>
      <c r="GYB139" s="298"/>
      <c r="GYC139" s="298"/>
      <c r="GYD139" s="298"/>
      <c r="GYE139" s="298"/>
      <c r="GYF139" s="298"/>
      <c r="GYG139" s="298"/>
      <c r="GYH139" s="298"/>
      <c r="GYI139" s="298"/>
      <c r="GYJ139" s="298"/>
      <c r="GYK139" s="298"/>
      <c r="GYL139" s="298"/>
      <c r="GYM139" s="298"/>
      <c r="GYN139" s="298"/>
      <c r="GYO139" s="298"/>
      <c r="GYP139" s="298"/>
      <c r="GYQ139" s="298"/>
      <c r="GYR139" s="298"/>
      <c r="GYS139" s="298"/>
      <c r="GYT139" s="298"/>
      <c r="GYU139" s="298"/>
      <c r="GYV139" s="298"/>
      <c r="GYW139" s="298"/>
      <c r="GYX139" s="298"/>
      <c r="GYY139" s="298"/>
      <c r="GYZ139" s="298"/>
      <c r="GZA139" s="298"/>
      <c r="GZB139" s="298"/>
      <c r="GZC139" s="298"/>
      <c r="GZD139" s="298"/>
      <c r="GZE139" s="298"/>
      <c r="GZF139" s="298"/>
      <c r="GZG139" s="298"/>
      <c r="GZH139" s="298"/>
      <c r="GZI139" s="298"/>
      <c r="GZJ139" s="298"/>
      <c r="GZK139" s="298"/>
      <c r="GZL139" s="298"/>
      <c r="GZM139" s="298"/>
      <c r="GZN139" s="298"/>
      <c r="GZO139" s="298"/>
      <c r="GZP139" s="298"/>
      <c r="GZQ139" s="298"/>
      <c r="GZR139" s="298"/>
      <c r="GZS139" s="298"/>
      <c r="GZT139" s="298"/>
      <c r="GZU139" s="298"/>
      <c r="GZV139" s="298"/>
      <c r="GZW139" s="298"/>
      <c r="GZX139" s="298"/>
      <c r="GZY139" s="298"/>
      <c r="GZZ139" s="298"/>
      <c r="HAA139" s="298"/>
      <c r="HAB139" s="298"/>
      <c r="HAC139" s="298"/>
      <c r="HAD139" s="298"/>
      <c r="HAE139" s="298"/>
      <c r="HAF139" s="298"/>
      <c r="HAG139" s="298"/>
      <c r="HAH139" s="298"/>
      <c r="HAI139" s="298"/>
      <c r="HAJ139" s="298"/>
      <c r="HAK139" s="298"/>
      <c r="HAL139" s="298"/>
      <c r="HAM139" s="298"/>
      <c r="HAN139" s="298"/>
      <c r="HAO139" s="298"/>
      <c r="HAP139" s="298"/>
      <c r="HAQ139" s="298"/>
      <c r="HAR139" s="298"/>
      <c r="HAS139" s="298"/>
      <c r="HAT139" s="298"/>
      <c r="HAU139" s="298"/>
      <c r="HAV139" s="298"/>
      <c r="HAW139" s="298"/>
      <c r="HAX139" s="298"/>
      <c r="HAY139" s="298"/>
      <c r="HAZ139" s="298"/>
      <c r="HBA139" s="298"/>
      <c r="HBB139" s="298"/>
      <c r="HBC139" s="298"/>
      <c r="HBD139" s="298"/>
      <c r="HBE139" s="298"/>
      <c r="HBF139" s="298"/>
      <c r="HBG139" s="298"/>
      <c r="HBH139" s="298"/>
      <c r="HBI139" s="298"/>
      <c r="HBJ139" s="298"/>
      <c r="HBK139" s="298"/>
      <c r="HBL139" s="298"/>
      <c r="HBM139" s="298"/>
      <c r="HBN139" s="298"/>
      <c r="HBO139" s="298"/>
      <c r="HBP139" s="298"/>
      <c r="HBQ139" s="298"/>
      <c r="HBR139" s="298"/>
      <c r="HBS139" s="298"/>
      <c r="HBT139" s="298"/>
      <c r="HBU139" s="298"/>
      <c r="HBV139" s="298"/>
      <c r="HBW139" s="298"/>
      <c r="HBX139" s="298"/>
      <c r="HBY139" s="298"/>
      <c r="HBZ139" s="298"/>
      <c r="HCA139" s="298"/>
      <c r="HCB139" s="298"/>
      <c r="HCC139" s="298"/>
      <c r="HCD139" s="298"/>
      <c r="HCE139" s="298"/>
      <c r="HCF139" s="298"/>
      <c r="HCG139" s="298"/>
      <c r="HCH139" s="298"/>
      <c r="HCI139" s="298"/>
      <c r="HCJ139" s="298"/>
      <c r="HCK139" s="298"/>
      <c r="HCL139" s="298"/>
      <c r="HCM139" s="298"/>
      <c r="HCN139" s="298"/>
      <c r="HCO139" s="298"/>
      <c r="HCP139" s="298"/>
      <c r="HCQ139" s="298"/>
      <c r="HCR139" s="298"/>
      <c r="HCS139" s="298"/>
      <c r="HCT139" s="298"/>
      <c r="HCU139" s="298"/>
      <c r="HCV139" s="298"/>
      <c r="HCW139" s="298"/>
      <c r="HCX139" s="298"/>
      <c r="HCY139" s="298"/>
      <c r="HCZ139" s="298"/>
      <c r="HDA139" s="298"/>
      <c r="HDB139" s="298"/>
      <c r="HDC139" s="298"/>
      <c r="HDD139" s="298"/>
      <c r="HDE139" s="298"/>
      <c r="HDF139" s="298"/>
      <c r="HDG139" s="298"/>
      <c r="HDH139" s="298"/>
      <c r="HDI139" s="298"/>
      <c r="HDJ139" s="298"/>
      <c r="HDK139" s="298"/>
      <c r="HDL139" s="298"/>
      <c r="HDM139" s="298"/>
      <c r="HDN139" s="298"/>
      <c r="HDO139" s="298"/>
      <c r="HDP139" s="298"/>
      <c r="HDQ139" s="298"/>
      <c r="HDR139" s="298"/>
      <c r="HDS139" s="298"/>
      <c r="HDT139" s="298"/>
      <c r="HDU139" s="298"/>
      <c r="HDV139" s="298"/>
      <c r="HDW139" s="298"/>
      <c r="HDX139" s="298"/>
      <c r="HDY139" s="298"/>
      <c r="HDZ139" s="298"/>
      <c r="HEA139" s="298"/>
      <c r="HEB139" s="298"/>
      <c r="HEC139" s="298"/>
      <c r="HED139" s="298"/>
      <c r="HEE139" s="298"/>
      <c r="HEF139" s="298"/>
      <c r="HEG139" s="298"/>
      <c r="HEH139" s="298"/>
      <c r="HEI139" s="298"/>
      <c r="HEJ139" s="298"/>
      <c r="HEK139" s="298"/>
      <c r="HEL139" s="298"/>
      <c r="HEM139" s="298"/>
      <c r="HEN139" s="298"/>
      <c r="HEO139" s="298"/>
      <c r="HEP139" s="298"/>
      <c r="HEQ139" s="298"/>
      <c r="HER139" s="298"/>
      <c r="HES139" s="298"/>
      <c r="HET139" s="298"/>
      <c r="HEU139" s="298"/>
      <c r="HEV139" s="298"/>
      <c r="HEW139" s="298"/>
      <c r="HEX139" s="298"/>
      <c r="HEY139" s="298"/>
      <c r="HEZ139" s="298"/>
      <c r="HFA139" s="298"/>
      <c r="HFB139" s="298"/>
      <c r="HFC139" s="298"/>
      <c r="HFD139" s="298"/>
      <c r="HFE139" s="298"/>
      <c r="HFF139" s="298"/>
      <c r="HFG139" s="298"/>
      <c r="HFH139" s="298"/>
      <c r="HFI139" s="298"/>
      <c r="HFJ139" s="298"/>
      <c r="HFK139" s="298"/>
      <c r="HFL139" s="298"/>
      <c r="HFM139" s="298"/>
      <c r="HFN139" s="298"/>
      <c r="HFO139" s="298"/>
      <c r="HFP139" s="298"/>
      <c r="HFQ139" s="298"/>
      <c r="HFR139" s="298"/>
      <c r="HFS139" s="298"/>
      <c r="HFT139" s="298"/>
      <c r="HFU139" s="298"/>
      <c r="HFV139" s="298"/>
      <c r="HFW139" s="298"/>
      <c r="HFX139" s="298"/>
      <c r="HFY139" s="298"/>
      <c r="HFZ139" s="298"/>
      <c r="HGA139" s="298"/>
      <c r="HGB139" s="298"/>
      <c r="HGC139" s="298"/>
      <c r="HGD139" s="298"/>
      <c r="HGE139" s="298"/>
      <c r="HGF139" s="298"/>
      <c r="HGG139" s="298"/>
      <c r="HGH139" s="298"/>
      <c r="HGI139" s="298"/>
      <c r="HGJ139" s="298"/>
      <c r="HGK139" s="298"/>
      <c r="HGL139" s="298"/>
      <c r="HGM139" s="298"/>
      <c r="HGN139" s="298"/>
      <c r="HGO139" s="298"/>
      <c r="HGP139" s="298"/>
      <c r="HGQ139" s="298"/>
      <c r="HGR139" s="298"/>
      <c r="HGS139" s="298"/>
      <c r="HGT139" s="298"/>
      <c r="HGU139" s="298"/>
      <c r="HGV139" s="298"/>
      <c r="HGW139" s="298"/>
      <c r="HGX139" s="298"/>
      <c r="HGY139" s="298"/>
      <c r="HGZ139" s="298"/>
      <c r="HHA139" s="298"/>
      <c r="HHB139" s="298"/>
      <c r="HHC139" s="298"/>
      <c r="HHD139" s="298"/>
      <c r="HHE139" s="298"/>
      <c r="HHF139" s="298"/>
      <c r="HHG139" s="298"/>
      <c r="HHH139" s="298"/>
      <c r="HHI139" s="298"/>
      <c r="HHJ139" s="298"/>
      <c r="HHK139" s="298"/>
      <c r="HHL139" s="298"/>
      <c r="HHM139" s="298"/>
      <c r="HHN139" s="298"/>
      <c r="HHO139" s="298"/>
      <c r="HHP139" s="298"/>
      <c r="HHQ139" s="298"/>
      <c r="HHR139" s="298"/>
      <c r="HHS139" s="298"/>
      <c r="HHT139" s="298"/>
      <c r="HHU139" s="298"/>
      <c r="HHV139" s="298"/>
      <c r="HHW139" s="298"/>
      <c r="HHX139" s="298"/>
      <c r="HHY139" s="298"/>
      <c r="HHZ139" s="298"/>
      <c r="HIA139" s="298"/>
      <c r="HIB139" s="298"/>
      <c r="HIC139" s="298"/>
      <c r="HID139" s="298"/>
      <c r="HIE139" s="298"/>
      <c r="HIF139" s="298"/>
      <c r="HIG139" s="298"/>
      <c r="HIH139" s="298"/>
      <c r="HII139" s="298"/>
      <c r="HIJ139" s="298"/>
      <c r="HIK139" s="298"/>
      <c r="HIL139" s="298"/>
      <c r="HIM139" s="298"/>
      <c r="HIN139" s="298"/>
      <c r="HIO139" s="298"/>
      <c r="HIP139" s="298"/>
      <c r="HIQ139" s="298"/>
      <c r="HIR139" s="298"/>
      <c r="HIS139" s="298"/>
      <c r="HIT139" s="298"/>
      <c r="HIU139" s="298"/>
      <c r="HIV139" s="298"/>
      <c r="HIW139" s="298"/>
      <c r="HIX139" s="298"/>
      <c r="HIY139" s="298"/>
      <c r="HIZ139" s="298"/>
      <c r="HJA139" s="298"/>
      <c r="HJB139" s="298"/>
      <c r="HJC139" s="298"/>
      <c r="HJD139" s="298"/>
      <c r="HJE139" s="298"/>
      <c r="HJF139" s="298"/>
      <c r="HJG139" s="298"/>
      <c r="HJH139" s="298"/>
      <c r="HJI139" s="298"/>
      <c r="HJJ139" s="298"/>
      <c r="HJK139" s="298"/>
      <c r="HJL139" s="298"/>
      <c r="HJM139" s="298"/>
      <c r="HJN139" s="298"/>
      <c r="HJO139" s="298"/>
      <c r="HJP139" s="298"/>
      <c r="HJQ139" s="298"/>
      <c r="HJR139" s="298"/>
      <c r="HJS139" s="298"/>
      <c r="HJT139" s="298"/>
      <c r="HJU139" s="298"/>
      <c r="HJV139" s="298"/>
      <c r="HJW139" s="298"/>
      <c r="HJX139" s="298"/>
      <c r="HJY139" s="298"/>
      <c r="HJZ139" s="298"/>
      <c r="HKA139" s="298"/>
      <c r="HKB139" s="298"/>
      <c r="HKC139" s="298"/>
      <c r="HKD139" s="298"/>
      <c r="HKE139" s="298"/>
      <c r="HKF139" s="298"/>
      <c r="HKG139" s="298"/>
      <c r="HKH139" s="298"/>
      <c r="HKI139" s="298"/>
      <c r="HKJ139" s="298"/>
      <c r="HKK139" s="298"/>
      <c r="HKL139" s="298"/>
      <c r="HKM139" s="298"/>
      <c r="HKN139" s="298"/>
      <c r="HKO139" s="298"/>
      <c r="HKP139" s="298"/>
      <c r="HKQ139" s="298"/>
      <c r="HKR139" s="298"/>
      <c r="HKS139" s="298"/>
      <c r="HKT139" s="298"/>
      <c r="HKU139" s="298"/>
      <c r="HKV139" s="298"/>
      <c r="HKW139" s="298"/>
      <c r="HKX139" s="298"/>
      <c r="HKY139" s="298"/>
      <c r="HKZ139" s="298"/>
      <c r="HLA139" s="298"/>
      <c r="HLB139" s="298"/>
      <c r="HLC139" s="298"/>
      <c r="HLD139" s="298"/>
      <c r="HLE139" s="298"/>
      <c r="HLF139" s="298"/>
      <c r="HLG139" s="298"/>
      <c r="HLH139" s="298"/>
      <c r="HLI139" s="298"/>
      <c r="HLJ139" s="298"/>
      <c r="HLK139" s="298"/>
      <c r="HLL139" s="298"/>
      <c r="HLM139" s="298"/>
      <c r="HLN139" s="298"/>
      <c r="HLO139" s="298"/>
      <c r="HLP139" s="298"/>
      <c r="HLQ139" s="298"/>
      <c r="HLR139" s="298"/>
      <c r="HLS139" s="298"/>
      <c r="HLT139" s="298"/>
      <c r="HLU139" s="298"/>
      <c r="HLV139" s="298"/>
      <c r="HLW139" s="298"/>
      <c r="HLX139" s="298"/>
      <c r="HLY139" s="298"/>
      <c r="HLZ139" s="298"/>
      <c r="HMA139" s="298"/>
      <c r="HMB139" s="298"/>
      <c r="HMC139" s="298"/>
      <c r="HMD139" s="298"/>
      <c r="HME139" s="298"/>
      <c r="HMF139" s="298"/>
      <c r="HMG139" s="298"/>
      <c r="HMH139" s="298"/>
      <c r="HMI139" s="298"/>
      <c r="HMJ139" s="298"/>
      <c r="HMK139" s="298"/>
      <c r="HML139" s="298"/>
      <c r="HMM139" s="298"/>
      <c r="HMN139" s="298"/>
      <c r="HMO139" s="298"/>
      <c r="HMP139" s="298"/>
      <c r="HMQ139" s="298"/>
      <c r="HMR139" s="298"/>
      <c r="HMS139" s="298"/>
      <c r="HMT139" s="298"/>
      <c r="HMU139" s="298"/>
      <c r="HMV139" s="298"/>
      <c r="HMW139" s="298"/>
      <c r="HMX139" s="298"/>
      <c r="HMY139" s="298"/>
      <c r="HMZ139" s="298"/>
      <c r="HNA139" s="298"/>
      <c r="HNB139" s="298"/>
      <c r="HNC139" s="298"/>
      <c r="HND139" s="298"/>
      <c r="HNE139" s="298"/>
      <c r="HNF139" s="298"/>
      <c r="HNG139" s="298"/>
      <c r="HNH139" s="298"/>
      <c r="HNI139" s="298"/>
      <c r="HNJ139" s="298"/>
      <c r="HNK139" s="298"/>
      <c r="HNL139" s="298"/>
      <c r="HNM139" s="298"/>
      <c r="HNN139" s="298"/>
      <c r="HNO139" s="298"/>
      <c r="HNP139" s="298"/>
      <c r="HNQ139" s="298"/>
      <c r="HNR139" s="298"/>
      <c r="HNS139" s="298"/>
      <c r="HNT139" s="298"/>
      <c r="HNU139" s="298"/>
      <c r="HNV139" s="298"/>
      <c r="HNW139" s="298"/>
      <c r="HNX139" s="298"/>
      <c r="HNY139" s="298"/>
      <c r="HNZ139" s="298"/>
      <c r="HOA139" s="298"/>
      <c r="HOB139" s="298"/>
      <c r="HOC139" s="298"/>
      <c r="HOD139" s="298"/>
      <c r="HOE139" s="298"/>
      <c r="HOF139" s="298"/>
      <c r="HOG139" s="298"/>
      <c r="HOH139" s="298"/>
      <c r="HOI139" s="298"/>
      <c r="HOJ139" s="298"/>
      <c r="HOK139" s="298"/>
      <c r="HOL139" s="298"/>
      <c r="HOM139" s="298"/>
      <c r="HON139" s="298"/>
      <c r="HOO139" s="298"/>
      <c r="HOP139" s="298"/>
      <c r="HOQ139" s="298"/>
      <c r="HOR139" s="298"/>
      <c r="HOS139" s="298"/>
      <c r="HOT139" s="298"/>
      <c r="HOU139" s="298"/>
      <c r="HOV139" s="298"/>
      <c r="HOW139" s="298"/>
      <c r="HOX139" s="298"/>
      <c r="HOY139" s="298"/>
      <c r="HOZ139" s="298"/>
      <c r="HPA139" s="298"/>
      <c r="HPB139" s="298"/>
      <c r="HPC139" s="298"/>
      <c r="HPD139" s="298"/>
      <c r="HPE139" s="298"/>
      <c r="HPF139" s="298"/>
      <c r="HPG139" s="298"/>
      <c r="HPH139" s="298"/>
      <c r="HPI139" s="298"/>
      <c r="HPJ139" s="298"/>
      <c r="HPK139" s="298"/>
      <c r="HPL139" s="298"/>
      <c r="HPM139" s="298"/>
      <c r="HPN139" s="298"/>
      <c r="HPO139" s="298"/>
      <c r="HPP139" s="298"/>
      <c r="HPQ139" s="298"/>
      <c r="HPR139" s="298"/>
      <c r="HPS139" s="298"/>
      <c r="HPT139" s="298"/>
      <c r="HPU139" s="298"/>
      <c r="HPV139" s="298"/>
      <c r="HPW139" s="298"/>
      <c r="HPX139" s="298"/>
      <c r="HPY139" s="298"/>
      <c r="HPZ139" s="298"/>
      <c r="HQA139" s="298"/>
      <c r="HQB139" s="298"/>
      <c r="HQC139" s="298"/>
      <c r="HQD139" s="298"/>
      <c r="HQE139" s="298"/>
      <c r="HQF139" s="298"/>
      <c r="HQG139" s="298"/>
      <c r="HQH139" s="298"/>
      <c r="HQI139" s="298"/>
      <c r="HQJ139" s="298"/>
      <c r="HQK139" s="298"/>
      <c r="HQL139" s="298"/>
      <c r="HQM139" s="298"/>
      <c r="HQN139" s="298"/>
      <c r="HQO139" s="298"/>
      <c r="HQP139" s="298"/>
      <c r="HQQ139" s="298"/>
      <c r="HQR139" s="298"/>
      <c r="HQS139" s="298"/>
      <c r="HQT139" s="298"/>
      <c r="HQU139" s="298"/>
      <c r="HQV139" s="298"/>
      <c r="HQW139" s="298"/>
      <c r="HQX139" s="298"/>
      <c r="HQY139" s="298"/>
      <c r="HQZ139" s="298"/>
      <c r="HRA139" s="298"/>
      <c r="HRB139" s="298"/>
      <c r="HRC139" s="298"/>
      <c r="HRD139" s="298"/>
      <c r="HRE139" s="298"/>
      <c r="HRF139" s="298"/>
      <c r="HRG139" s="298"/>
      <c r="HRH139" s="298"/>
      <c r="HRI139" s="298"/>
      <c r="HRJ139" s="298"/>
      <c r="HRK139" s="298"/>
      <c r="HRL139" s="298"/>
      <c r="HRM139" s="298"/>
      <c r="HRN139" s="298"/>
      <c r="HRO139" s="298"/>
      <c r="HRP139" s="298"/>
      <c r="HRQ139" s="298"/>
      <c r="HRR139" s="298"/>
      <c r="HRS139" s="298"/>
      <c r="HRT139" s="298"/>
      <c r="HRU139" s="298"/>
      <c r="HRV139" s="298"/>
      <c r="HRW139" s="298"/>
      <c r="HRX139" s="298"/>
      <c r="HRY139" s="298"/>
      <c r="HRZ139" s="298"/>
      <c r="HSA139" s="298"/>
      <c r="HSB139" s="298"/>
      <c r="HSC139" s="298"/>
      <c r="HSD139" s="298"/>
      <c r="HSE139" s="298"/>
      <c r="HSF139" s="298"/>
      <c r="HSG139" s="298"/>
      <c r="HSH139" s="298"/>
      <c r="HSI139" s="298"/>
      <c r="HSJ139" s="298"/>
      <c r="HSK139" s="298"/>
      <c r="HSL139" s="298"/>
      <c r="HSM139" s="298"/>
      <c r="HSN139" s="298"/>
      <c r="HSO139" s="298"/>
      <c r="HSP139" s="298"/>
      <c r="HSQ139" s="298"/>
      <c r="HSR139" s="298"/>
      <c r="HSS139" s="298"/>
      <c r="HST139" s="298"/>
      <c r="HSU139" s="298"/>
      <c r="HSV139" s="298"/>
      <c r="HSW139" s="298"/>
      <c r="HSX139" s="298"/>
      <c r="HSY139" s="298"/>
      <c r="HSZ139" s="298"/>
      <c r="HTA139" s="298"/>
      <c r="HTB139" s="298"/>
      <c r="HTC139" s="298"/>
      <c r="HTD139" s="298"/>
      <c r="HTE139" s="298"/>
      <c r="HTF139" s="298"/>
      <c r="HTG139" s="298"/>
      <c r="HTH139" s="298"/>
      <c r="HTI139" s="298"/>
      <c r="HTJ139" s="298"/>
      <c r="HTK139" s="298"/>
      <c r="HTL139" s="298"/>
      <c r="HTM139" s="298"/>
      <c r="HTN139" s="298"/>
      <c r="HTO139" s="298"/>
      <c r="HTP139" s="298"/>
      <c r="HTQ139" s="298"/>
      <c r="HTR139" s="298"/>
      <c r="HTS139" s="298"/>
      <c r="HTT139" s="298"/>
      <c r="HTU139" s="298"/>
      <c r="HTV139" s="298"/>
      <c r="HTW139" s="298"/>
      <c r="HTX139" s="298"/>
      <c r="HTY139" s="298"/>
      <c r="HTZ139" s="298"/>
      <c r="HUA139" s="298"/>
      <c r="HUB139" s="298"/>
      <c r="HUC139" s="298"/>
      <c r="HUD139" s="298"/>
      <c r="HUE139" s="298"/>
      <c r="HUF139" s="298"/>
      <c r="HUG139" s="298"/>
      <c r="HUH139" s="298"/>
      <c r="HUI139" s="298"/>
      <c r="HUJ139" s="298"/>
      <c r="HUK139" s="298"/>
      <c r="HUL139" s="298"/>
      <c r="HUM139" s="298"/>
      <c r="HUN139" s="298"/>
      <c r="HUO139" s="298"/>
      <c r="HUP139" s="298"/>
      <c r="HUQ139" s="298"/>
      <c r="HUR139" s="298"/>
      <c r="HUS139" s="298"/>
      <c r="HUT139" s="298"/>
      <c r="HUU139" s="298"/>
      <c r="HUV139" s="298"/>
      <c r="HUW139" s="298"/>
      <c r="HUX139" s="298"/>
      <c r="HUY139" s="298"/>
      <c r="HUZ139" s="298"/>
      <c r="HVA139" s="298"/>
      <c r="HVB139" s="298"/>
      <c r="HVC139" s="298"/>
      <c r="HVD139" s="298"/>
      <c r="HVE139" s="298"/>
      <c r="HVF139" s="298"/>
      <c r="HVG139" s="298"/>
      <c r="HVH139" s="298"/>
      <c r="HVI139" s="298"/>
      <c r="HVJ139" s="298"/>
      <c r="HVK139" s="298"/>
      <c r="HVL139" s="298"/>
      <c r="HVM139" s="298"/>
      <c r="HVN139" s="298"/>
      <c r="HVO139" s="298"/>
      <c r="HVP139" s="298"/>
      <c r="HVQ139" s="298"/>
      <c r="HVR139" s="298"/>
      <c r="HVS139" s="298"/>
      <c r="HVT139" s="298"/>
      <c r="HVU139" s="298"/>
      <c r="HVV139" s="298"/>
      <c r="HVW139" s="298"/>
      <c r="HVX139" s="298"/>
      <c r="HVY139" s="298"/>
      <c r="HVZ139" s="298"/>
      <c r="HWA139" s="298"/>
      <c r="HWB139" s="298"/>
      <c r="HWC139" s="298"/>
      <c r="HWD139" s="298"/>
      <c r="HWE139" s="298"/>
      <c r="HWF139" s="298"/>
      <c r="HWG139" s="298"/>
      <c r="HWH139" s="298"/>
      <c r="HWI139" s="298"/>
      <c r="HWJ139" s="298"/>
      <c r="HWK139" s="298"/>
      <c r="HWL139" s="298"/>
      <c r="HWM139" s="298"/>
      <c r="HWN139" s="298"/>
      <c r="HWO139" s="298"/>
      <c r="HWP139" s="298"/>
      <c r="HWQ139" s="298"/>
      <c r="HWR139" s="298"/>
      <c r="HWS139" s="298"/>
      <c r="HWT139" s="298"/>
      <c r="HWU139" s="298"/>
      <c r="HWV139" s="298"/>
      <c r="HWW139" s="298"/>
      <c r="HWX139" s="298"/>
      <c r="HWY139" s="298"/>
      <c r="HWZ139" s="298"/>
      <c r="HXA139" s="298"/>
      <c r="HXB139" s="298"/>
      <c r="HXC139" s="298"/>
      <c r="HXD139" s="298"/>
      <c r="HXE139" s="298"/>
      <c r="HXF139" s="298"/>
      <c r="HXG139" s="298"/>
      <c r="HXH139" s="298"/>
      <c r="HXI139" s="298"/>
      <c r="HXJ139" s="298"/>
      <c r="HXK139" s="298"/>
      <c r="HXL139" s="298"/>
      <c r="HXM139" s="298"/>
      <c r="HXN139" s="298"/>
      <c r="HXO139" s="298"/>
      <c r="HXP139" s="298"/>
      <c r="HXQ139" s="298"/>
      <c r="HXR139" s="298"/>
      <c r="HXS139" s="298"/>
      <c r="HXT139" s="298"/>
      <c r="HXU139" s="298"/>
      <c r="HXV139" s="298"/>
      <c r="HXW139" s="298"/>
      <c r="HXX139" s="298"/>
      <c r="HXY139" s="298"/>
      <c r="HXZ139" s="298"/>
      <c r="HYA139" s="298"/>
      <c r="HYB139" s="298"/>
      <c r="HYC139" s="298"/>
      <c r="HYD139" s="298"/>
      <c r="HYE139" s="298"/>
      <c r="HYF139" s="298"/>
      <c r="HYG139" s="298"/>
      <c r="HYH139" s="298"/>
      <c r="HYI139" s="298"/>
      <c r="HYJ139" s="298"/>
      <c r="HYK139" s="298"/>
      <c r="HYL139" s="298"/>
      <c r="HYM139" s="298"/>
      <c r="HYN139" s="298"/>
      <c r="HYO139" s="298"/>
      <c r="HYP139" s="298"/>
      <c r="HYQ139" s="298"/>
      <c r="HYR139" s="298"/>
      <c r="HYS139" s="298"/>
      <c r="HYT139" s="298"/>
      <c r="HYU139" s="298"/>
      <c r="HYV139" s="298"/>
      <c r="HYW139" s="298"/>
      <c r="HYX139" s="298"/>
      <c r="HYY139" s="298"/>
      <c r="HYZ139" s="298"/>
      <c r="HZA139" s="298"/>
      <c r="HZB139" s="298"/>
      <c r="HZC139" s="298"/>
      <c r="HZD139" s="298"/>
      <c r="HZE139" s="298"/>
      <c r="HZF139" s="298"/>
      <c r="HZG139" s="298"/>
      <c r="HZH139" s="298"/>
      <c r="HZI139" s="298"/>
      <c r="HZJ139" s="298"/>
      <c r="HZK139" s="298"/>
      <c r="HZL139" s="298"/>
      <c r="HZM139" s="298"/>
      <c r="HZN139" s="298"/>
      <c r="HZO139" s="298"/>
      <c r="HZP139" s="298"/>
      <c r="HZQ139" s="298"/>
      <c r="HZR139" s="298"/>
      <c r="HZS139" s="298"/>
      <c r="HZT139" s="298"/>
      <c r="HZU139" s="298"/>
      <c r="HZV139" s="298"/>
      <c r="HZW139" s="298"/>
      <c r="HZX139" s="298"/>
      <c r="HZY139" s="298"/>
      <c r="HZZ139" s="298"/>
      <c r="IAA139" s="298"/>
      <c r="IAB139" s="298"/>
      <c r="IAC139" s="298"/>
      <c r="IAD139" s="298"/>
      <c r="IAE139" s="298"/>
      <c r="IAF139" s="298"/>
      <c r="IAG139" s="298"/>
      <c r="IAH139" s="298"/>
      <c r="IAI139" s="298"/>
      <c r="IAJ139" s="298"/>
      <c r="IAK139" s="298"/>
      <c r="IAL139" s="298"/>
      <c r="IAM139" s="298"/>
      <c r="IAN139" s="298"/>
      <c r="IAO139" s="298"/>
      <c r="IAP139" s="298"/>
      <c r="IAQ139" s="298"/>
      <c r="IAR139" s="298"/>
      <c r="IAS139" s="298"/>
      <c r="IAT139" s="298"/>
      <c r="IAU139" s="298"/>
      <c r="IAV139" s="298"/>
      <c r="IAW139" s="298"/>
      <c r="IAX139" s="298"/>
      <c r="IAY139" s="298"/>
      <c r="IAZ139" s="298"/>
      <c r="IBA139" s="298"/>
      <c r="IBB139" s="298"/>
      <c r="IBC139" s="298"/>
      <c r="IBD139" s="298"/>
      <c r="IBE139" s="298"/>
      <c r="IBF139" s="298"/>
      <c r="IBG139" s="298"/>
      <c r="IBH139" s="298"/>
      <c r="IBI139" s="298"/>
      <c r="IBJ139" s="298"/>
      <c r="IBK139" s="298"/>
      <c r="IBL139" s="298"/>
      <c r="IBM139" s="298"/>
      <c r="IBN139" s="298"/>
      <c r="IBO139" s="298"/>
      <c r="IBP139" s="298"/>
      <c r="IBQ139" s="298"/>
      <c r="IBR139" s="298"/>
      <c r="IBS139" s="298"/>
      <c r="IBT139" s="298"/>
      <c r="IBU139" s="298"/>
      <c r="IBV139" s="298"/>
      <c r="IBW139" s="298"/>
      <c r="IBX139" s="298"/>
      <c r="IBY139" s="298"/>
      <c r="IBZ139" s="298"/>
      <c r="ICA139" s="298"/>
      <c r="ICB139" s="298"/>
      <c r="ICC139" s="298"/>
      <c r="ICD139" s="298"/>
      <c r="ICE139" s="298"/>
      <c r="ICF139" s="298"/>
      <c r="ICG139" s="298"/>
      <c r="ICH139" s="298"/>
      <c r="ICI139" s="298"/>
      <c r="ICJ139" s="298"/>
      <c r="ICK139" s="298"/>
      <c r="ICL139" s="298"/>
      <c r="ICM139" s="298"/>
      <c r="ICN139" s="298"/>
      <c r="ICO139" s="298"/>
      <c r="ICP139" s="298"/>
      <c r="ICQ139" s="298"/>
      <c r="ICR139" s="298"/>
      <c r="ICS139" s="298"/>
      <c r="ICT139" s="298"/>
      <c r="ICU139" s="298"/>
      <c r="ICV139" s="298"/>
      <c r="ICW139" s="298"/>
      <c r="ICX139" s="298"/>
      <c r="ICY139" s="298"/>
      <c r="ICZ139" s="298"/>
      <c r="IDA139" s="298"/>
      <c r="IDB139" s="298"/>
      <c r="IDC139" s="298"/>
      <c r="IDD139" s="298"/>
      <c r="IDE139" s="298"/>
      <c r="IDF139" s="298"/>
      <c r="IDG139" s="298"/>
      <c r="IDH139" s="298"/>
      <c r="IDI139" s="298"/>
      <c r="IDJ139" s="298"/>
      <c r="IDK139" s="298"/>
      <c r="IDL139" s="298"/>
      <c r="IDM139" s="298"/>
      <c r="IDN139" s="298"/>
      <c r="IDO139" s="298"/>
      <c r="IDP139" s="298"/>
      <c r="IDQ139" s="298"/>
      <c r="IDR139" s="298"/>
      <c r="IDS139" s="298"/>
      <c r="IDT139" s="298"/>
      <c r="IDU139" s="298"/>
      <c r="IDV139" s="298"/>
      <c r="IDW139" s="298"/>
      <c r="IDX139" s="298"/>
      <c r="IDY139" s="298"/>
      <c r="IDZ139" s="298"/>
      <c r="IEA139" s="298"/>
      <c r="IEB139" s="298"/>
      <c r="IEC139" s="298"/>
      <c r="IED139" s="298"/>
      <c r="IEE139" s="298"/>
      <c r="IEF139" s="298"/>
      <c r="IEG139" s="298"/>
      <c r="IEH139" s="298"/>
      <c r="IEI139" s="298"/>
      <c r="IEJ139" s="298"/>
      <c r="IEK139" s="298"/>
      <c r="IEL139" s="298"/>
      <c r="IEM139" s="298"/>
      <c r="IEN139" s="298"/>
      <c r="IEO139" s="298"/>
      <c r="IEP139" s="298"/>
      <c r="IEQ139" s="298"/>
      <c r="IER139" s="298"/>
      <c r="IES139" s="298"/>
      <c r="IET139" s="298"/>
      <c r="IEU139" s="298"/>
      <c r="IEV139" s="298"/>
      <c r="IEW139" s="298"/>
      <c r="IEX139" s="298"/>
      <c r="IEY139" s="298"/>
      <c r="IEZ139" s="298"/>
      <c r="IFA139" s="298"/>
      <c r="IFB139" s="298"/>
      <c r="IFC139" s="298"/>
      <c r="IFD139" s="298"/>
      <c r="IFE139" s="298"/>
      <c r="IFF139" s="298"/>
      <c r="IFG139" s="298"/>
      <c r="IFH139" s="298"/>
      <c r="IFI139" s="298"/>
      <c r="IFJ139" s="298"/>
      <c r="IFK139" s="298"/>
      <c r="IFL139" s="298"/>
      <c r="IFM139" s="298"/>
      <c r="IFN139" s="298"/>
      <c r="IFO139" s="298"/>
      <c r="IFP139" s="298"/>
      <c r="IFQ139" s="298"/>
      <c r="IFR139" s="298"/>
      <c r="IFS139" s="298"/>
      <c r="IFT139" s="298"/>
      <c r="IFU139" s="298"/>
      <c r="IFV139" s="298"/>
      <c r="IFW139" s="298"/>
      <c r="IFX139" s="298"/>
      <c r="IFY139" s="298"/>
      <c r="IFZ139" s="298"/>
      <c r="IGA139" s="298"/>
      <c r="IGB139" s="298"/>
      <c r="IGC139" s="298"/>
      <c r="IGD139" s="298"/>
      <c r="IGE139" s="298"/>
      <c r="IGF139" s="298"/>
      <c r="IGG139" s="298"/>
      <c r="IGH139" s="298"/>
      <c r="IGI139" s="298"/>
      <c r="IGJ139" s="298"/>
      <c r="IGK139" s="298"/>
      <c r="IGL139" s="298"/>
      <c r="IGM139" s="298"/>
      <c r="IGN139" s="298"/>
      <c r="IGO139" s="298"/>
      <c r="IGP139" s="298"/>
      <c r="IGQ139" s="298"/>
      <c r="IGR139" s="298"/>
      <c r="IGS139" s="298"/>
      <c r="IGT139" s="298"/>
      <c r="IGU139" s="298"/>
      <c r="IGV139" s="298"/>
      <c r="IGW139" s="298"/>
      <c r="IGX139" s="298"/>
      <c r="IGY139" s="298"/>
      <c r="IGZ139" s="298"/>
      <c r="IHA139" s="298"/>
      <c r="IHB139" s="298"/>
      <c r="IHC139" s="298"/>
      <c r="IHD139" s="298"/>
      <c r="IHE139" s="298"/>
      <c r="IHF139" s="298"/>
      <c r="IHG139" s="298"/>
      <c r="IHH139" s="298"/>
      <c r="IHI139" s="298"/>
      <c r="IHJ139" s="298"/>
      <c r="IHK139" s="298"/>
      <c r="IHL139" s="298"/>
      <c r="IHM139" s="298"/>
      <c r="IHN139" s="298"/>
      <c r="IHO139" s="298"/>
      <c r="IHP139" s="298"/>
      <c r="IHQ139" s="298"/>
      <c r="IHR139" s="298"/>
      <c r="IHS139" s="298"/>
      <c r="IHT139" s="298"/>
      <c r="IHU139" s="298"/>
      <c r="IHV139" s="298"/>
      <c r="IHW139" s="298"/>
      <c r="IHX139" s="298"/>
      <c r="IHY139" s="298"/>
      <c r="IHZ139" s="298"/>
      <c r="IIA139" s="298"/>
      <c r="IIB139" s="298"/>
      <c r="IIC139" s="298"/>
      <c r="IID139" s="298"/>
      <c r="IIE139" s="298"/>
      <c r="IIF139" s="298"/>
      <c r="IIG139" s="298"/>
      <c r="IIH139" s="298"/>
      <c r="III139" s="298"/>
      <c r="IIJ139" s="298"/>
      <c r="IIK139" s="298"/>
      <c r="IIL139" s="298"/>
      <c r="IIM139" s="298"/>
      <c r="IIN139" s="298"/>
      <c r="IIO139" s="298"/>
      <c r="IIP139" s="298"/>
      <c r="IIQ139" s="298"/>
      <c r="IIR139" s="298"/>
      <c r="IIS139" s="298"/>
      <c r="IIT139" s="298"/>
      <c r="IIU139" s="298"/>
      <c r="IIV139" s="298"/>
      <c r="IIW139" s="298"/>
      <c r="IIX139" s="298"/>
      <c r="IIY139" s="298"/>
      <c r="IIZ139" s="298"/>
      <c r="IJA139" s="298"/>
      <c r="IJB139" s="298"/>
      <c r="IJC139" s="298"/>
      <c r="IJD139" s="298"/>
      <c r="IJE139" s="298"/>
      <c r="IJF139" s="298"/>
      <c r="IJG139" s="298"/>
      <c r="IJH139" s="298"/>
      <c r="IJI139" s="298"/>
      <c r="IJJ139" s="298"/>
      <c r="IJK139" s="298"/>
      <c r="IJL139" s="298"/>
      <c r="IJM139" s="298"/>
      <c r="IJN139" s="298"/>
      <c r="IJO139" s="298"/>
      <c r="IJP139" s="298"/>
      <c r="IJQ139" s="298"/>
      <c r="IJR139" s="298"/>
      <c r="IJS139" s="298"/>
      <c r="IJT139" s="298"/>
      <c r="IJU139" s="298"/>
      <c r="IJV139" s="298"/>
      <c r="IJW139" s="298"/>
      <c r="IJX139" s="298"/>
      <c r="IJY139" s="298"/>
      <c r="IJZ139" s="298"/>
      <c r="IKA139" s="298"/>
      <c r="IKB139" s="298"/>
      <c r="IKC139" s="298"/>
      <c r="IKD139" s="298"/>
      <c r="IKE139" s="298"/>
      <c r="IKF139" s="298"/>
      <c r="IKG139" s="298"/>
      <c r="IKH139" s="298"/>
      <c r="IKI139" s="298"/>
      <c r="IKJ139" s="298"/>
      <c r="IKK139" s="298"/>
      <c r="IKL139" s="298"/>
      <c r="IKM139" s="298"/>
      <c r="IKN139" s="298"/>
      <c r="IKO139" s="298"/>
      <c r="IKP139" s="298"/>
      <c r="IKQ139" s="298"/>
      <c r="IKR139" s="298"/>
      <c r="IKS139" s="298"/>
      <c r="IKT139" s="298"/>
      <c r="IKU139" s="298"/>
      <c r="IKV139" s="298"/>
      <c r="IKW139" s="298"/>
      <c r="IKX139" s="298"/>
      <c r="IKY139" s="298"/>
      <c r="IKZ139" s="298"/>
      <c r="ILA139" s="298"/>
      <c r="ILB139" s="298"/>
      <c r="ILC139" s="298"/>
      <c r="ILD139" s="298"/>
      <c r="ILE139" s="298"/>
      <c r="ILF139" s="298"/>
      <c r="ILG139" s="298"/>
      <c r="ILH139" s="298"/>
      <c r="ILI139" s="298"/>
      <c r="ILJ139" s="298"/>
      <c r="ILK139" s="298"/>
      <c r="ILL139" s="298"/>
      <c r="ILM139" s="298"/>
      <c r="ILN139" s="298"/>
      <c r="ILO139" s="298"/>
      <c r="ILP139" s="298"/>
      <c r="ILQ139" s="298"/>
      <c r="ILR139" s="298"/>
      <c r="ILS139" s="298"/>
      <c r="ILT139" s="298"/>
      <c r="ILU139" s="298"/>
      <c r="ILV139" s="298"/>
      <c r="ILW139" s="298"/>
      <c r="ILX139" s="298"/>
      <c r="ILY139" s="298"/>
      <c r="ILZ139" s="298"/>
      <c r="IMA139" s="298"/>
      <c r="IMB139" s="298"/>
      <c r="IMC139" s="298"/>
      <c r="IMD139" s="298"/>
      <c r="IME139" s="298"/>
      <c r="IMF139" s="298"/>
      <c r="IMG139" s="298"/>
      <c r="IMH139" s="298"/>
      <c r="IMI139" s="298"/>
      <c r="IMJ139" s="298"/>
      <c r="IMK139" s="298"/>
      <c r="IML139" s="298"/>
      <c r="IMM139" s="298"/>
      <c r="IMN139" s="298"/>
      <c r="IMO139" s="298"/>
      <c r="IMP139" s="298"/>
      <c r="IMQ139" s="298"/>
      <c r="IMR139" s="298"/>
      <c r="IMS139" s="298"/>
      <c r="IMT139" s="298"/>
      <c r="IMU139" s="298"/>
      <c r="IMV139" s="298"/>
      <c r="IMW139" s="298"/>
      <c r="IMX139" s="298"/>
      <c r="IMY139" s="298"/>
      <c r="IMZ139" s="298"/>
      <c r="INA139" s="298"/>
      <c r="INB139" s="298"/>
      <c r="INC139" s="298"/>
      <c r="IND139" s="298"/>
      <c r="INE139" s="298"/>
      <c r="INF139" s="298"/>
      <c r="ING139" s="298"/>
      <c r="INH139" s="298"/>
      <c r="INI139" s="298"/>
      <c r="INJ139" s="298"/>
      <c r="INK139" s="298"/>
      <c r="INL139" s="298"/>
      <c r="INM139" s="298"/>
      <c r="INN139" s="298"/>
      <c r="INO139" s="298"/>
      <c r="INP139" s="298"/>
      <c r="INQ139" s="298"/>
      <c r="INR139" s="298"/>
      <c r="INS139" s="298"/>
      <c r="INT139" s="298"/>
      <c r="INU139" s="298"/>
      <c r="INV139" s="298"/>
      <c r="INW139" s="298"/>
      <c r="INX139" s="298"/>
      <c r="INY139" s="298"/>
      <c r="INZ139" s="298"/>
      <c r="IOA139" s="298"/>
      <c r="IOB139" s="298"/>
      <c r="IOC139" s="298"/>
      <c r="IOD139" s="298"/>
      <c r="IOE139" s="298"/>
      <c r="IOF139" s="298"/>
      <c r="IOG139" s="298"/>
      <c r="IOH139" s="298"/>
      <c r="IOI139" s="298"/>
      <c r="IOJ139" s="298"/>
      <c r="IOK139" s="298"/>
      <c r="IOL139" s="298"/>
      <c r="IOM139" s="298"/>
      <c r="ION139" s="298"/>
      <c r="IOO139" s="298"/>
      <c r="IOP139" s="298"/>
      <c r="IOQ139" s="298"/>
      <c r="IOR139" s="298"/>
      <c r="IOS139" s="298"/>
      <c r="IOT139" s="298"/>
      <c r="IOU139" s="298"/>
      <c r="IOV139" s="298"/>
      <c r="IOW139" s="298"/>
      <c r="IOX139" s="298"/>
      <c r="IOY139" s="298"/>
      <c r="IOZ139" s="298"/>
      <c r="IPA139" s="298"/>
      <c r="IPB139" s="298"/>
      <c r="IPC139" s="298"/>
      <c r="IPD139" s="298"/>
      <c r="IPE139" s="298"/>
      <c r="IPF139" s="298"/>
      <c r="IPG139" s="298"/>
      <c r="IPH139" s="298"/>
      <c r="IPI139" s="298"/>
      <c r="IPJ139" s="298"/>
      <c r="IPK139" s="298"/>
      <c r="IPL139" s="298"/>
      <c r="IPM139" s="298"/>
      <c r="IPN139" s="298"/>
      <c r="IPO139" s="298"/>
      <c r="IPP139" s="298"/>
      <c r="IPQ139" s="298"/>
      <c r="IPR139" s="298"/>
      <c r="IPS139" s="298"/>
      <c r="IPT139" s="298"/>
      <c r="IPU139" s="298"/>
      <c r="IPV139" s="298"/>
      <c r="IPW139" s="298"/>
      <c r="IPX139" s="298"/>
      <c r="IPY139" s="298"/>
      <c r="IPZ139" s="298"/>
      <c r="IQA139" s="298"/>
      <c r="IQB139" s="298"/>
      <c r="IQC139" s="298"/>
      <c r="IQD139" s="298"/>
      <c r="IQE139" s="298"/>
      <c r="IQF139" s="298"/>
      <c r="IQG139" s="298"/>
      <c r="IQH139" s="298"/>
      <c r="IQI139" s="298"/>
      <c r="IQJ139" s="298"/>
      <c r="IQK139" s="298"/>
      <c r="IQL139" s="298"/>
      <c r="IQM139" s="298"/>
      <c r="IQN139" s="298"/>
      <c r="IQO139" s="298"/>
      <c r="IQP139" s="298"/>
      <c r="IQQ139" s="298"/>
      <c r="IQR139" s="298"/>
      <c r="IQS139" s="298"/>
      <c r="IQT139" s="298"/>
      <c r="IQU139" s="298"/>
      <c r="IQV139" s="298"/>
      <c r="IQW139" s="298"/>
      <c r="IQX139" s="298"/>
      <c r="IQY139" s="298"/>
      <c r="IQZ139" s="298"/>
      <c r="IRA139" s="298"/>
      <c r="IRB139" s="298"/>
      <c r="IRC139" s="298"/>
      <c r="IRD139" s="298"/>
      <c r="IRE139" s="298"/>
      <c r="IRF139" s="298"/>
      <c r="IRG139" s="298"/>
      <c r="IRH139" s="298"/>
      <c r="IRI139" s="298"/>
      <c r="IRJ139" s="298"/>
      <c r="IRK139" s="298"/>
      <c r="IRL139" s="298"/>
      <c r="IRM139" s="298"/>
      <c r="IRN139" s="298"/>
      <c r="IRO139" s="298"/>
      <c r="IRP139" s="298"/>
      <c r="IRQ139" s="298"/>
      <c r="IRR139" s="298"/>
      <c r="IRS139" s="298"/>
      <c r="IRT139" s="298"/>
      <c r="IRU139" s="298"/>
      <c r="IRV139" s="298"/>
      <c r="IRW139" s="298"/>
      <c r="IRX139" s="298"/>
      <c r="IRY139" s="298"/>
      <c r="IRZ139" s="298"/>
      <c r="ISA139" s="298"/>
      <c r="ISB139" s="298"/>
      <c r="ISC139" s="298"/>
      <c r="ISD139" s="298"/>
      <c r="ISE139" s="298"/>
      <c r="ISF139" s="298"/>
      <c r="ISG139" s="298"/>
      <c r="ISH139" s="298"/>
      <c r="ISI139" s="298"/>
      <c r="ISJ139" s="298"/>
      <c r="ISK139" s="298"/>
      <c r="ISL139" s="298"/>
      <c r="ISM139" s="298"/>
      <c r="ISN139" s="298"/>
      <c r="ISO139" s="298"/>
      <c r="ISP139" s="298"/>
      <c r="ISQ139" s="298"/>
      <c r="ISR139" s="298"/>
      <c r="ISS139" s="298"/>
      <c r="IST139" s="298"/>
      <c r="ISU139" s="298"/>
      <c r="ISV139" s="298"/>
      <c r="ISW139" s="298"/>
      <c r="ISX139" s="298"/>
      <c r="ISY139" s="298"/>
      <c r="ISZ139" s="298"/>
      <c r="ITA139" s="298"/>
      <c r="ITB139" s="298"/>
      <c r="ITC139" s="298"/>
      <c r="ITD139" s="298"/>
      <c r="ITE139" s="298"/>
      <c r="ITF139" s="298"/>
      <c r="ITG139" s="298"/>
      <c r="ITH139" s="298"/>
      <c r="ITI139" s="298"/>
      <c r="ITJ139" s="298"/>
      <c r="ITK139" s="298"/>
      <c r="ITL139" s="298"/>
      <c r="ITM139" s="298"/>
      <c r="ITN139" s="298"/>
      <c r="ITO139" s="298"/>
      <c r="ITP139" s="298"/>
      <c r="ITQ139" s="298"/>
      <c r="ITR139" s="298"/>
      <c r="ITS139" s="298"/>
      <c r="ITT139" s="298"/>
      <c r="ITU139" s="298"/>
      <c r="ITV139" s="298"/>
      <c r="ITW139" s="298"/>
      <c r="ITX139" s="298"/>
      <c r="ITY139" s="298"/>
      <c r="ITZ139" s="298"/>
      <c r="IUA139" s="298"/>
      <c r="IUB139" s="298"/>
      <c r="IUC139" s="298"/>
      <c r="IUD139" s="298"/>
      <c r="IUE139" s="298"/>
      <c r="IUF139" s="298"/>
      <c r="IUG139" s="298"/>
      <c r="IUH139" s="298"/>
      <c r="IUI139" s="298"/>
      <c r="IUJ139" s="298"/>
      <c r="IUK139" s="298"/>
      <c r="IUL139" s="298"/>
      <c r="IUM139" s="298"/>
      <c r="IUN139" s="298"/>
      <c r="IUO139" s="298"/>
      <c r="IUP139" s="298"/>
      <c r="IUQ139" s="298"/>
      <c r="IUR139" s="298"/>
      <c r="IUS139" s="298"/>
      <c r="IUT139" s="298"/>
      <c r="IUU139" s="298"/>
      <c r="IUV139" s="298"/>
      <c r="IUW139" s="298"/>
      <c r="IUX139" s="298"/>
      <c r="IUY139" s="298"/>
      <c r="IUZ139" s="298"/>
      <c r="IVA139" s="298"/>
      <c r="IVB139" s="298"/>
      <c r="IVC139" s="298"/>
      <c r="IVD139" s="298"/>
      <c r="IVE139" s="298"/>
      <c r="IVF139" s="298"/>
      <c r="IVG139" s="298"/>
      <c r="IVH139" s="298"/>
      <c r="IVI139" s="298"/>
      <c r="IVJ139" s="298"/>
      <c r="IVK139" s="298"/>
      <c r="IVL139" s="298"/>
      <c r="IVM139" s="298"/>
      <c r="IVN139" s="298"/>
      <c r="IVO139" s="298"/>
      <c r="IVP139" s="298"/>
      <c r="IVQ139" s="298"/>
      <c r="IVR139" s="298"/>
      <c r="IVS139" s="298"/>
      <c r="IVT139" s="298"/>
      <c r="IVU139" s="298"/>
      <c r="IVV139" s="298"/>
      <c r="IVW139" s="298"/>
      <c r="IVX139" s="298"/>
      <c r="IVY139" s="298"/>
      <c r="IVZ139" s="298"/>
      <c r="IWA139" s="298"/>
      <c r="IWB139" s="298"/>
      <c r="IWC139" s="298"/>
      <c r="IWD139" s="298"/>
      <c r="IWE139" s="298"/>
      <c r="IWF139" s="298"/>
      <c r="IWG139" s="298"/>
      <c r="IWH139" s="298"/>
      <c r="IWI139" s="298"/>
      <c r="IWJ139" s="298"/>
      <c r="IWK139" s="298"/>
      <c r="IWL139" s="298"/>
      <c r="IWM139" s="298"/>
      <c r="IWN139" s="298"/>
      <c r="IWO139" s="298"/>
      <c r="IWP139" s="298"/>
      <c r="IWQ139" s="298"/>
      <c r="IWR139" s="298"/>
      <c r="IWS139" s="298"/>
      <c r="IWT139" s="298"/>
      <c r="IWU139" s="298"/>
      <c r="IWV139" s="298"/>
      <c r="IWW139" s="298"/>
      <c r="IWX139" s="298"/>
      <c r="IWY139" s="298"/>
      <c r="IWZ139" s="298"/>
      <c r="IXA139" s="298"/>
      <c r="IXB139" s="298"/>
      <c r="IXC139" s="298"/>
      <c r="IXD139" s="298"/>
      <c r="IXE139" s="298"/>
      <c r="IXF139" s="298"/>
      <c r="IXG139" s="298"/>
      <c r="IXH139" s="298"/>
      <c r="IXI139" s="298"/>
      <c r="IXJ139" s="298"/>
      <c r="IXK139" s="298"/>
      <c r="IXL139" s="298"/>
      <c r="IXM139" s="298"/>
      <c r="IXN139" s="298"/>
      <c r="IXO139" s="298"/>
      <c r="IXP139" s="298"/>
      <c r="IXQ139" s="298"/>
      <c r="IXR139" s="298"/>
      <c r="IXS139" s="298"/>
      <c r="IXT139" s="298"/>
      <c r="IXU139" s="298"/>
      <c r="IXV139" s="298"/>
      <c r="IXW139" s="298"/>
      <c r="IXX139" s="298"/>
      <c r="IXY139" s="298"/>
      <c r="IXZ139" s="298"/>
      <c r="IYA139" s="298"/>
      <c r="IYB139" s="298"/>
      <c r="IYC139" s="298"/>
      <c r="IYD139" s="298"/>
      <c r="IYE139" s="298"/>
      <c r="IYF139" s="298"/>
      <c r="IYG139" s="298"/>
      <c r="IYH139" s="298"/>
      <c r="IYI139" s="298"/>
      <c r="IYJ139" s="298"/>
      <c r="IYK139" s="298"/>
      <c r="IYL139" s="298"/>
      <c r="IYM139" s="298"/>
      <c r="IYN139" s="298"/>
      <c r="IYO139" s="298"/>
      <c r="IYP139" s="298"/>
      <c r="IYQ139" s="298"/>
      <c r="IYR139" s="298"/>
      <c r="IYS139" s="298"/>
      <c r="IYT139" s="298"/>
      <c r="IYU139" s="298"/>
      <c r="IYV139" s="298"/>
      <c r="IYW139" s="298"/>
      <c r="IYX139" s="298"/>
      <c r="IYY139" s="298"/>
      <c r="IYZ139" s="298"/>
      <c r="IZA139" s="298"/>
      <c r="IZB139" s="298"/>
      <c r="IZC139" s="298"/>
      <c r="IZD139" s="298"/>
      <c r="IZE139" s="298"/>
      <c r="IZF139" s="298"/>
      <c r="IZG139" s="298"/>
      <c r="IZH139" s="298"/>
      <c r="IZI139" s="298"/>
      <c r="IZJ139" s="298"/>
      <c r="IZK139" s="298"/>
      <c r="IZL139" s="298"/>
      <c r="IZM139" s="298"/>
      <c r="IZN139" s="298"/>
      <c r="IZO139" s="298"/>
      <c r="IZP139" s="298"/>
      <c r="IZQ139" s="298"/>
      <c r="IZR139" s="298"/>
      <c r="IZS139" s="298"/>
      <c r="IZT139" s="298"/>
      <c r="IZU139" s="298"/>
      <c r="IZV139" s="298"/>
      <c r="IZW139" s="298"/>
      <c r="IZX139" s="298"/>
      <c r="IZY139" s="298"/>
      <c r="IZZ139" s="298"/>
      <c r="JAA139" s="298"/>
      <c r="JAB139" s="298"/>
      <c r="JAC139" s="298"/>
      <c r="JAD139" s="298"/>
      <c r="JAE139" s="298"/>
      <c r="JAF139" s="298"/>
      <c r="JAG139" s="298"/>
      <c r="JAH139" s="298"/>
      <c r="JAI139" s="298"/>
      <c r="JAJ139" s="298"/>
      <c r="JAK139" s="298"/>
      <c r="JAL139" s="298"/>
      <c r="JAM139" s="298"/>
      <c r="JAN139" s="298"/>
      <c r="JAO139" s="298"/>
      <c r="JAP139" s="298"/>
      <c r="JAQ139" s="298"/>
      <c r="JAR139" s="298"/>
      <c r="JAS139" s="298"/>
      <c r="JAT139" s="298"/>
      <c r="JAU139" s="298"/>
      <c r="JAV139" s="298"/>
      <c r="JAW139" s="298"/>
      <c r="JAX139" s="298"/>
      <c r="JAY139" s="298"/>
      <c r="JAZ139" s="298"/>
      <c r="JBA139" s="298"/>
      <c r="JBB139" s="298"/>
      <c r="JBC139" s="298"/>
      <c r="JBD139" s="298"/>
      <c r="JBE139" s="298"/>
      <c r="JBF139" s="298"/>
      <c r="JBG139" s="298"/>
      <c r="JBH139" s="298"/>
      <c r="JBI139" s="298"/>
      <c r="JBJ139" s="298"/>
      <c r="JBK139" s="298"/>
      <c r="JBL139" s="298"/>
      <c r="JBM139" s="298"/>
      <c r="JBN139" s="298"/>
      <c r="JBO139" s="298"/>
      <c r="JBP139" s="298"/>
      <c r="JBQ139" s="298"/>
      <c r="JBR139" s="298"/>
      <c r="JBS139" s="298"/>
      <c r="JBT139" s="298"/>
      <c r="JBU139" s="298"/>
      <c r="JBV139" s="298"/>
      <c r="JBW139" s="298"/>
      <c r="JBX139" s="298"/>
      <c r="JBY139" s="298"/>
      <c r="JBZ139" s="298"/>
      <c r="JCA139" s="298"/>
      <c r="JCB139" s="298"/>
      <c r="JCC139" s="298"/>
      <c r="JCD139" s="298"/>
      <c r="JCE139" s="298"/>
      <c r="JCF139" s="298"/>
      <c r="JCG139" s="298"/>
      <c r="JCH139" s="298"/>
      <c r="JCI139" s="298"/>
      <c r="JCJ139" s="298"/>
      <c r="JCK139" s="298"/>
      <c r="JCL139" s="298"/>
      <c r="JCM139" s="298"/>
      <c r="JCN139" s="298"/>
      <c r="JCO139" s="298"/>
      <c r="JCP139" s="298"/>
      <c r="JCQ139" s="298"/>
      <c r="JCR139" s="298"/>
      <c r="JCS139" s="298"/>
      <c r="JCT139" s="298"/>
      <c r="JCU139" s="298"/>
      <c r="JCV139" s="298"/>
      <c r="JCW139" s="298"/>
      <c r="JCX139" s="298"/>
      <c r="JCY139" s="298"/>
      <c r="JCZ139" s="298"/>
      <c r="JDA139" s="298"/>
      <c r="JDB139" s="298"/>
      <c r="JDC139" s="298"/>
      <c r="JDD139" s="298"/>
      <c r="JDE139" s="298"/>
      <c r="JDF139" s="298"/>
      <c r="JDG139" s="298"/>
      <c r="JDH139" s="298"/>
      <c r="JDI139" s="298"/>
      <c r="JDJ139" s="298"/>
      <c r="JDK139" s="298"/>
      <c r="JDL139" s="298"/>
      <c r="JDM139" s="298"/>
      <c r="JDN139" s="298"/>
      <c r="JDO139" s="298"/>
      <c r="JDP139" s="298"/>
      <c r="JDQ139" s="298"/>
      <c r="JDR139" s="298"/>
      <c r="JDS139" s="298"/>
      <c r="JDT139" s="298"/>
      <c r="JDU139" s="298"/>
      <c r="JDV139" s="298"/>
      <c r="JDW139" s="298"/>
      <c r="JDX139" s="298"/>
      <c r="JDY139" s="298"/>
      <c r="JDZ139" s="298"/>
      <c r="JEA139" s="298"/>
      <c r="JEB139" s="298"/>
      <c r="JEC139" s="298"/>
      <c r="JED139" s="298"/>
      <c r="JEE139" s="298"/>
      <c r="JEF139" s="298"/>
      <c r="JEG139" s="298"/>
      <c r="JEH139" s="298"/>
      <c r="JEI139" s="298"/>
      <c r="JEJ139" s="298"/>
      <c r="JEK139" s="298"/>
      <c r="JEL139" s="298"/>
      <c r="JEM139" s="298"/>
      <c r="JEN139" s="298"/>
      <c r="JEO139" s="298"/>
      <c r="JEP139" s="298"/>
      <c r="JEQ139" s="298"/>
      <c r="JER139" s="298"/>
      <c r="JES139" s="298"/>
      <c r="JET139" s="298"/>
      <c r="JEU139" s="298"/>
      <c r="JEV139" s="298"/>
      <c r="JEW139" s="298"/>
      <c r="JEX139" s="298"/>
      <c r="JEY139" s="298"/>
      <c r="JEZ139" s="298"/>
      <c r="JFA139" s="298"/>
      <c r="JFB139" s="298"/>
      <c r="JFC139" s="298"/>
      <c r="JFD139" s="298"/>
      <c r="JFE139" s="298"/>
      <c r="JFF139" s="298"/>
      <c r="JFG139" s="298"/>
      <c r="JFH139" s="298"/>
      <c r="JFI139" s="298"/>
      <c r="JFJ139" s="298"/>
      <c r="JFK139" s="298"/>
      <c r="JFL139" s="298"/>
      <c r="JFM139" s="298"/>
      <c r="JFN139" s="298"/>
      <c r="JFO139" s="298"/>
      <c r="JFP139" s="298"/>
      <c r="JFQ139" s="298"/>
      <c r="JFR139" s="298"/>
      <c r="JFS139" s="298"/>
      <c r="JFT139" s="298"/>
      <c r="JFU139" s="298"/>
      <c r="JFV139" s="298"/>
      <c r="JFW139" s="298"/>
      <c r="JFX139" s="298"/>
      <c r="JFY139" s="298"/>
      <c r="JFZ139" s="298"/>
      <c r="JGA139" s="298"/>
      <c r="JGB139" s="298"/>
      <c r="JGC139" s="298"/>
      <c r="JGD139" s="298"/>
      <c r="JGE139" s="298"/>
      <c r="JGF139" s="298"/>
      <c r="JGG139" s="298"/>
      <c r="JGH139" s="298"/>
      <c r="JGI139" s="298"/>
      <c r="JGJ139" s="298"/>
      <c r="JGK139" s="298"/>
      <c r="JGL139" s="298"/>
      <c r="JGM139" s="298"/>
      <c r="JGN139" s="298"/>
      <c r="JGO139" s="298"/>
      <c r="JGP139" s="298"/>
      <c r="JGQ139" s="298"/>
      <c r="JGR139" s="298"/>
      <c r="JGS139" s="298"/>
      <c r="JGT139" s="298"/>
      <c r="JGU139" s="298"/>
      <c r="JGV139" s="298"/>
      <c r="JGW139" s="298"/>
      <c r="JGX139" s="298"/>
      <c r="JGY139" s="298"/>
      <c r="JGZ139" s="298"/>
      <c r="JHA139" s="298"/>
      <c r="JHB139" s="298"/>
      <c r="JHC139" s="298"/>
      <c r="JHD139" s="298"/>
      <c r="JHE139" s="298"/>
      <c r="JHF139" s="298"/>
      <c r="JHG139" s="298"/>
      <c r="JHH139" s="298"/>
      <c r="JHI139" s="298"/>
      <c r="JHJ139" s="298"/>
      <c r="JHK139" s="298"/>
      <c r="JHL139" s="298"/>
      <c r="JHM139" s="298"/>
      <c r="JHN139" s="298"/>
      <c r="JHO139" s="298"/>
      <c r="JHP139" s="298"/>
      <c r="JHQ139" s="298"/>
      <c r="JHR139" s="298"/>
      <c r="JHS139" s="298"/>
      <c r="JHT139" s="298"/>
      <c r="JHU139" s="298"/>
      <c r="JHV139" s="298"/>
      <c r="JHW139" s="298"/>
      <c r="JHX139" s="298"/>
      <c r="JHY139" s="298"/>
      <c r="JHZ139" s="298"/>
      <c r="JIA139" s="298"/>
      <c r="JIB139" s="298"/>
      <c r="JIC139" s="298"/>
      <c r="JID139" s="298"/>
      <c r="JIE139" s="298"/>
      <c r="JIF139" s="298"/>
      <c r="JIG139" s="298"/>
      <c r="JIH139" s="298"/>
      <c r="JII139" s="298"/>
      <c r="JIJ139" s="298"/>
      <c r="JIK139" s="298"/>
      <c r="JIL139" s="298"/>
      <c r="JIM139" s="298"/>
      <c r="JIN139" s="298"/>
      <c r="JIO139" s="298"/>
      <c r="JIP139" s="298"/>
      <c r="JIQ139" s="298"/>
      <c r="JIR139" s="298"/>
      <c r="JIS139" s="298"/>
      <c r="JIT139" s="298"/>
      <c r="JIU139" s="298"/>
      <c r="JIV139" s="298"/>
      <c r="JIW139" s="298"/>
      <c r="JIX139" s="298"/>
      <c r="JIY139" s="298"/>
      <c r="JIZ139" s="298"/>
      <c r="JJA139" s="298"/>
      <c r="JJB139" s="298"/>
      <c r="JJC139" s="298"/>
      <c r="JJD139" s="298"/>
      <c r="JJE139" s="298"/>
      <c r="JJF139" s="298"/>
      <c r="JJG139" s="298"/>
      <c r="JJH139" s="298"/>
      <c r="JJI139" s="298"/>
      <c r="JJJ139" s="298"/>
      <c r="JJK139" s="298"/>
      <c r="JJL139" s="298"/>
      <c r="JJM139" s="298"/>
      <c r="JJN139" s="298"/>
      <c r="JJO139" s="298"/>
      <c r="JJP139" s="298"/>
      <c r="JJQ139" s="298"/>
      <c r="JJR139" s="298"/>
      <c r="JJS139" s="298"/>
      <c r="JJT139" s="298"/>
      <c r="JJU139" s="298"/>
      <c r="JJV139" s="298"/>
      <c r="JJW139" s="298"/>
      <c r="JJX139" s="298"/>
      <c r="JJY139" s="298"/>
      <c r="JJZ139" s="298"/>
      <c r="JKA139" s="298"/>
      <c r="JKB139" s="298"/>
      <c r="JKC139" s="298"/>
      <c r="JKD139" s="298"/>
      <c r="JKE139" s="298"/>
      <c r="JKF139" s="298"/>
      <c r="JKG139" s="298"/>
      <c r="JKH139" s="298"/>
      <c r="JKI139" s="298"/>
      <c r="JKJ139" s="298"/>
      <c r="JKK139" s="298"/>
      <c r="JKL139" s="298"/>
      <c r="JKM139" s="298"/>
      <c r="JKN139" s="298"/>
      <c r="JKO139" s="298"/>
      <c r="JKP139" s="298"/>
      <c r="JKQ139" s="298"/>
      <c r="JKR139" s="298"/>
      <c r="JKS139" s="298"/>
      <c r="JKT139" s="298"/>
      <c r="JKU139" s="298"/>
      <c r="JKV139" s="298"/>
      <c r="JKW139" s="298"/>
      <c r="JKX139" s="298"/>
      <c r="JKY139" s="298"/>
      <c r="JKZ139" s="298"/>
      <c r="JLA139" s="298"/>
      <c r="JLB139" s="298"/>
      <c r="JLC139" s="298"/>
      <c r="JLD139" s="298"/>
      <c r="JLE139" s="298"/>
      <c r="JLF139" s="298"/>
      <c r="JLG139" s="298"/>
      <c r="JLH139" s="298"/>
      <c r="JLI139" s="298"/>
      <c r="JLJ139" s="298"/>
      <c r="JLK139" s="298"/>
      <c r="JLL139" s="298"/>
      <c r="JLM139" s="298"/>
      <c r="JLN139" s="298"/>
      <c r="JLO139" s="298"/>
      <c r="JLP139" s="298"/>
      <c r="JLQ139" s="298"/>
      <c r="JLR139" s="298"/>
      <c r="JLS139" s="298"/>
      <c r="JLT139" s="298"/>
      <c r="JLU139" s="298"/>
      <c r="JLV139" s="298"/>
      <c r="JLW139" s="298"/>
      <c r="JLX139" s="298"/>
      <c r="JLY139" s="298"/>
      <c r="JLZ139" s="298"/>
      <c r="JMA139" s="298"/>
      <c r="JMB139" s="298"/>
      <c r="JMC139" s="298"/>
      <c r="JMD139" s="298"/>
      <c r="JME139" s="298"/>
      <c r="JMF139" s="298"/>
      <c r="JMG139" s="298"/>
      <c r="JMH139" s="298"/>
      <c r="JMI139" s="298"/>
      <c r="JMJ139" s="298"/>
      <c r="JMK139" s="298"/>
      <c r="JML139" s="298"/>
      <c r="JMM139" s="298"/>
      <c r="JMN139" s="298"/>
      <c r="JMO139" s="298"/>
      <c r="JMP139" s="298"/>
      <c r="JMQ139" s="298"/>
      <c r="JMR139" s="298"/>
      <c r="JMS139" s="298"/>
      <c r="JMT139" s="298"/>
      <c r="JMU139" s="298"/>
      <c r="JMV139" s="298"/>
      <c r="JMW139" s="298"/>
      <c r="JMX139" s="298"/>
      <c r="JMY139" s="298"/>
      <c r="JMZ139" s="298"/>
      <c r="JNA139" s="298"/>
      <c r="JNB139" s="298"/>
      <c r="JNC139" s="298"/>
      <c r="JND139" s="298"/>
      <c r="JNE139" s="298"/>
      <c r="JNF139" s="298"/>
      <c r="JNG139" s="298"/>
      <c r="JNH139" s="298"/>
      <c r="JNI139" s="298"/>
      <c r="JNJ139" s="298"/>
      <c r="JNK139" s="298"/>
      <c r="JNL139" s="298"/>
      <c r="JNM139" s="298"/>
      <c r="JNN139" s="298"/>
      <c r="JNO139" s="298"/>
      <c r="JNP139" s="298"/>
      <c r="JNQ139" s="298"/>
      <c r="JNR139" s="298"/>
      <c r="JNS139" s="298"/>
      <c r="JNT139" s="298"/>
      <c r="JNU139" s="298"/>
      <c r="JNV139" s="298"/>
      <c r="JNW139" s="298"/>
      <c r="JNX139" s="298"/>
      <c r="JNY139" s="298"/>
      <c r="JNZ139" s="298"/>
      <c r="JOA139" s="298"/>
      <c r="JOB139" s="298"/>
      <c r="JOC139" s="298"/>
      <c r="JOD139" s="298"/>
      <c r="JOE139" s="298"/>
      <c r="JOF139" s="298"/>
      <c r="JOG139" s="298"/>
      <c r="JOH139" s="298"/>
      <c r="JOI139" s="298"/>
      <c r="JOJ139" s="298"/>
      <c r="JOK139" s="298"/>
      <c r="JOL139" s="298"/>
      <c r="JOM139" s="298"/>
      <c r="JON139" s="298"/>
      <c r="JOO139" s="298"/>
      <c r="JOP139" s="298"/>
      <c r="JOQ139" s="298"/>
      <c r="JOR139" s="298"/>
      <c r="JOS139" s="298"/>
      <c r="JOT139" s="298"/>
      <c r="JOU139" s="298"/>
      <c r="JOV139" s="298"/>
      <c r="JOW139" s="298"/>
      <c r="JOX139" s="298"/>
      <c r="JOY139" s="298"/>
      <c r="JOZ139" s="298"/>
      <c r="JPA139" s="298"/>
      <c r="JPB139" s="298"/>
      <c r="JPC139" s="298"/>
      <c r="JPD139" s="298"/>
      <c r="JPE139" s="298"/>
      <c r="JPF139" s="298"/>
      <c r="JPG139" s="298"/>
      <c r="JPH139" s="298"/>
      <c r="JPI139" s="298"/>
      <c r="JPJ139" s="298"/>
      <c r="JPK139" s="298"/>
      <c r="JPL139" s="298"/>
      <c r="JPM139" s="298"/>
      <c r="JPN139" s="298"/>
      <c r="JPO139" s="298"/>
      <c r="JPP139" s="298"/>
      <c r="JPQ139" s="298"/>
      <c r="JPR139" s="298"/>
      <c r="JPS139" s="298"/>
      <c r="JPT139" s="298"/>
      <c r="JPU139" s="298"/>
      <c r="JPV139" s="298"/>
      <c r="JPW139" s="298"/>
      <c r="JPX139" s="298"/>
      <c r="JPY139" s="298"/>
      <c r="JPZ139" s="298"/>
      <c r="JQA139" s="298"/>
      <c r="JQB139" s="298"/>
      <c r="JQC139" s="298"/>
      <c r="JQD139" s="298"/>
      <c r="JQE139" s="298"/>
      <c r="JQF139" s="298"/>
      <c r="JQG139" s="298"/>
      <c r="JQH139" s="298"/>
      <c r="JQI139" s="298"/>
      <c r="JQJ139" s="298"/>
      <c r="JQK139" s="298"/>
      <c r="JQL139" s="298"/>
      <c r="JQM139" s="298"/>
      <c r="JQN139" s="298"/>
      <c r="JQO139" s="298"/>
      <c r="JQP139" s="298"/>
      <c r="JQQ139" s="298"/>
      <c r="JQR139" s="298"/>
      <c r="JQS139" s="298"/>
      <c r="JQT139" s="298"/>
      <c r="JQU139" s="298"/>
      <c r="JQV139" s="298"/>
      <c r="JQW139" s="298"/>
      <c r="JQX139" s="298"/>
      <c r="JQY139" s="298"/>
      <c r="JQZ139" s="298"/>
      <c r="JRA139" s="298"/>
      <c r="JRB139" s="298"/>
      <c r="JRC139" s="298"/>
      <c r="JRD139" s="298"/>
      <c r="JRE139" s="298"/>
      <c r="JRF139" s="298"/>
      <c r="JRG139" s="298"/>
      <c r="JRH139" s="298"/>
      <c r="JRI139" s="298"/>
      <c r="JRJ139" s="298"/>
      <c r="JRK139" s="298"/>
      <c r="JRL139" s="298"/>
      <c r="JRM139" s="298"/>
      <c r="JRN139" s="298"/>
      <c r="JRO139" s="298"/>
      <c r="JRP139" s="298"/>
      <c r="JRQ139" s="298"/>
      <c r="JRR139" s="298"/>
      <c r="JRS139" s="298"/>
      <c r="JRT139" s="298"/>
      <c r="JRU139" s="298"/>
      <c r="JRV139" s="298"/>
      <c r="JRW139" s="298"/>
      <c r="JRX139" s="298"/>
      <c r="JRY139" s="298"/>
      <c r="JRZ139" s="298"/>
      <c r="JSA139" s="298"/>
      <c r="JSB139" s="298"/>
      <c r="JSC139" s="298"/>
      <c r="JSD139" s="298"/>
      <c r="JSE139" s="298"/>
      <c r="JSF139" s="298"/>
      <c r="JSG139" s="298"/>
      <c r="JSH139" s="298"/>
      <c r="JSI139" s="298"/>
      <c r="JSJ139" s="298"/>
      <c r="JSK139" s="298"/>
      <c r="JSL139" s="298"/>
      <c r="JSM139" s="298"/>
      <c r="JSN139" s="298"/>
      <c r="JSO139" s="298"/>
      <c r="JSP139" s="298"/>
      <c r="JSQ139" s="298"/>
      <c r="JSR139" s="298"/>
      <c r="JSS139" s="298"/>
      <c r="JST139" s="298"/>
      <c r="JSU139" s="298"/>
      <c r="JSV139" s="298"/>
      <c r="JSW139" s="298"/>
      <c r="JSX139" s="298"/>
      <c r="JSY139" s="298"/>
      <c r="JSZ139" s="298"/>
      <c r="JTA139" s="298"/>
      <c r="JTB139" s="298"/>
      <c r="JTC139" s="298"/>
      <c r="JTD139" s="298"/>
      <c r="JTE139" s="298"/>
      <c r="JTF139" s="298"/>
      <c r="JTG139" s="298"/>
      <c r="JTH139" s="298"/>
      <c r="JTI139" s="298"/>
      <c r="JTJ139" s="298"/>
      <c r="JTK139" s="298"/>
      <c r="JTL139" s="298"/>
      <c r="JTM139" s="298"/>
      <c r="JTN139" s="298"/>
      <c r="JTO139" s="298"/>
      <c r="JTP139" s="298"/>
      <c r="JTQ139" s="298"/>
      <c r="JTR139" s="298"/>
      <c r="JTS139" s="298"/>
      <c r="JTT139" s="298"/>
      <c r="JTU139" s="298"/>
      <c r="JTV139" s="298"/>
      <c r="JTW139" s="298"/>
      <c r="JTX139" s="298"/>
      <c r="JTY139" s="298"/>
      <c r="JTZ139" s="298"/>
      <c r="JUA139" s="298"/>
      <c r="JUB139" s="298"/>
      <c r="JUC139" s="298"/>
      <c r="JUD139" s="298"/>
      <c r="JUE139" s="298"/>
      <c r="JUF139" s="298"/>
      <c r="JUG139" s="298"/>
      <c r="JUH139" s="298"/>
      <c r="JUI139" s="298"/>
      <c r="JUJ139" s="298"/>
      <c r="JUK139" s="298"/>
      <c r="JUL139" s="298"/>
      <c r="JUM139" s="298"/>
      <c r="JUN139" s="298"/>
      <c r="JUO139" s="298"/>
      <c r="JUP139" s="298"/>
      <c r="JUQ139" s="298"/>
      <c r="JUR139" s="298"/>
      <c r="JUS139" s="298"/>
      <c r="JUT139" s="298"/>
      <c r="JUU139" s="298"/>
      <c r="JUV139" s="298"/>
      <c r="JUW139" s="298"/>
      <c r="JUX139" s="298"/>
      <c r="JUY139" s="298"/>
      <c r="JUZ139" s="298"/>
      <c r="JVA139" s="298"/>
      <c r="JVB139" s="298"/>
      <c r="JVC139" s="298"/>
      <c r="JVD139" s="298"/>
      <c r="JVE139" s="298"/>
      <c r="JVF139" s="298"/>
      <c r="JVG139" s="298"/>
      <c r="JVH139" s="298"/>
      <c r="JVI139" s="298"/>
      <c r="JVJ139" s="298"/>
      <c r="JVK139" s="298"/>
      <c r="JVL139" s="298"/>
      <c r="JVM139" s="298"/>
      <c r="JVN139" s="298"/>
      <c r="JVO139" s="298"/>
      <c r="JVP139" s="298"/>
      <c r="JVQ139" s="298"/>
      <c r="JVR139" s="298"/>
      <c r="JVS139" s="298"/>
      <c r="JVT139" s="298"/>
      <c r="JVU139" s="298"/>
      <c r="JVV139" s="298"/>
      <c r="JVW139" s="298"/>
      <c r="JVX139" s="298"/>
      <c r="JVY139" s="298"/>
      <c r="JVZ139" s="298"/>
      <c r="JWA139" s="298"/>
      <c r="JWB139" s="298"/>
      <c r="JWC139" s="298"/>
      <c r="JWD139" s="298"/>
      <c r="JWE139" s="298"/>
      <c r="JWF139" s="298"/>
      <c r="JWG139" s="298"/>
      <c r="JWH139" s="298"/>
      <c r="JWI139" s="298"/>
      <c r="JWJ139" s="298"/>
      <c r="JWK139" s="298"/>
      <c r="JWL139" s="298"/>
      <c r="JWM139" s="298"/>
      <c r="JWN139" s="298"/>
      <c r="JWO139" s="298"/>
      <c r="JWP139" s="298"/>
      <c r="JWQ139" s="298"/>
      <c r="JWR139" s="298"/>
      <c r="JWS139" s="298"/>
      <c r="JWT139" s="298"/>
      <c r="JWU139" s="298"/>
      <c r="JWV139" s="298"/>
      <c r="JWW139" s="298"/>
      <c r="JWX139" s="298"/>
      <c r="JWY139" s="298"/>
      <c r="JWZ139" s="298"/>
      <c r="JXA139" s="298"/>
      <c r="JXB139" s="298"/>
      <c r="JXC139" s="298"/>
      <c r="JXD139" s="298"/>
      <c r="JXE139" s="298"/>
      <c r="JXF139" s="298"/>
      <c r="JXG139" s="298"/>
      <c r="JXH139" s="298"/>
      <c r="JXI139" s="298"/>
      <c r="JXJ139" s="298"/>
      <c r="JXK139" s="298"/>
      <c r="JXL139" s="298"/>
      <c r="JXM139" s="298"/>
      <c r="JXN139" s="298"/>
      <c r="JXO139" s="298"/>
      <c r="JXP139" s="298"/>
      <c r="JXQ139" s="298"/>
      <c r="JXR139" s="298"/>
      <c r="JXS139" s="298"/>
      <c r="JXT139" s="298"/>
      <c r="JXU139" s="298"/>
      <c r="JXV139" s="298"/>
      <c r="JXW139" s="298"/>
      <c r="JXX139" s="298"/>
      <c r="JXY139" s="298"/>
      <c r="JXZ139" s="298"/>
      <c r="JYA139" s="298"/>
      <c r="JYB139" s="298"/>
      <c r="JYC139" s="298"/>
      <c r="JYD139" s="298"/>
      <c r="JYE139" s="298"/>
      <c r="JYF139" s="298"/>
      <c r="JYG139" s="298"/>
      <c r="JYH139" s="298"/>
      <c r="JYI139" s="298"/>
      <c r="JYJ139" s="298"/>
      <c r="JYK139" s="298"/>
      <c r="JYL139" s="298"/>
      <c r="JYM139" s="298"/>
      <c r="JYN139" s="298"/>
      <c r="JYO139" s="298"/>
      <c r="JYP139" s="298"/>
      <c r="JYQ139" s="298"/>
      <c r="JYR139" s="298"/>
      <c r="JYS139" s="298"/>
      <c r="JYT139" s="298"/>
      <c r="JYU139" s="298"/>
      <c r="JYV139" s="298"/>
      <c r="JYW139" s="298"/>
      <c r="JYX139" s="298"/>
      <c r="JYY139" s="298"/>
      <c r="JYZ139" s="298"/>
      <c r="JZA139" s="298"/>
      <c r="JZB139" s="298"/>
      <c r="JZC139" s="298"/>
      <c r="JZD139" s="298"/>
      <c r="JZE139" s="298"/>
      <c r="JZF139" s="298"/>
      <c r="JZG139" s="298"/>
      <c r="JZH139" s="298"/>
      <c r="JZI139" s="298"/>
      <c r="JZJ139" s="298"/>
      <c r="JZK139" s="298"/>
      <c r="JZL139" s="298"/>
      <c r="JZM139" s="298"/>
      <c r="JZN139" s="298"/>
      <c r="JZO139" s="298"/>
      <c r="JZP139" s="298"/>
      <c r="JZQ139" s="298"/>
      <c r="JZR139" s="298"/>
      <c r="JZS139" s="298"/>
      <c r="JZT139" s="298"/>
      <c r="JZU139" s="298"/>
      <c r="JZV139" s="298"/>
      <c r="JZW139" s="298"/>
      <c r="JZX139" s="298"/>
      <c r="JZY139" s="298"/>
      <c r="JZZ139" s="298"/>
      <c r="KAA139" s="298"/>
      <c r="KAB139" s="298"/>
      <c r="KAC139" s="298"/>
      <c r="KAD139" s="298"/>
      <c r="KAE139" s="298"/>
      <c r="KAF139" s="298"/>
      <c r="KAG139" s="298"/>
      <c r="KAH139" s="298"/>
      <c r="KAI139" s="298"/>
      <c r="KAJ139" s="298"/>
      <c r="KAK139" s="298"/>
      <c r="KAL139" s="298"/>
      <c r="KAM139" s="298"/>
      <c r="KAN139" s="298"/>
      <c r="KAO139" s="298"/>
      <c r="KAP139" s="298"/>
      <c r="KAQ139" s="298"/>
      <c r="KAR139" s="298"/>
      <c r="KAS139" s="298"/>
      <c r="KAT139" s="298"/>
      <c r="KAU139" s="298"/>
      <c r="KAV139" s="298"/>
      <c r="KAW139" s="298"/>
      <c r="KAX139" s="298"/>
      <c r="KAY139" s="298"/>
      <c r="KAZ139" s="298"/>
      <c r="KBA139" s="298"/>
      <c r="KBB139" s="298"/>
      <c r="KBC139" s="298"/>
      <c r="KBD139" s="298"/>
      <c r="KBE139" s="298"/>
      <c r="KBF139" s="298"/>
      <c r="KBG139" s="298"/>
      <c r="KBH139" s="298"/>
      <c r="KBI139" s="298"/>
      <c r="KBJ139" s="298"/>
      <c r="KBK139" s="298"/>
      <c r="KBL139" s="298"/>
      <c r="KBM139" s="298"/>
      <c r="KBN139" s="298"/>
      <c r="KBO139" s="298"/>
      <c r="KBP139" s="298"/>
      <c r="KBQ139" s="298"/>
      <c r="KBR139" s="298"/>
      <c r="KBS139" s="298"/>
      <c r="KBT139" s="298"/>
      <c r="KBU139" s="298"/>
      <c r="KBV139" s="298"/>
      <c r="KBW139" s="298"/>
      <c r="KBX139" s="298"/>
      <c r="KBY139" s="298"/>
      <c r="KBZ139" s="298"/>
      <c r="KCA139" s="298"/>
      <c r="KCB139" s="298"/>
      <c r="KCC139" s="298"/>
      <c r="KCD139" s="298"/>
      <c r="KCE139" s="298"/>
      <c r="KCF139" s="298"/>
      <c r="KCG139" s="298"/>
      <c r="KCH139" s="298"/>
      <c r="KCI139" s="298"/>
      <c r="KCJ139" s="298"/>
      <c r="KCK139" s="298"/>
      <c r="KCL139" s="298"/>
      <c r="KCM139" s="298"/>
      <c r="KCN139" s="298"/>
      <c r="KCO139" s="298"/>
      <c r="KCP139" s="298"/>
      <c r="KCQ139" s="298"/>
      <c r="KCR139" s="298"/>
      <c r="KCS139" s="298"/>
      <c r="KCT139" s="298"/>
      <c r="KCU139" s="298"/>
      <c r="KCV139" s="298"/>
      <c r="KCW139" s="298"/>
      <c r="KCX139" s="298"/>
      <c r="KCY139" s="298"/>
      <c r="KCZ139" s="298"/>
      <c r="KDA139" s="298"/>
      <c r="KDB139" s="298"/>
      <c r="KDC139" s="298"/>
      <c r="KDD139" s="298"/>
      <c r="KDE139" s="298"/>
      <c r="KDF139" s="298"/>
      <c r="KDG139" s="298"/>
      <c r="KDH139" s="298"/>
      <c r="KDI139" s="298"/>
      <c r="KDJ139" s="298"/>
      <c r="KDK139" s="298"/>
      <c r="KDL139" s="298"/>
      <c r="KDM139" s="298"/>
      <c r="KDN139" s="298"/>
      <c r="KDO139" s="298"/>
      <c r="KDP139" s="298"/>
      <c r="KDQ139" s="298"/>
      <c r="KDR139" s="298"/>
      <c r="KDS139" s="298"/>
      <c r="KDT139" s="298"/>
      <c r="KDU139" s="298"/>
      <c r="KDV139" s="298"/>
      <c r="KDW139" s="298"/>
      <c r="KDX139" s="298"/>
      <c r="KDY139" s="298"/>
      <c r="KDZ139" s="298"/>
      <c r="KEA139" s="298"/>
      <c r="KEB139" s="298"/>
      <c r="KEC139" s="298"/>
      <c r="KED139" s="298"/>
      <c r="KEE139" s="298"/>
      <c r="KEF139" s="298"/>
      <c r="KEG139" s="298"/>
      <c r="KEH139" s="298"/>
      <c r="KEI139" s="298"/>
      <c r="KEJ139" s="298"/>
      <c r="KEK139" s="298"/>
      <c r="KEL139" s="298"/>
      <c r="KEM139" s="298"/>
      <c r="KEN139" s="298"/>
      <c r="KEO139" s="298"/>
      <c r="KEP139" s="298"/>
      <c r="KEQ139" s="298"/>
      <c r="KER139" s="298"/>
      <c r="KES139" s="298"/>
      <c r="KET139" s="298"/>
      <c r="KEU139" s="298"/>
      <c r="KEV139" s="298"/>
      <c r="KEW139" s="298"/>
      <c r="KEX139" s="298"/>
      <c r="KEY139" s="298"/>
      <c r="KEZ139" s="298"/>
      <c r="KFA139" s="298"/>
      <c r="KFB139" s="298"/>
      <c r="KFC139" s="298"/>
      <c r="KFD139" s="298"/>
      <c r="KFE139" s="298"/>
      <c r="KFF139" s="298"/>
      <c r="KFG139" s="298"/>
      <c r="KFH139" s="298"/>
      <c r="KFI139" s="298"/>
      <c r="KFJ139" s="298"/>
      <c r="KFK139" s="298"/>
      <c r="KFL139" s="298"/>
      <c r="KFM139" s="298"/>
      <c r="KFN139" s="298"/>
      <c r="KFO139" s="298"/>
      <c r="KFP139" s="298"/>
      <c r="KFQ139" s="298"/>
      <c r="KFR139" s="298"/>
      <c r="KFS139" s="298"/>
      <c r="KFT139" s="298"/>
      <c r="KFU139" s="298"/>
      <c r="KFV139" s="298"/>
      <c r="KFW139" s="298"/>
      <c r="KFX139" s="298"/>
      <c r="KFY139" s="298"/>
      <c r="KFZ139" s="298"/>
      <c r="KGA139" s="298"/>
      <c r="KGB139" s="298"/>
      <c r="KGC139" s="298"/>
      <c r="KGD139" s="298"/>
      <c r="KGE139" s="298"/>
      <c r="KGF139" s="298"/>
      <c r="KGG139" s="298"/>
      <c r="KGH139" s="298"/>
      <c r="KGI139" s="298"/>
      <c r="KGJ139" s="298"/>
      <c r="KGK139" s="298"/>
      <c r="KGL139" s="298"/>
      <c r="KGM139" s="298"/>
      <c r="KGN139" s="298"/>
      <c r="KGO139" s="298"/>
      <c r="KGP139" s="298"/>
      <c r="KGQ139" s="298"/>
      <c r="KGR139" s="298"/>
      <c r="KGS139" s="298"/>
      <c r="KGT139" s="298"/>
      <c r="KGU139" s="298"/>
      <c r="KGV139" s="298"/>
      <c r="KGW139" s="298"/>
      <c r="KGX139" s="298"/>
      <c r="KGY139" s="298"/>
      <c r="KGZ139" s="298"/>
      <c r="KHA139" s="298"/>
      <c r="KHB139" s="298"/>
      <c r="KHC139" s="298"/>
      <c r="KHD139" s="298"/>
      <c r="KHE139" s="298"/>
      <c r="KHF139" s="298"/>
      <c r="KHG139" s="298"/>
      <c r="KHH139" s="298"/>
      <c r="KHI139" s="298"/>
      <c r="KHJ139" s="298"/>
      <c r="KHK139" s="298"/>
      <c r="KHL139" s="298"/>
      <c r="KHM139" s="298"/>
      <c r="KHN139" s="298"/>
      <c r="KHO139" s="298"/>
      <c r="KHP139" s="298"/>
      <c r="KHQ139" s="298"/>
      <c r="KHR139" s="298"/>
      <c r="KHS139" s="298"/>
      <c r="KHT139" s="298"/>
      <c r="KHU139" s="298"/>
      <c r="KHV139" s="298"/>
      <c r="KHW139" s="298"/>
      <c r="KHX139" s="298"/>
      <c r="KHY139" s="298"/>
      <c r="KHZ139" s="298"/>
      <c r="KIA139" s="298"/>
      <c r="KIB139" s="298"/>
      <c r="KIC139" s="298"/>
      <c r="KID139" s="298"/>
      <c r="KIE139" s="298"/>
      <c r="KIF139" s="298"/>
      <c r="KIG139" s="298"/>
      <c r="KIH139" s="298"/>
      <c r="KII139" s="298"/>
      <c r="KIJ139" s="298"/>
      <c r="KIK139" s="298"/>
      <c r="KIL139" s="298"/>
      <c r="KIM139" s="298"/>
      <c r="KIN139" s="298"/>
      <c r="KIO139" s="298"/>
      <c r="KIP139" s="298"/>
      <c r="KIQ139" s="298"/>
      <c r="KIR139" s="298"/>
      <c r="KIS139" s="298"/>
      <c r="KIT139" s="298"/>
      <c r="KIU139" s="298"/>
      <c r="KIV139" s="298"/>
      <c r="KIW139" s="298"/>
      <c r="KIX139" s="298"/>
      <c r="KIY139" s="298"/>
      <c r="KIZ139" s="298"/>
      <c r="KJA139" s="298"/>
      <c r="KJB139" s="298"/>
      <c r="KJC139" s="298"/>
      <c r="KJD139" s="298"/>
      <c r="KJE139" s="298"/>
      <c r="KJF139" s="298"/>
      <c r="KJG139" s="298"/>
      <c r="KJH139" s="298"/>
      <c r="KJI139" s="298"/>
      <c r="KJJ139" s="298"/>
      <c r="KJK139" s="298"/>
      <c r="KJL139" s="298"/>
      <c r="KJM139" s="298"/>
      <c r="KJN139" s="298"/>
      <c r="KJO139" s="298"/>
      <c r="KJP139" s="298"/>
      <c r="KJQ139" s="298"/>
      <c r="KJR139" s="298"/>
      <c r="KJS139" s="298"/>
      <c r="KJT139" s="298"/>
      <c r="KJU139" s="298"/>
      <c r="KJV139" s="298"/>
      <c r="KJW139" s="298"/>
      <c r="KJX139" s="298"/>
      <c r="KJY139" s="298"/>
      <c r="KJZ139" s="298"/>
      <c r="KKA139" s="298"/>
      <c r="KKB139" s="298"/>
      <c r="KKC139" s="298"/>
      <c r="KKD139" s="298"/>
      <c r="KKE139" s="298"/>
      <c r="KKF139" s="298"/>
      <c r="KKG139" s="298"/>
      <c r="KKH139" s="298"/>
      <c r="KKI139" s="298"/>
      <c r="KKJ139" s="298"/>
      <c r="KKK139" s="298"/>
      <c r="KKL139" s="298"/>
      <c r="KKM139" s="298"/>
      <c r="KKN139" s="298"/>
      <c r="KKO139" s="298"/>
      <c r="KKP139" s="298"/>
      <c r="KKQ139" s="298"/>
      <c r="KKR139" s="298"/>
      <c r="KKS139" s="298"/>
      <c r="KKT139" s="298"/>
      <c r="KKU139" s="298"/>
      <c r="KKV139" s="298"/>
      <c r="KKW139" s="298"/>
      <c r="KKX139" s="298"/>
      <c r="KKY139" s="298"/>
      <c r="KKZ139" s="298"/>
      <c r="KLA139" s="298"/>
      <c r="KLB139" s="298"/>
      <c r="KLC139" s="298"/>
      <c r="KLD139" s="298"/>
      <c r="KLE139" s="298"/>
      <c r="KLF139" s="298"/>
      <c r="KLG139" s="298"/>
      <c r="KLH139" s="298"/>
      <c r="KLI139" s="298"/>
      <c r="KLJ139" s="298"/>
      <c r="KLK139" s="298"/>
      <c r="KLL139" s="298"/>
      <c r="KLM139" s="298"/>
      <c r="KLN139" s="298"/>
      <c r="KLO139" s="298"/>
      <c r="KLP139" s="298"/>
      <c r="KLQ139" s="298"/>
      <c r="KLR139" s="298"/>
      <c r="KLS139" s="298"/>
      <c r="KLT139" s="298"/>
      <c r="KLU139" s="298"/>
      <c r="KLV139" s="298"/>
      <c r="KLW139" s="298"/>
      <c r="KLX139" s="298"/>
      <c r="KLY139" s="298"/>
      <c r="KLZ139" s="298"/>
      <c r="KMA139" s="298"/>
      <c r="KMB139" s="298"/>
      <c r="KMC139" s="298"/>
      <c r="KMD139" s="298"/>
      <c r="KME139" s="298"/>
      <c r="KMF139" s="298"/>
      <c r="KMG139" s="298"/>
      <c r="KMH139" s="298"/>
      <c r="KMI139" s="298"/>
      <c r="KMJ139" s="298"/>
      <c r="KMK139" s="298"/>
      <c r="KML139" s="298"/>
      <c r="KMM139" s="298"/>
      <c r="KMN139" s="298"/>
      <c r="KMO139" s="298"/>
      <c r="KMP139" s="298"/>
      <c r="KMQ139" s="298"/>
      <c r="KMR139" s="298"/>
      <c r="KMS139" s="298"/>
      <c r="KMT139" s="298"/>
      <c r="KMU139" s="298"/>
      <c r="KMV139" s="298"/>
      <c r="KMW139" s="298"/>
      <c r="KMX139" s="298"/>
      <c r="KMY139" s="298"/>
      <c r="KMZ139" s="298"/>
      <c r="KNA139" s="298"/>
      <c r="KNB139" s="298"/>
      <c r="KNC139" s="298"/>
      <c r="KND139" s="298"/>
      <c r="KNE139" s="298"/>
      <c r="KNF139" s="298"/>
      <c r="KNG139" s="298"/>
      <c r="KNH139" s="298"/>
      <c r="KNI139" s="298"/>
      <c r="KNJ139" s="298"/>
      <c r="KNK139" s="298"/>
      <c r="KNL139" s="298"/>
      <c r="KNM139" s="298"/>
      <c r="KNN139" s="298"/>
      <c r="KNO139" s="298"/>
      <c r="KNP139" s="298"/>
      <c r="KNQ139" s="298"/>
      <c r="KNR139" s="298"/>
      <c r="KNS139" s="298"/>
      <c r="KNT139" s="298"/>
      <c r="KNU139" s="298"/>
      <c r="KNV139" s="298"/>
      <c r="KNW139" s="298"/>
      <c r="KNX139" s="298"/>
      <c r="KNY139" s="298"/>
      <c r="KNZ139" s="298"/>
      <c r="KOA139" s="298"/>
      <c r="KOB139" s="298"/>
      <c r="KOC139" s="298"/>
      <c r="KOD139" s="298"/>
      <c r="KOE139" s="298"/>
      <c r="KOF139" s="298"/>
      <c r="KOG139" s="298"/>
      <c r="KOH139" s="298"/>
      <c r="KOI139" s="298"/>
      <c r="KOJ139" s="298"/>
      <c r="KOK139" s="298"/>
      <c r="KOL139" s="298"/>
      <c r="KOM139" s="298"/>
      <c r="KON139" s="298"/>
      <c r="KOO139" s="298"/>
      <c r="KOP139" s="298"/>
      <c r="KOQ139" s="298"/>
      <c r="KOR139" s="298"/>
      <c r="KOS139" s="298"/>
      <c r="KOT139" s="298"/>
      <c r="KOU139" s="298"/>
      <c r="KOV139" s="298"/>
      <c r="KOW139" s="298"/>
      <c r="KOX139" s="298"/>
      <c r="KOY139" s="298"/>
      <c r="KOZ139" s="298"/>
      <c r="KPA139" s="298"/>
      <c r="KPB139" s="298"/>
      <c r="KPC139" s="298"/>
      <c r="KPD139" s="298"/>
      <c r="KPE139" s="298"/>
      <c r="KPF139" s="298"/>
      <c r="KPG139" s="298"/>
      <c r="KPH139" s="298"/>
      <c r="KPI139" s="298"/>
      <c r="KPJ139" s="298"/>
      <c r="KPK139" s="298"/>
      <c r="KPL139" s="298"/>
      <c r="KPM139" s="298"/>
      <c r="KPN139" s="298"/>
      <c r="KPO139" s="298"/>
      <c r="KPP139" s="298"/>
      <c r="KPQ139" s="298"/>
      <c r="KPR139" s="298"/>
      <c r="KPS139" s="298"/>
      <c r="KPT139" s="298"/>
      <c r="KPU139" s="298"/>
      <c r="KPV139" s="298"/>
      <c r="KPW139" s="298"/>
      <c r="KPX139" s="298"/>
      <c r="KPY139" s="298"/>
      <c r="KPZ139" s="298"/>
      <c r="KQA139" s="298"/>
      <c r="KQB139" s="298"/>
      <c r="KQC139" s="298"/>
      <c r="KQD139" s="298"/>
      <c r="KQE139" s="298"/>
      <c r="KQF139" s="298"/>
      <c r="KQG139" s="298"/>
      <c r="KQH139" s="298"/>
      <c r="KQI139" s="298"/>
      <c r="KQJ139" s="298"/>
      <c r="KQK139" s="298"/>
      <c r="KQL139" s="298"/>
      <c r="KQM139" s="298"/>
      <c r="KQN139" s="298"/>
      <c r="KQO139" s="298"/>
      <c r="KQP139" s="298"/>
      <c r="KQQ139" s="298"/>
      <c r="KQR139" s="298"/>
      <c r="KQS139" s="298"/>
      <c r="KQT139" s="298"/>
      <c r="KQU139" s="298"/>
      <c r="KQV139" s="298"/>
      <c r="KQW139" s="298"/>
      <c r="KQX139" s="298"/>
      <c r="KQY139" s="298"/>
      <c r="KQZ139" s="298"/>
      <c r="KRA139" s="298"/>
      <c r="KRB139" s="298"/>
      <c r="KRC139" s="298"/>
      <c r="KRD139" s="298"/>
      <c r="KRE139" s="298"/>
      <c r="KRF139" s="298"/>
      <c r="KRG139" s="298"/>
      <c r="KRH139" s="298"/>
      <c r="KRI139" s="298"/>
      <c r="KRJ139" s="298"/>
      <c r="KRK139" s="298"/>
      <c r="KRL139" s="298"/>
      <c r="KRM139" s="298"/>
      <c r="KRN139" s="298"/>
      <c r="KRO139" s="298"/>
      <c r="KRP139" s="298"/>
      <c r="KRQ139" s="298"/>
      <c r="KRR139" s="298"/>
      <c r="KRS139" s="298"/>
      <c r="KRT139" s="298"/>
      <c r="KRU139" s="298"/>
      <c r="KRV139" s="298"/>
      <c r="KRW139" s="298"/>
      <c r="KRX139" s="298"/>
      <c r="KRY139" s="298"/>
      <c r="KRZ139" s="298"/>
      <c r="KSA139" s="298"/>
      <c r="KSB139" s="298"/>
      <c r="KSC139" s="298"/>
      <c r="KSD139" s="298"/>
      <c r="KSE139" s="298"/>
      <c r="KSF139" s="298"/>
      <c r="KSG139" s="298"/>
      <c r="KSH139" s="298"/>
      <c r="KSI139" s="298"/>
      <c r="KSJ139" s="298"/>
      <c r="KSK139" s="298"/>
      <c r="KSL139" s="298"/>
      <c r="KSM139" s="298"/>
      <c r="KSN139" s="298"/>
      <c r="KSO139" s="298"/>
      <c r="KSP139" s="298"/>
      <c r="KSQ139" s="298"/>
      <c r="KSR139" s="298"/>
      <c r="KSS139" s="298"/>
      <c r="KST139" s="298"/>
      <c r="KSU139" s="298"/>
      <c r="KSV139" s="298"/>
      <c r="KSW139" s="298"/>
      <c r="KSX139" s="298"/>
      <c r="KSY139" s="298"/>
      <c r="KSZ139" s="298"/>
      <c r="KTA139" s="298"/>
      <c r="KTB139" s="298"/>
      <c r="KTC139" s="298"/>
      <c r="KTD139" s="298"/>
      <c r="KTE139" s="298"/>
      <c r="KTF139" s="298"/>
      <c r="KTG139" s="298"/>
      <c r="KTH139" s="298"/>
      <c r="KTI139" s="298"/>
      <c r="KTJ139" s="298"/>
      <c r="KTK139" s="298"/>
      <c r="KTL139" s="298"/>
      <c r="KTM139" s="298"/>
      <c r="KTN139" s="298"/>
      <c r="KTO139" s="298"/>
      <c r="KTP139" s="298"/>
      <c r="KTQ139" s="298"/>
      <c r="KTR139" s="298"/>
      <c r="KTS139" s="298"/>
      <c r="KTT139" s="298"/>
      <c r="KTU139" s="298"/>
      <c r="KTV139" s="298"/>
      <c r="KTW139" s="298"/>
      <c r="KTX139" s="298"/>
      <c r="KTY139" s="298"/>
      <c r="KTZ139" s="298"/>
      <c r="KUA139" s="298"/>
      <c r="KUB139" s="298"/>
      <c r="KUC139" s="298"/>
      <c r="KUD139" s="298"/>
      <c r="KUE139" s="298"/>
      <c r="KUF139" s="298"/>
      <c r="KUG139" s="298"/>
      <c r="KUH139" s="298"/>
      <c r="KUI139" s="298"/>
      <c r="KUJ139" s="298"/>
      <c r="KUK139" s="298"/>
      <c r="KUL139" s="298"/>
      <c r="KUM139" s="298"/>
      <c r="KUN139" s="298"/>
      <c r="KUO139" s="298"/>
      <c r="KUP139" s="298"/>
      <c r="KUQ139" s="298"/>
      <c r="KUR139" s="298"/>
      <c r="KUS139" s="298"/>
      <c r="KUT139" s="298"/>
      <c r="KUU139" s="298"/>
      <c r="KUV139" s="298"/>
      <c r="KUW139" s="298"/>
      <c r="KUX139" s="298"/>
      <c r="KUY139" s="298"/>
      <c r="KUZ139" s="298"/>
      <c r="KVA139" s="298"/>
      <c r="KVB139" s="298"/>
      <c r="KVC139" s="298"/>
      <c r="KVD139" s="298"/>
      <c r="KVE139" s="298"/>
      <c r="KVF139" s="298"/>
      <c r="KVG139" s="298"/>
      <c r="KVH139" s="298"/>
      <c r="KVI139" s="298"/>
      <c r="KVJ139" s="298"/>
      <c r="KVK139" s="298"/>
      <c r="KVL139" s="298"/>
      <c r="KVM139" s="298"/>
      <c r="KVN139" s="298"/>
      <c r="KVO139" s="298"/>
      <c r="KVP139" s="298"/>
      <c r="KVQ139" s="298"/>
      <c r="KVR139" s="298"/>
      <c r="KVS139" s="298"/>
      <c r="KVT139" s="298"/>
      <c r="KVU139" s="298"/>
      <c r="KVV139" s="298"/>
      <c r="KVW139" s="298"/>
      <c r="KVX139" s="298"/>
      <c r="KVY139" s="298"/>
      <c r="KVZ139" s="298"/>
      <c r="KWA139" s="298"/>
      <c r="KWB139" s="298"/>
      <c r="KWC139" s="298"/>
      <c r="KWD139" s="298"/>
      <c r="KWE139" s="298"/>
      <c r="KWF139" s="298"/>
      <c r="KWG139" s="298"/>
      <c r="KWH139" s="298"/>
      <c r="KWI139" s="298"/>
      <c r="KWJ139" s="298"/>
      <c r="KWK139" s="298"/>
      <c r="KWL139" s="298"/>
      <c r="KWM139" s="298"/>
      <c r="KWN139" s="298"/>
      <c r="KWO139" s="298"/>
      <c r="KWP139" s="298"/>
      <c r="KWQ139" s="298"/>
      <c r="KWR139" s="298"/>
      <c r="KWS139" s="298"/>
      <c r="KWT139" s="298"/>
      <c r="KWU139" s="298"/>
      <c r="KWV139" s="298"/>
      <c r="KWW139" s="298"/>
      <c r="KWX139" s="298"/>
      <c r="KWY139" s="298"/>
      <c r="KWZ139" s="298"/>
      <c r="KXA139" s="298"/>
      <c r="KXB139" s="298"/>
      <c r="KXC139" s="298"/>
      <c r="KXD139" s="298"/>
      <c r="KXE139" s="298"/>
      <c r="KXF139" s="298"/>
      <c r="KXG139" s="298"/>
      <c r="KXH139" s="298"/>
      <c r="KXI139" s="298"/>
      <c r="KXJ139" s="298"/>
      <c r="KXK139" s="298"/>
      <c r="KXL139" s="298"/>
      <c r="KXM139" s="298"/>
      <c r="KXN139" s="298"/>
      <c r="KXO139" s="298"/>
      <c r="KXP139" s="298"/>
      <c r="KXQ139" s="298"/>
      <c r="KXR139" s="298"/>
      <c r="KXS139" s="298"/>
      <c r="KXT139" s="298"/>
      <c r="KXU139" s="298"/>
      <c r="KXV139" s="298"/>
      <c r="KXW139" s="298"/>
      <c r="KXX139" s="298"/>
      <c r="KXY139" s="298"/>
      <c r="KXZ139" s="298"/>
      <c r="KYA139" s="298"/>
      <c r="KYB139" s="298"/>
      <c r="KYC139" s="298"/>
      <c r="KYD139" s="298"/>
      <c r="KYE139" s="298"/>
      <c r="KYF139" s="298"/>
      <c r="KYG139" s="298"/>
      <c r="KYH139" s="298"/>
      <c r="KYI139" s="298"/>
      <c r="KYJ139" s="298"/>
      <c r="KYK139" s="298"/>
      <c r="KYL139" s="298"/>
      <c r="KYM139" s="298"/>
      <c r="KYN139" s="298"/>
      <c r="KYO139" s="298"/>
      <c r="KYP139" s="298"/>
      <c r="KYQ139" s="298"/>
      <c r="KYR139" s="298"/>
      <c r="KYS139" s="298"/>
      <c r="KYT139" s="298"/>
      <c r="KYU139" s="298"/>
      <c r="KYV139" s="298"/>
      <c r="KYW139" s="298"/>
      <c r="KYX139" s="298"/>
      <c r="KYY139" s="298"/>
      <c r="KYZ139" s="298"/>
      <c r="KZA139" s="298"/>
      <c r="KZB139" s="298"/>
      <c r="KZC139" s="298"/>
      <c r="KZD139" s="298"/>
      <c r="KZE139" s="298"/>
      <c r="KZF139" s="298"/>
      <c r="KZG139" s="298"/>
      <c r="KZH139" s="298"/>
      <c r="KZI139" s="298"/>
      <c r="KZJ139" s="298"/>
      <c r="KZK139" s="298"/>
      <c r="KZL139" s="298"/>
      <c r="KZM139" s="298"/>
      <c r="KZN139" s="298"/>
      <c r="KZO139" s="298"/>
      <c r="KZP139" s="298"/>
      <c r="KZQ139" s="298"/>
      <c r="KZR139" s="298"/>
      <c r="KZS139" s="298"/>
      <c r="KZT139" s="298"/>
      <c r="KZU139" s="298"/>
      <c r="KZV139" s="298"/>
      <c r="KZW139" s="298"/>
      <c r="KZX139" s="298"/>
      <c r="KZY139" s="298"/>
      <c r="KZZ139" s="298"/>
      <c r="LAA139" s="298"/>
      <c r="LAB139" s="298"/>
      <c r="LAC139" s="298"/>
      <c r="LAD139" s="298"/>
      <c r="LAE139" s="298"/>
      <c r="LAF139" s="298"/>
      <c r="LAG139" s="298"/>
      <c r="LAH139" s="298"/>
      <c r="LAI139" s="298"/>
      <c r="LAJ139" s="298"/>
      <c r="LAK139" s="298"/>
      <c r="LAL139" s="298"/>
      <c r="LAM139" s="298"/>
      <c r="LAN139" s="298"/>
      <c r="LAO139" s="298"/>
      <c r="LAP139" s="298"/>
      <c r="LAQ139" s="298"/>
      <c r="LAR139" s="298"/>
      <c r="LAS139" s="298"/>
      <c r="LAT139" s="298"/>
      <c r="LAU139" s="298"/>
      <c r="LAV139" s="298"/>
      <c r="LAW139" s="298"/>
      <c r="LAX139" s="298"/>
      <c r="LAY139" s="298"/>
      <c r="LAZ139" s="298"/>
      <c r="LBA139" s="298"/>
      <c r="LBB139" s="298"/>
      <c r="LBC139" s="298"/>
      <c r="LBD139" s="298"/>
      <c r="LBE139" s="298"/>
      <c r="LBF139" s="298"/>
      <c r="LBG139" s="298"/>
      <c r="LBH139" s="298"/>
      <c r="LBI139" s="298"/>
      <c r="LBJ139" s="298"/>
      <c r="LBK139" s="298"/>
      <c r="LBL139" s="298"/>
      <c r="LBM139" s="298"/>
      <c r="LBN139" s="298"/>
      <c r="LBO139" s="298"/>
      <c r="LBP139" s="298"/>
      <c r="LBQ139" s="298"/>
      <c r="LBR139" s="298"/>
      <c r="LBS139" s="298"/>
      <c r="LBT139" s="298"/>
      <c r="LBU139" s="298"/>
      <c r="LBV139" s="298"/>
      <c r="LBW139" s="298"/>
      <c r="LBX139" s="298"/>
      <c r="LBY139" s="298"/>
      <c r="LBZ139" s="298"/>
      <c r="LCA139" s="298"/>
      <c r="LCB139" s="298"/>
      <c r="LCC139" s="298"/>
      <c r="LCD139" s="298"/>
      <c r="LCE139" s="298"/>
      <c r="LCF139" s="298"/>
      <c r="LCG139" s="298"/>
      <c r="LCH139" s="298"/>
      <c r="LCI139" s="298"/>
      <c r="LCJ139" s="298"/>
      <c r="LCK139" s="298"/>
      <c r="LCL139" s="298"/>
      <c r="LCM139" s="298"/>
      <c r="LCN139" s="298"/>
      <c r="LCO139" s="298"/>
      <c r="LCP139" s="298"/>
      <c r="LCQ139" s="298"/>
      <c r="LCR139" s="298"/>
      <c r="LCS139" s="298"/>
      <c r="LCT139" s="298"/>
      <c r="LCU139" s="298"/>
      <c r="LCV139" s="298"/>
      <c r="LCW139" s="298"/>
      <c r="LCX139" s="298"/>
      <c r="LCY139" s="298"/>
      <c r="LCZ139" s="298"/>
      <c r="LDA139" s="298"/>
      <c r="LDB139" s="298"/>
      <c r="LDC139" s="298"/>
      <c r="LDD139" s="298"/>
      <c r="LDE139" s="298"/>
      <c r="LDF139" s="298"/>
      <c r="LDG139" s="298"/>
      <c r="LDH139" s="298"/>
      <c r="LDI139" s="298"/>
      <c r="LDJ139" s="298"/>
      <c r="LDK139" s="298"/>
      <c r="LDL139" s="298"/>
      <c r="LDM139" s="298"/>
      <c r="LDN139" s="298"/>
      <c r="LDO139" s="298"/>
      <c r="LDP139" s="298"/>
      <c r="LDQ139" s="298"/>
      <c r="LDR139" s="298"/>
      <c r="LDS139" s="298"/>
      <c r="LDT139" s="298"/>
      <c r="LDU139" s="298"/>
      <c r="LDV139" s="298"/>
      <c r="LDW139" s="298"/>
      <c r="LDX139" s="298"/>
      <c r="LDY139" s="298"/>
      <c r="LDZ139" s="298"/>
      <c r="LEA139" s="298"/>
      <c r="LEB139" s="298"/>
      <c r="LEC139" s="298"/>
      <c r="LED139" s="298"/>
      <c r="LEE139" s="298"/>
      <c r="LEF139" s="298"/>
      <c r="LEG139" s="298"/>
      <c r="LEH139" s="298"/>
      <c r="LEI139" s="298"/>
      <c r="LEJ139" s="298"/>
      <c r="LEK139" s="298"/>
      <c r="LEL139" s="298"/>
      <c r="LEM139" s="298"/>
      <c r="LEN139" s="298"/>
      <c r="LEO139" s="298"/>
      <c r="LEP139" s="298"/>
      <c r="LEQ139" s="298"/>
      <c r="LER139" s="298"/>
      <c r="LES139" s="298"/>
      <c r="LET139" s="298"/>
      <c r="LEU139" s="298"/>
      <c r="LEV139" s="298"/>
      <c r="LEW139" s="298"/>
      <c r="LEX139" s="298"/>
      <c r="LEY139" s="298"/>
      <c r="LEZ139" s="298"/>
      <c r="LFA139" s="298"/>
      <c r="LFB139" s="298"/>
      <c r="LFC139" s="298"/>
      <c r="LFD139" s="298"/>
      <c r="LFE139" s="298"/>
      <c r="LFF139" s="298"/>
      <c r="LFG139" s="298"/>
      <c r="LFH139" s="298"/>
      <c r="LFI139" s="298"/>
      <c r="LFJ139" s="298"/>
      <c r="LFK139" s="298"/>
      <c r="LFL139" s="298"/>
      <c r="LFM139" s="298"/>
      <c r="LFN139" s="298"/>
      <c r="LFO139" s="298"/>
      <c r="LFP139" s="298"/>
      <c r="LFQ139" s="298"/>
      <c r="LFR139" s="298"/>
      <c r="LFS139" s="298"/>
      <c r="LFT139" s="298"/>
      <c r="LFU139" s="298"/>
      <c r="LFV139" s="298"/>
      <c r="LFW139" s="298"/>
      <c r="LFX139" s="298"/>
      <c r="LFY139" s="298"/>
      <c r="LFZ139" s="298"/>
      <c r="LGA139" s="298"/>
      <c r="LGB139" s="298"/>
      <c r="LGC139" s="298"/>
      <c r="LGD139" s="298"/>
      <c r="LGE139" s="298"/>
      <c r="LGF139" s="298"/>
      <c r="LGG139" s="298"/>
      <c r="LGH139" s="298"/>
      <c r="LGI139" s="298"/>
      <c r="LGJ139" s="298"/>
      <c r="LGK139" s="298"/>
      <c r="LGL139" s="298"/>
      <c r="LGM139" s="298"/>
      <c r="LGN139" s="298"/>
      <c r="LGO139" s="298"/>
      <c r="LGP139" s="298"/>
      <c r="LGQ139" s="298"/>
      <c r="LGR139" s="298"/>
      <c r="LGS139" s="298"/>
      <c r="LGT139" s="298"/>
      <c r="LGU139" s="298"/>
      <c r="LGV139" s="298"/>
      <c r="LGW139" s="298"/>
      <c r="LGX139" s="298"/>
      <c r="LGY139" s="298"/>
      <c r="LGZ139" s="298"/>
      <c r="LHA139" s="298"/>
      <c r="LHB139" s="298"/>
      <c r="LHC139" s="298"/>
      <c r="LHD139" s="298"/>
      <c r="LHE139" s="298"/>
      <c r="LHF139" s="298"/>
      <c r="LHG139" s="298"/>
      <c r="LHH139" s="298"/>
      <c r="LHI139" s="298"/>
      <c r="LHJ139" s="298"/>
      <c r="LHK139" s="298"/>
      <c r="LHL139" s="298"/>
      <c r="LHM139" s="298"/>
      <c r="LHN139" s="298"/>
      <c r="LHO139" s="298"/>
      <c r="LHP139" s="298"/>
      <c r="LHQ139" s="298"/>
      <c r="LHR139" s="298"/>
      <c r="LHS139" s="298"/>
      <c r="LHT139" s="298"/>
      <c r="LHU139" s="298"/>
      <c r="LHV139" s="298"/>
      <c r="LHW139" s="298"/>
      <c r="LHX139" s="298"/>
      <c r="LHY139" s="298"/>
      <c r="LHZ139" s="298"/>
      <c r="LIA139" s="298"/>
      <c r="LIB139" s="298"/>
      <c r="LIC139" s="298"/>
      <c r="LID139" s="298"/>
      <c r="LIE139" s="298"/>
      <c r="LIF139" s="298"/>
      <c r="LIG139" s="298"/>
      <c r="LIH139" s="298"/>
      <c r="LII139" s="298"/>
      <c r="LIJ139" s="298"/>
      <c r="LIK139" s="298"/>
      <c r="LIL139" s="298"/>
      <c r="LIM139" s="298"/>
      <c r="LIN139" s="298"/>
      <c r="LIO139" s="298"/>
      <c r="LIP139" s="298"/>
      <c r="LIQ139" s="298"/>
      <c r="LIR139" s="298"/>
      <c r="LIS139" s="298"/>
      <c r="LIT139" s="298"/>
      <c r="LIU139" s="298"/>
      <c r="LIV139" s="298"/>
      <c r="LIW139" s="298"/>
      <c r="LIX139" s="298"/>
      <c r="LIY139" s="298"/>
      <c r="LIZ139" s="298"/>
      <c r="LJA139" s="298"/>
      <c r="LJB139" s="298"/>
      <c r="LJC139" s="298"/>
      <c r="LJD139" s="298"/>
      <c r="LJE139" s="298"/>
      <c r="LJF139" s="298"/>
      <c r="LJG139" s="298"/>
      <c r="LJH139" s="298"/>
      <c r="LJI139" s="298"/>
      <c r="LJJ139" s="298"/>
      <c r="LJK139" s="298"/>
      <c r="LJL139" s="298"/>
      <c r="LJM139" s="298"/>
      <c r="LJN139" s="298"/>
      <c r="LJO139" s="298"/>
      <c r="LJP139" s="298"/>
      <c r="LJQ139" s="298"/>
      <c r="LJR139" s="298"/>
      <c r="LJS139" s="298"/>
      <c r="LJT139" s="298"/>
      <c r="LJU139" s="298"/>
      <c r="LJV139" s="298"/>
      <c r="LJW139" s="298"/>
      <c r="LJX139" s="298"/>
      <c r="LJY139" s="298"/>
      <c r="LJZ139" s="298"/>
      <c r="LKA139" s="298"/>
      <c r="LKB139" s="298"/>
      <c r="LKC139" s="298"/>
      <c r="LKD139" s="298"/>
      <c r="LKE139" s="298"/>
      <c r="LKF139" s="298"/>
      <c r="LKG139" s="298"/>
      <c r="LKH139" s="298"/>
      <c r="LKI139" s="298"/>
      <c r="LKJ139" s="298"/>
      <c r="LKK139" s="298"/>
      <c r="LKL139" s="298"/>
      <c r="LKM139" s="298"/>
      <c r="LKN139" s="298"/>
      <c r="LKO139" s="298"/>
      <c r="LKP139" s="298"/>
      <c r="LKQ139" s="298"/>
      <c r="LKR139" s="298"/>
      <c r="LKS139" s="298"/>
      <c r="LKT139" s="298"/>
      <c r="LKU139" s="298"/>
      <c r="LKV139" s="298"/>
      <c r="LKW139" s="298"/>
      <c r="LKX139" s="298"/>
      <c r="LKY139" s="298"/>
      <c r="LKZ139" s="298"/>
      <c r="LLA139" s="298"/>
      <c r="LLB139" s="298"/>
      <c r="LLC139" s="298"/>
      <c r="LLD139" s="298"/>
      <c r="LLE139" s="298"/>
      <c r="LLF139" s="298"/>
      <c r="LLG139" s="298"/>
      <c r="LLH139" s="298"/>
      <c r="LLI139" s="298"/>
      <c r="LLJ139" s="298"/>
      <c r="LLK139" s="298"/>
      <c r="LLL139" s="298"/>
      <c r="LLM139" s="298"/>
      <c r="LLN139" s="298"/>
      <c r="LLO139" s="298"/>
      <c r="LLP139" s="298"/>
      <c r="LLQ139" s="298"/>
      <c r="LLR139" s="298"/>
      <c r="LLS139" s="298"/>
      <c r="LLT139" s="298"/>
      <c r="LLU139" s="298"/>
      <c r="LLV139" s="298"/>
      <c r="LLW139" s="298"/>
      <c r="LLX139" s="298"/>
      <c r="LLY139" s="298"/>
      <c r="LLZ139" s="298"/>
      <c r="LMA139" s="298"/>
      <c r="LMB139" s="298"/>
      <c r="LMC139" s="298"/>
      <c r="LMD139" s="298"/>
      <c r="LME139" s="298"/>
      <c r="LMF139" s="298"/>
      <c r="LMG139" s="298"/>
      <c r="LMH139" s="298"/>
      <c r="LMI139" s="298"/>
      <c r="LMJ139" s="298"/>
      <c r="LMK139" s="298"/>
      <c r="LML139" s="298"/>
      <c r="LMM139" s="298"/>
      <c r="LMN139" s="298"/>
      <c r="LMO139" s="298"/>
      <c r="LMP139" s="298"/>
      <c r="LMQ139" s="298"/>
      <c r="LMR139" s="298"/>
      <c r="LMS139" s="298"/>
      <c r="LMT139" s="298"/>
      <c r="LMU139" s="298"/>
      <c r="LMV139" s="298"/>
      <c r="LMW139" s="298"/>
      <c r="LMX139" s="298"/>
      <c r="LMY139" s="298"/>
      <c r="LMZ139" s="298"/>
      <c r="LNA139" s="298"/>
      <c r="LNB139" s="298"/>
      <c r="LNC139" s="298"/>
      <c r="LND139" s="298"/>
      <c r="LNE139" s="298"/>
      <c r="LNF139" s="298"/>
      <c r="LNG139" s="298"/>
      <c r="LNH139" s="298"/>
      <c r="LNI139" s="298"/>
      <c r="LNJ139" s="298"/>
      <c r="LNK139" s="298"/>
      <c r="LNL139" s="298"/>
      <c r="LNM139" s="298"/>
      <c r="LNN139" s="298"/>
      <c r="LNO139" s="298"/>
      <c r="LNP139" s="298"/>
      <c r="LNQ139" s="298"/>
      <c r="LNR139" s="298"/>
      <c r="LNS139" s="298"/>
      <c r="LNT139" s="298"/>
      <c r="LNU139" s="298"/>
      <c r="LNV139" s="298"/>
      <c r="LNW139" s="298"/>
      <c r="LNX139" s="298"/>
      <c r="LNY139" s="298"/>
      <c r="LNZ139" s="298"/>
      <c r="LOA139" s="298"/>
      <c r="LOB139" s="298"/>
      <c r="LOC139" s="298"/>
      <c r="LOD139" s="298"/>
      <c r="LOE139" s="298"/>
      <c r="LOF139" s="298"/>
      <c r="LOG139" s="298"/>
      <c r="LOH139" s="298"/>
      <c r="LOI139" s="298"/>
      <c r="LOJ139" s="298"/>
      <c r="LOK139" s="298"/>
      <c r="LOL139" s="298"/>
      <c r="LOM139" s="298"/>
      <c r="LON139" s="298"/>
      <c r="LOO139" s="298"/>
      <c r="LOP139" s="298"/>
      <c r="LOQ139" s="298"/>
      <c r="LOR139" s="298"/>
      <c r="LOS139" s="298"/>
      <c r="LOT139" s="298"/>
      <c r="LOU139" s="298"/>
      <c r="LOV139" s="298"/>
      <c r="LOW139" s="298"/>
      <c r="LOX139" s="298"/>
      <c r="LOY139" s="298"/>
      <c r="LOZ139" s="298"/>
      <c r="LPA139" s="298"/>
      <c r="LPB139" s="298"/>
      <c r="LPC139" s="298"/>
      <c r="LPD139" s="298"/>
      <c r="LPE139" s="298"/>
      <c r="LPF139" s="298"/>
      <c r="LPG139" s="298"/>
      <c r="LPH139" s="298"/>
      <c r="LPI139" s="298"/>
      <c r="LPJ139" s="298"/>
      <c r="LPK139" s="298"/>
      <c r="LPL139" s="298"/>
      <c r="LPM139" s="298"/>
      <c r="LPN139" s="298"/>
      <c r="LPO139" s="298"/>
      <c r="LPP139" s="298"/>
      <c r="LPQ139" s="298"/>
      <c r="LPR139" s="298"/>
      <c r="LPS139" s="298"/>
      <c r="LPT139" s="298"/>
      <c r="LPU139" s="298"/>
      <c r="LPV139" s="298"/>
      <c r="LPW139" s="298"/>
      <c r="LPX139" s="298"/>
      <c r="LPY139" s="298"/>
      <c r="LPZ139" s="298"/>
      <c r="LQA139" s="298"/>
      <c r="LQB139" s="298"/>
      <c r="LQC139" s="298"/>
      <c r="LQD139" s="298"/>
      <c r="LQE139" s="298"/>
      <c r="LQF139" s="298"/>
      <c r="LQG139" s="298"/>
      <c r="LQH139" s="298"/>
      <c r="LQI139" s="298"/>
      <c r="LQJ139" s="298"/>
      <c r="LQK139" s="298"/>
      <c r="LQL139" s="298"/>
      <c r="LQM139" s="298"/>
      <c r="LQN139" s="298"/>
      <c r="LQO139" s="298"/>
      <c r="LQP139" s="298"/>
      <c r="LQQ139" s="298"/>
      <c r="LQR139" s="298"/>
      <c r="LQS139" s="298"/>
      <c r="LQT139" s="298"/>
      <c r="LQU139" s="298"/>
      <c r="LQV139" s="298"/>
      <c r="LQW139" s="298"/>
      <c r="LQX139" s="298"/>
      <c r="LQY139" s="298"/>
      <c r="LQZ139" s="298"/>
      <c r="LRA139" s="298"/>
      <c r="LRB139" s="298"/>
      <c r="LRC139" s="298"/>
      <c r="LRD139" s="298"/>
      <c r="LRE139" s="298"/>
      <c r="LRF139" s="298"/>
      <c r="LRG139" s="298"/>
      <c r="LRH139" s="298"/>
      <c r="LRI139" s="298"/>
      <c r="LRJ139" s="298"/>
      <c r="LRK139" s="298"/>
      <c r="LRL139" s="298"/>
      <c r="LRM139" s="298"/>
      <c r="LRN139" s="298"/>
      <c r="LRO139" s="298"/>
      <c r="LRP139" s="298"/>
      <c r="LRQ139" s="298"/>
      <c r="LRR139" s="298"/>
      <c r="LRS139" s="298"/>
      <c r="LRT139" s="298"/>
      <c r="LRU139" s="298"/>
      <c r="LRV139" s="298"/>
      <c r="LRW139" s="298"/>
      <c r="LRX139" s="298"/>
      <c r="LRY139" s="298"/>
      <c r="LRZ139" s="298"/>
      <c r="LSA139" s="298"/>
      <c r="LSB139" s="298"/>
      <c r="LSC139" s="298"/>
      <c r="LSD139" s="298"/>
      <c r="LSE139" s="298"/>
      <c r="LSF139" s="298"/>
      <c r="LSG139" s="298"/>
      <c r="LSH139" s="298"/>
      <c r="LSI139" s="298"/>
      <c r="LSJ139" s="298"/>
      <c r="LSK139" s="298"/>
      <c r="LSL139" s="298"/>
      <c r="LSM139" s="298"/>
      <c r="LSN139" s="298"/>
      <c r="LSO139" s="298"/>
      <c r="LSP139" s="298"/>
      <c r="LSQ139" s="298"/>
      <c r="LSR139" s="298"/>
      <c r="LSS139" s="298"/>
      <c r="LST139" s="298"/>
      <c r="LSU139" s="298"/>
      <c r="LSV139" s="298"/>
      <c r="LSW139" s="298"/>
      <c r="LSX139" s="298"/>
      <c r="LSY139" s="298"/>
      <c r="LSZ139" s="298"/>
      <c r="LTA139" s="298"/>
      <c r="LTB139" s="298"/>
      <c r="LTC139" s="298"/>
      <c r="LTD139" s="298"/>
      <c r="LTE139" s="298"/>
      <c r="LTF139" s="298"/>
      <c r="LTG139" s="298"/>
      <c r="LTH139" s="298"/>
      <c r="LTI139" s="298"/>
      <c r="LTJ139" s="298"/>
      <c r="LTK139" s="298"/>
      <c r="LTL139" s="298"/>
      <c r="LTM139" s="298"/>
      <c r="LTN139" s="298"/>
      <c r="LTO139" s="298"/>
      <c r="LTP139" s="298"/>
      <c r="LTQ139" s="298"/>
      <c r="LTR139" s="298"/>
      <c r="LTS139" s="298"/>
      <c r="LTT139" s="298"/>
      <c r="LTU139" s="298"/>
      <c r="LTV139" s="298"/>
      <c r="LTW139" s="298"/>
      <c r="LTX139" s="298"/>
      <c r="LTY139" s="298"/>
      <c r="LTZ139" s="298"/>
      <c r="LUA139" s="298"/>
      <c r="LUB139" s="298"/>
      <c r="LUC139" s="298"/>
      <c r="LUD139" s="298"/>
      <c r="LUE139" s="298"/>
      <c r="LUF139" s="298"/>
      <c r="LUG139" s="298"/>
      <c r="LUH139" s="298"/>
      <c r="LUI139" s="298"/>
      <c r="LUJ139" s="298"/>
      <c r="LUK139" s="298"/>
      <c r="LUL139" s="298"/>
      <c r="LUM139" s="298"/>
      <c r="LUN139" s="298"/>
      <c r="LUO139" s="298"/>
      <c r="LUP139" s="298"/>
      <c r="LUQ139" s="298"/>
      <c r="LUR139" s="298"/>
      <c r="LUS139" s="298"/>
      <c r="LUT139" s="298"/>
      <c r="LUU139" s="298"/>
      <c r="LUV139" s="298"/>
      <c r="LUW139" s="298"/>
      <c r="LUX139" s="298"/>
      <c r="LUY139" s="298"/>
      <c r="LUZ139" s="298"/>
      <c r="LVA139" s="298"/>
      <c r="LVB139" s="298"/>
      <c r="LVC139" s="298"/>
      <c r="LVD139" s="298"/>
      <c r="LVE139" s="298"/>
      <c r="LVF139" s="298"/>
      <c r="LVG139" s="298"/>
      <c r="LVH139" s="298"/>
      <c r="LVI139" s="298"/>
      <c r="LVJ139" s="298"/>
      <c r="LVK139" s="298"/>
      <c r="LVL139" s="298"/>
      <c r="LVM139" s="298"/>
      <c r="LVN139" s="298"/>
      <c r="LVO139" s="298"/>
      <c r="LVP139" s="298"/>
      <c r="LVQ139" s="298"/>
      <c r="LVR139" s="298"/>
      <c r="LVS139" s="298"/>
      <c r="LVT139" s="298"/>
      <c r="LVU139" s="298"/>
      <c r="LVV139" s="298"/>
      <c r="LVW139" s="298"/>
      <c r="LVX139" s="298"/>
      <c r="LVY139" s="298"/>
      <c r="LVZ139" s="298"/>
      <c r="LWA139" s="298"/>
      <c r="LWB139" s="298"/>
      <c r="LWC139" s="298"/>
      <c r="LWD139" s="298"/>
      <c r="LWE139" s="298"/>
      <c r="LWF139" s="298"/>
      <c r="LWG139" s="298"/>
      <c r="LWH139" s="298"/>
      <c r="LWI139" s="298"/>
      <c r="LWJ139" s="298"/>
      <c r="LWK139" s="298"/>
      <c r="LWL139" s="298"/>
      <c r="LWM139" s="298"/>
      <c r="LWN139" s="298"/>
      <c r="LWO139" s="298"/>
      <c r="LWP139" s="298"/>
      <c r="LWQ139" s="298"/>
      <c r="LWR139" s="298"/>
      <c r="LWS139" s="298"/>
      <c r="LWT139" s="298"/>
      <c r="LWU139" s="298"/>
      <c r="LWV139" s="298"/>
      <c r="LWW139" s="298"/>
      <c r="LWX139" s="298"/>
      <c r="LWY139" s="298"/>
      <c r="LWZ139" s="298"/>
      <c r="LXA139" s="298"/>
      <c r="LXB139" s="298"/>
      <c r="LXC139" s="298"/>
      <c r="LXD139" s="298"/>
      <c r="LXE139" s="298"/>
      <c r="LXF139" s="298"/>
      <c r="LXG139" s="298"/>
      <c r="LXH139" s="298"/>
      <c r="LXI139" s="298"/>
      <c r="LXJ139" s="298"/>
      <c r="LXK139" s="298"/>
      <c r="LXL139" s="298"/>
      <c r="LXM139" s="298"/>
      <c r="LXN139" s="298"/>
      <c r="LXO139" s="298"/>
      <c r="LXP139" s="298"/>
      <c r="LXQ139" s="298"/>
      <c r="LXR139" s="298"/>
      <c r="LXS139" s="298"/>
      <c r="LXT139" s="298"/>
      <c r="LXU139" s="298"/>
      <c r="LXV139" s="298"/>
      <c r="LXW139" s="298"/>
      <c r="LXX139" s="298"/>
      <c r="LXY139" s="298"/>
      <c r="LXZ139" s="298"/>
      <c r="LYA139" s="298"/>
      <c r="LYB139" s="298"/>
      <c r="LYC139" s="298"/>
      <c r="LYD139" s="298"/>
      <c r="LYE139" s="298"/>
      <c r="LYF139" s="298"/>
      <c r="LYG139" s="298"/>
      <c r="LYH139" s="298"/>
      <c r="LYI139" s="298"/>
      <c r="LYJ139" s="298"/>
      <c r="LYK139" s="298"/>
      <c r="LYL139" s="298"/>
      <c r="LYM139" s="298"/>
      <c r="LYN139" s="298"/>
      <c r="LYO139" s="298"/>
      <c r="LYP139" s="298"/>
      <c r="LYQ139" s="298"/>
      <c r="LYR139" s="298"/>
      <c r="LYS139" s="298"/>
      <c r="LYT139" s="298"/>
      <c r="LYU139" s="298"/>
      <c r="LYV139" s="298"/>
      <c r="LYW139" s="298"/>
      <c r="LYX139" s="298"/>
      <c r="LYY139" s="298"/>
      <c r="LYZ139" s="298"/>
      <c r="LZA139" s="298"/>
      <c r="LZB139" s="298"/>
      <c r="LZC139" s="298"/>
      <c r="LZD139" s="298"/>
      <c r="LZE139" s="298"/>
      <c r="LZF139" s="298"/>
      <c r="LZG139" s="298"/>
      <c r="LZH139" s="298"/>
      <c r="LZI139" s="298"/>
      <c r="LZJ139" s="298"/>
      <c r="LZK139" s="298"/>
      <c r="LZL139" s="298"/>
      <c r="LZM139" s="298"/>
      <c r="LZN139" s="298"/>
      <c r="LZO139" s="298"/>
      <c r="LZP139" s="298"/>
      <c r="LZQ139" s="298"/>
      <c r="LZR139" s="298"/>
      <c r="LZS139" s="298"/>
      <c r="LZT139" s="298"/>
      <c r="LZU139" s="298"/>
      <c r="LZV139" s="298"/>
      <c r="LZW139" s="298"/>
      <c r="LZX139" s="298"/>
      <c r="LZY139" s="298"/>
      <c r="LZZ139" s="298"/>
      <c r="MAA139" s="298"/>
      <c r="MAB139" s="298"/>
      <c r="MAC139" s="298"/>
      <c r="MAD139" s="298"/>
      <c r="MAE139" s="298"/>
      <c r="MAF139" s="298"/>
      <c r="MAG139" s="298"/>
      <c r="MAH139" s="298"/>
      <c r="MAI139" s="298"/>
      <c r="MAJ139" s="298"/>
      <c r="MAK139" s="298"/>
      <c r="MAL139" s="298"/>
      <c r="MAM139" s="298"/>
      <c r="MAN139" s="298"/>
      <c r="MAO139" s="298"/>
      <c r="MAP139" s="298"/>
      <c r="MAQ139" s="298"/>
      <c r="MAR139" s="298"/>
      <c r="MAS139" s="298"/>
      <c r="MAT139" s="298"/>
      <c r="MAU139" s="298"/>
      <c r="MAV139" s="298"/>
      <c r="MAW139" s="298"/>
      <c r="MAX139" s="298"/>
      <c r="MAY139" s="298"/>
      <c r="MAZ139" s="298"/>
      <c r="MBA139" s="298"/>
      <c r="MBB139" s="298"/>
      <c r="MBC139" s="298"/>
      <c r="MBD139" s="298"/>
      <c r="MBE139" s="298"/>
      <c r="MBF139" s="298"/>
      <c r="MBG139" s="298"/>
      <c r="MBH139" s="298"/>
      <c r="MBI139" s="298"/>
      <c r="MBJ139" s="298"/>
      <c r="MBK139" s="298"/>
      <c r="MBL139" s="298"/>
      <c r="MBM139" s="298"/>
      <c r="MBN139" s="298"/>
      <c r="MBO139" s="298"/>
      <c r="MBP139" s="298"/>
      <c r="MBQ139" s="298"/>
      <c r="MBR139" s="298"/>
      <c r="MBS139" s="298"/>
      <c r="MBT139" s="298"/>
      <c r="MBU139" s="298"/>
      <c r="MBV139" s="298"/>
      <c r="MBW139" s="298"/>
      <c r="MBX139" s="298"/>
      <c r="MBY139" s="298"/>
      <c r="MBZ139" s="298"/>
      <c r="MCA139" s="298"/>
      <c r="MCB139" s="298"/>
      <c r="MCC139" s="298"/>
      <c r="MCD139" s="298"/>
      <c r="MCE139" s="298"/>
      <c r="MCF139" s="298"/>
      <c r="MCG139" s="298"/>
      <c r="MCH139" s="298"/>
      <c r="MCI139" s="298"/>
      <c r="MCJ139" s="298"/>
      <c r="MCK139" s="298"/>
      <c r="MCL139" s="298"/>
      <c r="MCM139" s="298"/>
      <c r="MCN139" s="298"/>
      <c r="MCO139" s="298"/>
      <c r="MCP139" s="298"/>
      <c r="MCQ139" s="298"/>
      <c r="MCR139" s="298"/>
      <c r="MCS139" s="298"/>
      <c r="MCT139" s="298"/>
      <c r="MCU139" s="298"/>
      <c r="MCV139" s="298"/>
      <c r="MCW139" s="298"/>
      <c r="MCX139" s="298"/>
      <c r="MCY139" s="298"/>
      <c r="MCZ139" s="298"/>
      <c r="MDA139" s="298"/>
      <c r="MDB139" s="298"/>
      <c r="MDC139" s="298"/>
      <c r="MDD139" s="298"/>
      <c r="MDE139" s="298"/>
      <c r="MDF139" s="298"/>
      <c r="MDG139" s="298"/>
      <c r="MDH139" s="298"/>
      <c r="MDI139" s="298"/>
      <c r="MDJ139" s="298"/>
      <c r="MDK139" s="298"/>
      <c r="MDL139" s="298"/>
      <c r="MDM139" s="298"/>
      <c r="MDN139" s="298"/>
      <c r="MDO139" s="298"/>
      <c r="MDP139" s="298"/>
      <c r="MDQ139" s="298"/>
      <c r="MDR139" s="298"/>
      <c r="MDS139" s="298"/>
      <c r="MDT139" s="298"/>
      <c r="MDU139" s="298"/>
      <c r="MDV139" s="298"/>
      <c r="MDW139" s="298"/>
      <c r="MDX139" s="298"/>
      <c r="MDY139" s="298"/>
      <c r="MDZ139" s="298"/>
      <c r="MEA139" s="298"/>
      <c r="MEB139" s="298"/>
      <c r="MEC139" s="298"/>
      <c r="MED139" s="298"/>
      <c r="MEE139" s="298"/>
      <c r="MEF139" s="298"/>
      <c r="MEG139" s="298"/>
      <c r="MEH139" s="298"/>
      <c r="MEI139" s="298"/>
      <c r="MEJ139" s="298"/>
      <c r="MEK139" s="298"/>
      <c r="MEL139" s="298"/>
      <c r="MEM139" s="298"/>
      <c r="MEN139" s="298"/>
      <c r="MEO139" s="298"/>
      <c r="MEP139" s="298"/>
      <c r="MEQ139" s="298"/>
      <c r="MER139" s="298"/>
      <c r="MES139" s="298"/>
      <c r="MET139" s="298"/>
      <c r="MEU139" s="298"/>
      <c r="MEV139" s="298"/>
      <c r="MEW139" s="298"/>
      <c r="MEX139" s="298"/>
      <c r="MEY139" s="298"/>
      <c r="MEZ139" s="298"/>
      <c r="MFA139" s="298"/>
      <c r="MFB139" s="298"/>
      <c r="MFC139" s="298"/>
      <c r="MFD139" s="298"/>
      <c r="MFE139" s="298"/>
      <c r="MFF139" s="298"/>
      <c r="MFG139" s="298"/>
      <c r="MFH139" s="298"/>
      <c r="MFI139" s="298"/>
      <c r="MFJ139" s="298"/>
      <c r="MFK139" s="298"/>
      <c r="MFL139" s="298"/>
      <c r="MFM139" s="298"/>
      <c r="MFN139" s="298"/>
      <c r="MFO139" s="298"/>
      <c r="MFP139" s="298"/>
      <c r="MFQ139" s="298"/>
      <c r="MFR139" s="298"/>
      <c r="MFS139" s="298"/>
      <c r="MFT139" s="298"/>
      <c r="MFU139" s="298"/>
      <c r="MFV139" s="298"/>
      <c r="MFW139" s="298"/>
      <c r="MFX139" s="298"/>
      <c r="MFY139" s="298"/>
      <c r="MFZ139" s="298"/>
      <c r="MGA139" s="298"/>
      <c r="MGB139" s="298"/>
      <c r="MGC139" s="298"/>
      <c r="MGD139" s="298"/>
      <c r="MGE139" s="298"/>
      <c r="MGF139" s="298"/>
      <c r="MGG139" s="298"/>
      <c r="MGH139" s="298"/>
      <c r="MGI139" s="298"/>
      <c r="MGJ139" s="298"/>
      <c r="MGK139" s="298"/>
      <c r="MGL139" s="298"/>
      <c r="MGM139" s="298"/>
      <c r="MGN139" s="298"/>
      <c r="MGO139" s="298"/>
      <c r="MGP139" s="298"/>
      <c r="MGQ139" s="298"/>
      <c r="MGR139" s="298"/>
      <c r="MGS139" s="298"/>
      <c r="MGT139" s="298"/>
      <c r="MGU139" s="298"/>
      <c r="MGV139" s="298"/>
      <c r="MGW139" s="298"/>
      <c r="MGX139" s="298"/>
      <c r="MGY139" s="298"/>
      <c r="MGZ139" s="298"/>
      <c r="MHA139" s="298"/>
      <c r="MHB139" s="298"/>
      <c r="MHC139" s="298"/>
      <c r="MHD139" s="298"/>
      <c r="MHE139" s="298"/>
      <c r="MHF139" s="298"/>
      <c r="MHG139" s="298"/>
      <c r="MHH139" s="298"/>
      <c r="MHI139" s="298"/>
      <c r="MHJ139" s="298"/>
      <c r="MHK139" s="298"/>
      <c r="MHL139" s="298"/>
      <c r="MHM139" s="298"/>
      <c r="MHN139" s="298"/>
      <c r="MHO139" s="298"/>
      <c r="MHP139" s="298"/>
      <c r="MHQ139" s="298"/>
      <c r="MHR139" s="298"/>
      <c r="MHS139" s="298"/>
      <c r="MHT139" s="298"/>
      <c r="MHU139" s="298"/>
      <c r="MHV139" s="298"/>
      <c r="MHW139" s="298"/>
      <c r="MHX139" s="298"/>
      <c r="MHY139" s="298"/>
      <c r="MHZ139" s="298"/>
      <c r="MIA139" s="298"/>
      <c r="MIB139" s="298"/>
      <c r="MIC139" s="298"/>
      <c r="MID139" s="298"/>
      <c r="MIE139" s="298"/>
      <c r="MIF139" s="298"/>
      <c r="MIG139" s="298"/>
      <c r="MIH139" s="298"/>
      <c r="MII139" s="298"/>
      <c r="MIJ139" s="298"/>
      <c r="MIK139" s="298"/>
      <c r="MIL139" s="298"/>
      <c r="MIM139" s="298"/>
      <c r="MIN139" s="298"/>
      <c r="MIO139" s="298"/>
      <c r="MIP139" s="298"/>
      <c r="MIQ139" s="298"/>
      <c r="MIR139" s="298"/>
      <c r="MIS139" s="298"/>
      <c r="MIT139" s="298"/>
      <c r="MIU139" s="298"/>
      <c r="MIV139" s="298"/>
      <c r="MIW139" s="298"/>
      <c r="MIX139" s="298"/>
      <c r="MIY139" s="298"/>
      <c r="MIZ139" s="298"/>
      <c r="MJA139" s="298"/>
      <c r="MJB139" s="298"/>
      <c r="MJC139" s="298"/>
      <c r="MJD139" s="298"/>
      <c r="MJE139" s="298"/>
      <c r="MJF139" s="298"/>
      <c r="MJG139" s="298"/>
      <c r="MJH139" s="298"/>
      <c r="MJI139" s="298"/>
      <c r="MJJ139" s="298"/>
      <c r="MJK139" s="298"/>
      <c r="MJL139" s="298"/>
      <c r="MJM139" s="298"/>
      <c r="MJN139" s="298"/>
      <c r="MJO139" s="298"/>
      <c r="MJP139" s="298"/>
      <c r="MJQ139" s="298"/>
      <c r="MJR139" s="298"/>
      <c r="MJS139" s="298"/>
      <c r="MJT139" s="298"/>
      <c r="MJU139" s="298"/>
      <c r="MJV139" s="298"/>
      <c r="MJW139" s="298"/>
      <c r="MJX139" s="298"/>
      <c r="MJY139" s="298"/>
      <c r="MJZ139" s="298"/>
      <c r="MKA139" s="298"/>
      <c r="MKB139" s="298"/>
      <c r="MKC139" s="298"/>
      <c r="MKD139" s="298"/>
      <c r="MKE139" s="298"/>
      <c r="MKF139" s="298"/>
      <c r="MKG139" s="298"/>
      <c r="MKH139" s="298"/>
      <c r="MKI139" s="298"/>
      <c r="MKJ139" s="298"/>
      <c r="MKK139" s="298"/>
      <c r="MKL139" s="298"/>
      <c r="MKM139" s="298"/>
      <c r="MKN139" s="298"/>
      <c r="MKO139" s="298"/>
      <c r="MKP139" s="298"/>
      <c r="MKQ139" s="298"/>
      <c r="MKR139" s="298"/>
      <c r="MKS139" s="298"/>
      <c r="MKT139" s="298"/>
      <c r="MKU139" s="298"/>
      <c r="MKV139" s="298"/>
      <c r="MKW139" s="298"/>
      <c r="MKX139" s="298"/>
      <c r="MKY139" s="298"/>
      <c r="MKZ139" s="298"/>
      <c r="MLA139" s="298"/>
      <c r="MLB139" s="298"/>
      <c r="MLC139" s="298"/>
      <c r="MLD139" s="298"/>
      <c r="MLE139" s="298"/>
      <c r="MLF139" s="298"/>
      <c r="MLG139" s="298"/>
      <c r="MLH139" s="298"/>
      <c r="MLI139" s="298"/>
      <c r="MLJ139" s="298"/>
      <c r="MLK139" s="298"/>
      <c r="MLL139" s="298"/>
      <c r="MLM139" s="298"/>
      <c r="MLN139" s="298"/>
      <c r="MLO139" s="298"/>
      <c r="MLP139" s="298"/>
      <c r="MLQ139" s="298"/>
      <c r="MLR139" s="298"/>
      <c r="MLS139" s="298"/>
      <c r="MLT139" s="298"/>
      <c r="MLU139" s="298"/>
      <c r="MLV139" s="298"/>
      <c r="MLW139" s="298"/>
      <c r="MLX139" s="298"/>
      <c r="MLY139" s="298"/>
      <c r="MLZ139" s="298"/>
      <c r="MMA139" s="298"/>
      <c r="MMB139" s="298"/>
      <c r="MMC139" s="298"/>
      <c r="MMD139" s="298"/>
      <c r="MME139" s="298"/>
      <c r="MMF139" s="298"/>
      <c r="MMG139" s="298"/>
      <c r="MMH139" s="298"/>
      <c r="MMI139" s="298"/>
      <c r="MMJ139" s="298"/>
      <c r="MMK139" s="298"/>
      <c r="MML139" s="298"/>
      <c r="MMM139" s="298"/>
      <c r="MMN139" s="298"/>
      <c r="MMO139" s="298"/>
      <c r="MMP139" s="298"/>
      <c r="MMQ139" s="298"/>
      <c r="MMR139" s="298"/>
      <c r="MMS139" s="298"/>
      <c r="MMT139" s="298"/>
      <c r="MMU139" s="298"/>
      <c r="MMV139" s="298"/>
      <c r="MMW139" s="298"/>
      <c r="MMX139" s="298"/>
      <c r="MMY139" s="298"/>
      <c r="MMZ139" s="298"/>
      <c r="MNA139" s="298"/>
      <c r="MNB139" s="298"/>
      <c r="MNC139" s="298"/>
      <c r="MND139" s="298"/>
      <c r="MNE139" s="298"/>
      <c r="MNF139" s="298"/>
      <c r="MNG139" s="298"/>
      <c r="MNH139" s="298"/>
      <c r="MNI139" s="298"/>
      <c r="MNJ139" s="298"/>
      <c r="MNK139" s="298"/>
      <c r="MNL139" s="298"/>
      <c r="MNM139" s="298"/>
      <c r="MNN139" s="298"/>
      <c r="MNO139" s="298"/>
      <c r="MNP139" s="298"/>
      <c r="MNQ139" s="298"/>
      <c r="MNR139" s="298"/>
      <c r="MNS139" s="298"/>
      <c r="MNT139" s="298"/>
      <c r="MNU139" s="298"/>
      <c r="MNV139" s="298"/>
      <c r="MNW139" s="298"/>
      <c r="MNX139" s="298"/>
      <c r="MNY139" s="298"/>
      <c r="MNZ139" s="298"/>
      <c r="MOA139" s="298"/>
      <c r="MOB139" s="298"/>
      <c r="MOC139" s="298"/>
      <c r="MOD139" s="298"/>
      <c r="MOE139" s="298"/>
      <c r="MOF139" s="298"/>
      <c r="MOG139" s="298"/>
      <c r="MOH139" s="298"/>
      <c r="MOI139" s="298"/>
      <c r="MOJ139" s="298"/>
      <c r="MOK139" s="298"/>
      <c r="MOL139" s="298"/>
      <c r="MOM139" s="298"/>
      <c r="MON139" s="298"/>
      <c r="MOO139" s="298"/>
      <c r="MOP139" s="298"/>
      <c r="MOQ139" s="298"/>
      <c r="MOR139" s="298"/>
      <c r="MOS139" s="298"/>
      <c r="MOT139" s="298"/>
      <c r="MOU139" s="298"/>
      <c r="MOV139" s="298"/>
      <c r="MOW139" s="298"/>
      <c r="MOX139" s="298"/>
      <c r="MOY139" s="298"/>
      <c r="MOZ139" s="298"/>
      <c r="MPA139" s="298"/>
      <c r="MPB139" s="298"/>
      <c r="MPC139" s="298"/>
      <c r="MPD139" s="298"/>
      <c r="MPE139" s="298"/>
      <c r="MPF139" s="298"/>
      <c r="MPG139" s="298"/>
      <c r="MPH139" s="298"/>
      <c r="MPI139" s="298"/>
      <c r="MPJ139" s="298"/>
      <c r="MPK139" s="298"/>
      <c r="MPL139" s="298"/>
      <c r="MPM139" s="298"/>
      <c r="MPN139" s="298"/>
      <c r="MPO139" s="298"/>
      <c r="MPP139" s="298"/>
      <c r="MPQ139" s="298"/>
      <c r="MPR139" s="298"/>
      <c r="MPS139" s="298"/>
      <c r="MPT139" s="298"/>
      <c r="MPU139" s="298"/>
      <c r="MPV139" s="298"/>
      <c r="MPW139" s="298"/>
      <c r="MPX139" s="298"/>
      <c r="MPY139" s="298"/>
      <c r="MPZ139" s="298"/>
      <c r="MQA139" s="298"/>
      <c r="MQB139" s="298"/>
      <c r="MQC139" s="298"/>
      <c r="MQD139" s="298"/>
      <c r="MQE139" s="298"/>
      <c r="MQF139" s="298"/>
      <c r="MQG139" s="298"/>
      <c r="MQH139" s="298"/>
      <c r="MQI139" s="298"/>
      <c r="MQJ139" s="298"/>
      <c r="MQK139" s="298"/>
      <c r="MQL139" s="298"/>
      <c r="MQM139" s="298"/>
      <c r="MQN139" s="298"/>
      <c r="MQO139" s="298"/>
      <c r="MQP139" s="298"/>
      <c r="MQQ139" s="298"/>
      <c r="MQR139" s="298"/>
      <c r="MQS139" s="298"/>
      <c r="MQT139" s="298"/>
      <c r="MQU139" s="298"/>
      <c r="MQV139" s="298"/>
      <c r="MQW139" s="298"/>
      <c r="MQX139" s="298"/>
      <c r="MQY139" s="298"/>
      <c r="MQZ139" s="298"/>
      <c r="MRA139" s="298"/>
      <c r="MRB139" s="298"/>
      <c r="MRC139" s="298"/>
      <c r="MRD139" s="298"/>
      <c r="MRE139" s="298"/>
      <c r="MRF139" s="298"/>
      <c r="MRG139" s="298"/>
      <c r="MRH139" s="298"/>
      <c r="MRI139" s="298"/>
      <c r="MRJ139" s="298"/>
      <c r="MRK139" s="298"/>
      <c r="MRL139" s="298"/>
      <c r="MRM139" s="298"/>
      <c r="MRN139" s="298"/>
      <c r="MRO139" s="298"/>
      <c r="MRP139" s="298"/>
      <c r="MRQ139" s="298"/>
      <c r="MRR139" s="298"/>
      <c r="MRS139" s="298"/>
      <c r="MRT139" s="298"/>
      <c r="MRU139" s="298"/>
      <c r="MRV139" s="298"/>
      <c r="MRW139" s="298"/>
      <c r="MRX139" s="298"/>
      <c r="MRY139" s="298"/>
      <c r="MRZ139" s="298"/>
      <c r="MSA139" s="298"/>
      <c r="MSB139" s="298"/>
      <c r="MSC139" s="298"/>
      <c r="MSD139" s="298"/>
      <c r="MSE139" s="298"/>
      <c r="MSF139" s="298"/>
      <c r="MSG139" s="298"/>
      <c r="MSH139" s="298"/>
      <c r="MSI139" s="298"/>
      <c r="MSJ139" s="298"/>
      <c r="MSK139" s="298"/>
      <c r="MSL139" s="298"/>
      <c r="MSM139" s="298"/>
      <c r="MSN139" s="298"/>
      <c r="MSO139" s="298"/>
      <c r="MSP139" s="298"/>
      <c r="MSQ139" s="298"/>
      <c r="MSR139" s="298"/>
      <c r="MSS139" s="298"/>
      <c r="MST139" s="298"/>
      <c r="MSU139" s="298"/>
      <c r="MSV139" s="298"/>
      <c r="MSW139" s="298"/>
      <c r="MSX139" s="298"/>
      <c r="MSY139" s="298"/>
      <c r="MSZ139" s="298"/>
      <c r="MTA139" s="298"/>
      <c r="MTB139" s="298"/>
      <c r="MTC139" s="298"/>
      <c r="MTD139" s="298"/>
      <c r="MTE139" s="298"/>
      <c r="MTF139" s="298"/>
      <c r="MTG139" s="298"/>
      <c r="MTH139" s="298"/>
      <c r="MTI139" s="298"/>
      <c r="MTJ139" s="298"/>
      <c r="MTK139" s="298"/>
      <c r="MTL139" s="298"/>
      <c r="MTM139" s="298"/>
      <c r="MTN139" s="298"/>
      <c r="MTO139" s="298"/>
      <c r="MTP139" s="298"/>
      <c r="MTQ139" s="298"/>
      <c r="MTR139" s="298"/>
      <c r="MTS139" s="298"/>
      <c r="MTT139" s="298"/>
      <c r="MTU139" s="298"/>
      <c r="MTV139" s="298"/>
      <c r="MTW139" s="298"/>
      <c r="MTX139" s="298"/>
      <c r="MTY139" s="298"/>
      <c r="MTZ139" s="298"/>
      <c r="MUA139" s="298"/>
      <c r="MUB139" s="298"/>
      <c r="MUC139" s="298"/>
      <c r="MUD139" s="298"/>
      <c r="MUE139" s="298"/>
      <c r="MUF139" s="298"/>
      <c r="MUG139" s="298"/>
      <c r="MUH139" s="298"/>
      <c r="MUI139" s="298"/>
      <c r="MUJ139" s="298"/>
      <c r="MUK139" s="298"/>
      <c r="MUL139" s="298"/>
      <c r="MUM139" s="298"/>
      <c r="MUN139" s="298"/>
      <c r="MUO139" s="298"/>
      <c r="MUP139" s="298"/>
      <c r="MUQ139" s="298"/>
      <c r="MUR139" s="298"/>
      <c r="MUS139" s="298"/>
      <c r="MUT139" s="298"/>
      <c r="MUU139" s="298"/>
      <c r="MUV139" s="298"/>
      <c r="MUW139" s="298"/>
      <c r="MUX139" s="298"/>
      <c r="MUY139" s="298"/>
      <c r="MUZ139" s="298"/>
      <c r="MVA139" s="298"/>
      <c r="MVB139" s="298"/>
      <c r="MVC139" s="298"/>
      <c r="MVD139" s="298"/>
      <c r="MVE139" s="298"/>
      <c r="MVF139" s="298"/>
      <c r="MVG139" s="298"/>
      <c r="MVH139" s="298"/>
      <c r="MVI139" s="298"/>
      <c r="MVJ139" s="298"/>
      <c r="MVK139" s="298"/>
      <c r="MVL139" s="298"/>
      <c r="MVM139" s="298"/>
      <c r="MVN139" s="298"/>
      <c r="MVO139" s="298"/>
      <c r="MVP139" s="298"/>
      <c r="MVQ139" s="298"/>
      <c r="MVR139" s="298"/>
      <c r="MVS139" s="298"/>
      <c r="MVT139" s="298"/>
      <c r="MVU139" s="298"/>
      <c r="MVV139" s="298"/>
      <c r="MVW139" s="298"/>
      <c r="MVX139" s="298"/>
      <c r="MVY139" s="298"/>
      <c r="MVZ139" s="298"/>
      <c r="MWA139" s="298"/>
      <c r="MWB139" s="298"/>
      <c r="MWC139" s="298"/>
      <c r="MWD139" s="298"/>
      <c r="MWE139" s="298"/>
      <c r="MWF139" s="298"/>
      <c r="MWG139" s="298"/>
      <c r="MWH139" s="298"/>
      <c r="MWI139" s="298"/>
      <c r="MWJ139" s="298"/>
      <c r="MWK139" s="298"/>
      <c r="MWL139" s="298"/>
      <c r="MWM139" s="298"/>
      <c r="MWN139" s="298"/>
      <c r="MWO139" s="298"/>
      <c r="MWP139" s="298"/>
      <c r="MWQ139" s="298"/>
      <c r="MWR139" s="298"/>
      <c r="MWS139" s="298"/>
      <c r="MWT139" s="298"/>
      <c r="MWU139" s="298"/>
      <c r="MWV139" s="298"/>
      <c r="MWW139" s="298"/>
      <c r="MWX139" s="298"/>
      <c r="MWY139" s="298"/>
      <c r="MWZ139" s="298"/>
      <c r="MXA139" s="298"/>
      <c r="MXB139" s="298"/>
      <c r="MXC139" s="298"/>
      <c r="MXD139" s="298"/>
      <c r="MXE139" s="298"/>
      <c r="MXF139" s="298"/>
      <c r="MXG139" s="298"/>
      <c r="MXH139" s="298"/>
      <c r="MXI139" s="298"/>
      <c r="MXJ139" s="298"/>
      <c r="MXK139" s="298"/>
      <c r="MXL139" s="298"/>
      <c r="MXM139" s="298"/>
      <c r="MXN139" s="298"/>
      <c r="MXO139" s="298"/>
      <c r="MXP139" s="298"/>
      <c r="MXQ139" s="298"/>
      <c r="MXR139" s="298"/>
      <c r="MXS139" s="298"/>
      <c r="MXT139" s="298"/>
      <c r="MXU139" s="298"/>
      <c r="MXV139" s="298"/>
      <c r="MXW139" s="298"/>
      <c r="MXX139" s="298"/>
      <c r="MXY139" s="298"/>
      <c r="MXZ139" s="298"/>
      <c r="MYA139" s="298"/>
      <c r="MYB139" s="298"/>
      <c r="MYC139" s="298"/>
      <c r="MYD139" s="298"/>
      <c r="MYE139" s="298"/>
      <c r="MYF139" s="298"/>
      <c r="MYG139" s="298"/>
      <c r="MYH139" s="298"/>
      <c r="MYI139" s="298"/>
      <c r="MYJ139" s="298"/>
      <c r="MYK139" s="298"/>
      <c r="MYL139" s="298"/>
      <c r="MYM139" s="298"/>
      <c r="MYN139" s="298"/>
      <c r="MYO139" s="298"/>
      <c r="MYP139" s="298"/>
      <c r="MYQ139" s="298"/>
      <c r="MYR139" s="298"/>
      <c r="MYS139" s="298"/>
      <c r="MYT139" s="298"/>
      <c r="MYU139" s="298"/>
      <c r="MYV139" s="298"/>
      <c r="MYW139" s="298"/>
      <c r="MYX139" s="298"/>
      <c r="MYY139" s="298"/>
      <c r="MYZ139" s="298"/>
      <c r="MZA139" s="298"/>
      <c r="MZB139" s="298"/>
      <c r="MZC139" s="298"/>
      <c r="MZD139" s="298"/>
      <c r="MZE139" s="298"/>
      <c r="MZF139" s="298"/>
      <c r="MZG139" s="298"/>
      <c r="MZH139" s="298"/>
      <c r="MZI139" s="298"/>
      <c r="MZJ139" s="298"/>
      <c r="MZK139" s="298"/>
      <c r="MZL139" s="298"/>
      <c r="MZM139" s="298"/>
      <c r="MZN139" s="298"/>
      <c r="MZO139" s="298"/>
      <c r="MZP139" s="298"/>
      <c r="MZQ139" s="298"/>
      <c r="MZR139" s="298"/>
      <c r="MZS139" s="298"/>
      <c r="MZT139" s="298"/>
      <c r="MZU139" s="298"/>
      <c r="MZV139" s="298"/>
      <c r="MZW139" s="298"/>
      <c r="MZX139" s="298"/>
      <c r="MZY139" s="298"/>
      <c r="MZZ139" s="298"/>
      <c r="NAA139" s="298"/>
      <c r="NAB139" s="298"/>
      <c r="NAC139" s="298"/>
      <c r="NAD139" s="298"/>
      <c r="NAE139" s="298"/>
      <c r="NAF139" s="298"/>
      <c r="NAG139" s="298"/>
      <c r="NAH139" s="298"/>
      <c r="NAI139" s="298"/>
      <c r="NAJ139" s="298"/>
      <c r="NAK139" s="298"/>
      <c r="NAL139" s="298"/>
      <c r="NAM139" s="298"/>
      <c r="NAN139" s="298"/>
      <c r="NAO139" s="298"/>
      <c r="NAP139" s="298"/>
      <c r="NAQ139" s="298"/>
      <c r="NAR139" s="298"/>
      <c r="NAS139" s="298"/>
      <c r="NAT139" s="298"/>
      <c r="NAU139" s="298"/>
      <c r="NAV139" s="298"/>
      <c r="NAW139" s="298"/>
      <c r="NAX139" s="298"/>
      <c r="NAY139" s="298"/>
      <c r="NAZ139" s="298"/>
      <c r="NBA139" s="298"/>
      <c r="NBB139" s="298"/>
      <c r="NBC139" s="298"/>
      <c r="NBD139" s="298"/>
      <c r="NBE139" s="298"/>
      <c r="NBF139" s="298"/>
      <c r="NBG139" s="298"/>
      <c r="NBH139" s="298"/>
      <c r="NBI139" s="298"/>
      <c r="NBJ139" s="298"/>
      <c r="NBK139" s="298"/>
      <c r="NBL139" s="298"/>
      <c r="NBM139" s="298"/>
      <c r="NBN139" s="298"/>
      <c r="NBO139" s="298"/>
      <c r="NBP139" s="298"/>
      <c r="NBQ139" s="298"/>
      <c r="NBR139" s="298"/>
      <c r="NBS139" s="298"/>
      <c r="NBT139" s="298"/>
      <c r="NBU139" s="298"/>
      <c r="NBV139" s="298"/>
      <c r="NBW139" s="298"/>
      <c r="NBX139" s="298"/>
      <c r="NBY139" s="298"/>
      <c r="NBZ139" s="298"/>
      <c r="NCA139" s="298"/>
      <c r="NCB139" s="298"/>
      <c r="NCC139" s="298"/>
      <c r="NCD139" s="298"/>
      <c r="NCE139" s="298"/>
      <c r="NCF139" s="298"/>
      <c r="NCG139" s="298"/>
      <c r="NCH139" s="298"/>
      <c r="NCI139" s="298"/>
      <c r="NCJ139" s="298"/>
      <c r="NCK139" s="298"/>
      <c r="NCL139" s="298"/>
      <c r="NCM139" s="298"/>
      <c r="NCN139" s="298"/>
      <c r="NCO139" s="298"/>
      <c r="NCP139" s="298"/>
      <c r="NCQ139" s="298"/>
      <c r="NCR139" s="298"/>
      <c r="NCS139" s="298"/>
      <c r="NCT139" s="298"/>
      <c r="NCU139" s="298"/>
      <c r="NCV139" s="298"/>
      <c r="NCW139" s="298"/>
      <c r="NCX139" s="298"/>
      <c r="NCY139" s="298"/>
      <c r="NCZ139" s="298"/>
      <c r="NDA139" s="298"/>
      <c r="NDB139" s="298"/>
      <c r="NDC139" s="298"/>
      <c r="NDD139" s="298"/>
      <c r="NDE139" s="298"/>
      <c r="NDF139" s="298"/>
      <c r="NDG139" s="298"/>
      <c r="NDH139" s="298"/>
      <c r="NDI139" s="298"/>
      <c r="NDJ139" s="298"/>
      <c r="NDK139" s="298"/>
      <c r="NDL139" s="298"/>
      <c r="NDM139" s="298"/>
      <c r="NDN139" s="298"/>
      <c r="NDO139" s="298"/>
      <c r="NDP139" s="298"/>
      <c r="NDQ139" s="298"/>
      <c r="NDR139" s="298"/>
      <c r="NDS139" s="298"/>
      <c r="NDT139" s="298"/>
      <c r="NDU139" s="298"/>
      <c r="NDV139" s="298"/>
      <c r="NDW139" s="298"/>
      <c r="NDX139" s="298"/>
      <c r="NDY139" s="298"/>
      <c r="NDZ139" s="298"/>
      <c r="NEA139" s="298"/>
      <c r="NEB139" s="298"/>
      <c r="NEC139" s="298"/>
      <c r="NED139" s="298"/>
      <c r="NEE139" s="298"/>
      <c r="NEF139" s="298"/>
      <c r="NEG139" s="298"/>
      <c r="NEH139" s="298"/>
      <c r="NEI139" s="298"/>
      <c r="NEJ139" s="298"/>
      <c r="NEK139" s="298"/>
      <c r="NEL139" s="298"/>
      <c r="NEM139" s="298"/>
      <c r="NEN139" s="298"/>
      <c r="NEO139" s="298"/>
      <c r="NEP139" s="298"/>
      <c r="NEQ139" s="298"/>
      <c r="NER139" s="298"/>
      <c r="NES139" s="298"/>
      <c r="NET139" s="298"/>
      <c r="NEU139" s="298"/>
      <c r="NEV139" s="298"/>
      <c r="NEW139" s="298"/>
      <c r="NEX139" s="298"/>
      <c r="NEY139" s="298"/>
      <c r="NEZ139" s="298"/>
      <c r="NFA139" s="298"/>
      <c r="NFB139" s="298"/>
      <c r="NFC139" s="298"/>
      <c r="NFD139" s="298"/>
      <c r="NFE139" s="298"/>
      <c r="NFF139" s="298"/>
      <c r="NFG139" s="298"/>
      <c r="NFH139" s="298"/>
      <c r="NFI139" s="298"/>
      <c r="NFJ139" s="298"/>
      <c r="NFK139" s="298"/>
      <c r="NFL139" s="298"/>
      <c r="NFM139" s="298"/>
      <c r="NFN139" s="298"/>
      <c r="NFO139" s="298"/>
      <c r="NFP139" s="298"/>
      <c r="NFQ139" s="298"/>
      <c r="NFR139" s="298"/>
      <c r="NFS139" s="298"/>
      <c r="NFT139" s="298"/>
      <c r="NFU139" s="298"/>
      <c r="NFV139" s="298"/>
      <c r="NFW139" s="298"/>
      <c r="NFX139" s="298"/>
      <c r="NFY139" s="298"/>
      <c r="NFZ139" s="298"/>
      <c r="NGA139" s="298"/>
      <c r="NGB139" s="298"/>
      <c r="NGC139" s="298"/>
      <c r="NGD139" s="298"/>
      <c r="NGE139" s="298"/>
      <c r="NGF139" s="298"/>
      <c r="NGG139" s="298"/>
      <c r="NGH139" s="298"/>
      <c r="NGI139" s="298"/>
      <c r="NGJ139" s="298"/>
      <c r="NGK139" s="298"/>
      <c r="NGL139" s="298"/>
      <c r="NGM139" s="298"/>
      <c r="NGN139" s="298"/>
      <c r="NGO139" s="298"/>
      <c r="NGP139" s="298"/>
      <c r="NGQ139" s="298"/>
      <c r="NGR139" s="298"/>
      <c r="NGS139" s="298"/>
      <c r="NGT139" s="298"/>
      <c r="NGU139" s="298"/>
      <c r="NGV139" s="298"/>
      <c r="NGW139" s="298"/>
      <c r="NGX139" s="298"/>
      <c r="NGY139" s="298"/>
      <c r="NGZ139" s="298"/>
      <c r="NHA139" s="298"/>
      <c r="NHB139" s="298"/>
      <c r="NHC139" s="298"/>
      <c r="NHD139" s="298"/>
      <c r="NHE139" s="298"/>
      <c r="NHF139" s="298"/>
      <c r="NHG139" s="298"/>
      <c r="NHH139" s="298"/>
      <c r="NHI139" s="298"/>
      <c r="NHJ139" s="298"/>
      <c r="NHK139" s="298"/>
      <c r="NHL139" s="298"/>
      <c r="NHM139" s="298"/>
      <c r="NHN139" s="298"/>
      <c r="NHO139" s="298"/>
      <c r="NHP139" s="298"/>
      <c r="NHQ139" s="298"/>
      <c r="NHR139" s="298"/>
      <c r="NHS139" s="298"/>
      <c r="NHT139" s="298"/>
      <c r="NHU139" s="298"/>
      <c r="NHV139" s="298"/>
      <c r="NHW139" s="298"/>
      <c r="NHX139" s="298"/>
      <c r="NHY139" s="298"/>
      <c r="NHZ139" s="298"/>
      <c r="NIA139" s="298"/>
      <c r="NIB139" s="298"/>
      <c r="NIC139" s="298"/>
      <c r="NID139" s="298"/>
      <c r="NIE139" s="298"/>
      <c r="NIF139" s="298"/>
      <c r="NIG139" s="298"/>
      <c r="NIH139" s="298"/>
      <c r="NII139" s="298"/>
      <c r="NIJ139" s="298"/>
      <c r="NIK139" s="298"/>
      <c r="NIL139" s="298"/>
      <c r="NIM139" s="298"/>
      <c r="NIN139" s="298"/>
      <c r="NIO139" s="298"/>
      <c r="NIP139" s="298"/>
      <c r="NIQ139" s="298"/>
      <c r="NIR139" s="298"/>
      <c r="NIS139" s="298"/>
      <c r="NIT139" s="298"/>
      <c r="NIU139" s="298"/>
      <c r="NIV139" s="298"/>
      <c r="NIW139" s="298"/>
      <c r="NIX139" s="298"/>
      <c r="NIY139" s="298"/>
      <c r="NIZ139" s="298"/>
      <c r="NJA139" s="298"/>
      <c r="NJB139" s="298"/>
      <c r="NJC139" s="298"/>
      <c r="NJD139" s="298"/>
      <c r="NJE139" s="298"/>
      <c r="NJF139" s="298"/>
      <c r="NJG139" s="298"/>
      <c r="NJH139" s="298"/>
      <c r="NJI139" s="298"/>
      <c r="NJJ139" s="298"/>
      <c r="NJK139" s="298"/>
      <c r="NJL139" s="298"/>
      <c r="NJM139" s="298"/>
      <c r="NJN139" s="298"/>
      <c r="NJO139" s="298"/>
      <c r="NJP139" s="298"/>
      <c r="NJQ139" s="298"/>
      <c r="NJR139" s="298"/>
      <c r="NJS139" s="298"/>
      <c r="NJT139" s="298"/>
      <c r="NJU139" s="298"/>
      <c r="NJV139" s="298"/>
      <c r="NJW139" s="298"/>
      <c r="NJX139" s="298"/>
      <c r="NJY139" s="298"/>
      <c r="NJZ139" s="298"/>
      <c r="NKA139" s="298"/>
      <c r="NKB139" s="298"/>
      <c r="NKC139" s="298"/>
      <c r="NKD139" s="298"/>
      <c r="NKE139" s="298"/>
      <c r="NKF139" s="298"/>
      <c r="NKG139" s="298"/>
      <c r="NKH139" s="298"/>
      <c r="NKI139" s="298"/>
      <c r="NKJ139" s="298"/>
      <c r="NKK139" s="298"/>
      <c r="NKL139" s="298"/>
      <c r="NKM139" s="298"/>
      <c r="NKN139" s="298"/>
      <c r="NKO139" s="298"/>
      <c r="NKP139" s="298"/>
      <c r="NKQ139" s="298"/>
      <c r="NKR139" s="298"/>
      <c r="NKS139" s="298"/>
      <c r="NKT139" s="298"/>
      <c r="NKU139" s="298"/>
      <c r="NKV139" s="298"/>
      <c r="NKW139" s="298"/>
      <c r="NKX139" s="298"/>
      <c r="NKY139" s="298"/>
      <c r="NKZ139" s="298"/>
      <c r="NLA139" s="298"/>
      <c r="NLB139" s="298"/>
      <c r="NLC139" s="298"/>
      <c r="NLD139" s="298"/>
      <c r="NLE139" s="298"/>
      <c r="NLF139" s="298"/>
      <c r="NLG139" s="298"/>
      <c r="NLH139" s="298"/>
      <c r="NLI139" s="298"/>
      <c r="NLJ139" s="298"/>
      <c r="NLK139" s="298"/>
      <c r="NLL139" s="298"/>
      <c r="NLM139" s="298"/>
      <c r="NLN139" s="298"/>
      <c r="NLO139" s="298"/>
      <c r="NLP139" s="298"/>
      <c r="NLQ139" s="298"/>
      <c r="NLR139" s="298"/>
      <c r="NLS139" s="298"/>
      <c r="NLT139" s="298"/>
      <c r="NLU139" s="298"/>
      <c r="NLV139" s="298"/>
      <c r="NLW139" s="298"/>
      <c r="NLX139" s="298"/>
      <c r="NLY139" s="298"/>
      <c r="NLZ139" s="298"/>
      <c r="NMA139" s="298"/>
      <c r="NMB139" s="298"/>
      <c r="NMC139" s="298"/>
      <c r="NMD139" s="298"/>
      <c r="NME139" s="298"/>
      <c r="NMF139" s="298"/>
      <c r="NMG139" s="298"/>
      <c r="NMH139" s="298"/>
      <c r="NMI139" s="298"/>
      <c r="NMJ139" s="298"/>
      <c r="NMK139" s="298"/>
      <c r="NML139" s="298"/>
      <c r="NMM139" s="298"/>
      <c r="NMN139" s="298"/>
      <c r="NMO139" s="298"/>
      <c r="NMP139" s="298"/>
      <c r="NMQ139" s="298"/>
      <c r="NMR139" s="298"/>
      <c r="NMS139" s="298"/>
      <c r="NMT139" s="298"/>
      <c r="NMU139" s="298"/>
      <c r="NMV139" s="298"/>
      <c r="NMW139" s="298"/>
      <c r="NMX139" s="298"/>
      <c r="NMY139" s="298"/>
      <c r="NMZ139" s="298"/>
      <c r="NNA139" s="298"/>
      <c r="NNB139" s="298"/>
      <c r="NNC139" s="298"/>
      <c r="NND139" s="298"/>
      <c r="NNE139" s="298"/>
      <c r="NNF139" s="298"/>
      <c r="NNG139" s="298"/>
      <c r="NNH139" s="298"/>
      <c r="NNI139" s="298"/>
      <c r="NNJ139" s="298"/>
      <c r="NNK139" s="298"/>
      <c r="NNL139" s="298"/>
      <c r="NNM139" s="298"/>
      <c r="NNN139" s="298"/>
      <c r="NNO139" s="298"/>
      <c r="NNP139" s="298"/>
      <c r="NNQ139" s="298"/>
      <c r="NNR139" s="298"/>
      <c r="NNS139" s="298"/>
      <c r="NNT139" s="298"/>
      <c r="NNU139" s="298"/>
      <c r="NNV139" s="298"/>
      <c r="NNW139" s="298"/>
      <c r="NNX139" s="298"/>
      <c r="NNY139" s="298"/>
      <c r="NNZ139" s="298"/>
      <c r="NOA139" s="298"/>
      <c r="NOB139" s="298"/>
      <c r="NOC139" s="298"/>
      <c r="NOD139" s="298"/>
      <c r="NOE139" s="298"/>
      <c r="NOF139" s="298"/>
      <c r="NOG139" s="298"/>
      <c r="NOH139" s="298"/>
      <c r="NOI139" s="298"/>
      <c r="NOJ139" s="298"/>
      <c r="NOK139" s="298"/>
      <c r="NOL139" s="298"/>
      <c r="NOM139" s="298"/>
      <c r="NON139" s="298"/>
      <c r="NOO139" s="298"/>
      <c r="NOP139" s="298"/>
      <c r="NOQ139" s="298"/>
      <c r="NOR139" s="298"/>
      <c r="NOS139" s="298"/>
      <c r="NOT139" s="298"/>
      <c r="NOU139" s="298"/>
      <c r="NOV139" s="298"/>
      <c r="NOW139" s="298"/>
      <c r="NOX139" s="298"/>
      <c r="NOY139" s="298"/>
      <c r="NOZ139" s="298"/>
      <c r="NPA139" s="298"/>
      <c r="NPB139" s="298"/>
      <c r="NPC139" s="298"/>
      <c r="NPD139" s="298"/>
      <c r="NPE139" s="298"/>
      <c r="NPF139" s="298"/>
      <c r="NPG139" s="298"/>
      <c r="NPH139" s="298"/>
      <c r="NPI139" s="298"/>
      <c r="NPJ139" s="298"/>
      <c r="NPK139" s="298"/>
      <c r="NPL139" s="298"/>
      <c r="NPM139" s="298"/>
      <c r="NPN139" s="298"/>
      <c r="NPO139" s="298"/>
      <c r="NPP139" s="298"/>
      <c r="NPQ139" s="298"/>
      <c r="NPR139" s="298"/>
      <c r="NPS139" s="298"/>
      <c r="NPT139" s="298"/>
      <c r="NPU139" s="298"/>
      <c r="NPV139" s="298"/>
      <c r="NPW139" s="298"/>
      <c r="NPX139" s="298"/>
      <c r="NPY139" s="298"/>
      <c r="NPZ139" s="298"/>
      <c r="NQA139" s="298"/>
      <c r="NQB139" s="298"/>
      <c r="NQC139" s="298"/>
      <c r="NQD139" s="298"/>
      <c r="NQE139" s="298"/>
      <c r="NQF139" s="298"/>
      <c r="NQG139" s="298"/>
      <c r="NQH139" s="298"/>
      <c r="NQI139" s="298"/>
      <c r="NQJ139" s="298"/>
      <c r="NQK139" s="298"/>
      <c r="NQL139" s="298"/>
      <c r="NQM139" s="298"/>
      <c r="NQN139" s="298"/>
      <c r="NQO139" s="298"/>
      <c r="NQP139" s="298"/>
      <c r="NQQ139" s="298"/>
      <c r="NQR139" s="298"/>
      <c r="NQS139" s="298"/>
      <c r="NQT139" s="298"/>
      <c r="NQU139" s="298"/>
      <c r="NQV139" s="298"/>
      <c r="NQW139" s="298"/>
      <c r="NQX139" s="298"/>
      <c r="NQY139" s="298"/>
      <c r="NQZ139" s="298"/>
      <c r="NRA139" s="298"/>
      <c r="NRB139" s="298"/>
      <c r="NRC139" s="298"/>
      <c r="NRD139" s="298"/>
      <c r="NRE139" s="298"/>
      <c r="NRF139" s="298"/>
      <c r="NRG139" s="298"/>
      <c r="NRH139" s="298"/>
      <c r="NRI139" s="298"/>
      <c r="NRJ139" s="298"/>
      <c r="NRK139" s="298"/>
      <c r="NRL139" s="298"/>
      <c r="NRM139" s="298"/>
      <c r="NRN139" s="298"/>
      <c r="NRO139" s="298"/>
      <c r="NRP139" s="298"/>
      <c r="NRQ139" s="298"/>
      <c r="NRR139" s="298"/>
      <c r="NRS139" s="298"/>
      <c r="NRT139" s="298"/>
      <c r="NRU139" s="298"/>
      <c r="NRV139" s="298"/>
      <c r="NRW139" s="298"/>
      <c r="NRX139" s="298"/>
      <c r="NRY139" s="298"/>
      <c r="NRZ139" s="298"/>
      <c r="NSA139" s="298"/>
      <c r="NSB139" s="298"/>
      <c r="NSC139" s="298"/>
      <c r="NSD139" s="298"/>
      <c r="NSE139" s="298"/>
      <c r="NSF139" s="298"/>
      <c r="NSG139" s="298"/>
      <c r="NSH139" s="298"/>
      <c r="NSI139" s="298"/>
      <c r="NSJ139" s="298"/>
      <c r="NSK139" s="298"/>
      <c r="NSL139" s="298"/>
      <c r="NSM139" s="298"/>
      <c r="NSN139" s="298"/>
      <c r="NSO139" s="298"/>
      <c r="NSP139" s="298"/>
      <c r="NSQ139" s="298"/>
      <c r="NSR139" s="298"/>
      <c r="NSS139" s="298"/>
      <c r="NST139" s="298"/>
      <c r="NSU139" s="298"/>
      <c r="NSV139" s="298"/>
      <c r="NSW139" s="298"/>
      <c r="NSX139" s="298"/>
      <c r="NSY139" s="298"/>
      <c r="NSZ139" s="298"/>
      <c r="NTA139" s="298"/>
      <c r="NTB139" s="298"/>
      <c r="NTC139" s="298"/>
      <c r="NTD139" s="298"/>
      <c r="NTE139" s="298"/>
      <c r="NTF139" s="298"/>
      <c r="NTG139" s="298"/>
      <c r="NTH139" s="298"/>
      <c r="NTI139" s="298"/>
      <c r="NTJ139" s="298"/>
      <c r="NTK139" s="298"/>
      <c r="NTL139" s="298"/>
      <c r="NTM139" s="298"/>
      <c r="NTN139" s="298"/>
      <c r="NTO139" s="298"/>
      <c r="NTP139" s="298"/>
      <c r="NTQ139" s="298"/>
      <c r="NTR139" s="298"/>
      <c r="NTS139" s="298"/>
      <c r="NTT139" s="298"/>
      <c r="NTU139" s="298"/>
      <c r="NTV139" s="298"/>
      <c r="NTW139" s="298"/>
      <c r="NTX139" s="298"/>
      <c r="NTY139" s="298"/>
      <c r="NTZ139" s="298"/>
      <c r="NUA139" s="298"/>
      <c r="NUB139" s="298"/>
      <c r="NUC139" s="298"/>
      <c r="NUD139" s="298"/>
      <c r="NUE139" s="298"/>
      <c r="NUF139" s="298"/>
      <c r="NUG139" s="298"/>
      <c r="NUH139" s="298"/>
      <c r="NUI139" s="298"/>
      <c r="NUJ139" s="298"/>
      <c r="NUK139" s="298"/>
      <c r="NUL139" s="298"/>
      <c r="NUM139" s="298"/>
      <c r="NUN139" s="298"/>
      <c r="NUO139" s="298"/>
      <c r="NUP139" s="298"/>
      <c r="NUQ139" s="298"/>
      <c r="NUR139" s="298"/>
      <c r="NUS139" s="298"/>
      <c r="NUT139" s="298"/>
      <c r="NUU139" s="298"/>
      <c r="NUV139" s="298"/>
      <c r="NUW139" s="298"/>
      <c r="NUX139" s="298"/>
      <c r="NUY139" s="298"/>
      <c r="NUZ139" s="298"/>
      <c r="NVA139" s="298"/>
      <c r="NVB139" s="298"/>
      <c r="NVC139" s="298"/>
      <c r="NVD139" s="298"/>
      <c r="NVE139" s="298"/>
      <c r="NVF139" s="298"/>
      <c r="NVG139" s="298"/>
      <c r="NVH139" s="298"/>
      <c r="NVI139" s="298"/>
      <c r="NVJ139" s="298"/>
      <c r="NVK139" s="298"/>
      <c r="NVL139" s="298"/>
      <c r="NVM139" s="298"/>
      <c r="NVN139" s="298"/>
      <c r="NVO139" s="298"/>
      <c r="NVP139" s="298"/>
      <c r="NVQ139" s="298"/>
      <c r="NVR139" s="298"/>
      <c r="NVS139" s="298"/>
      <c r="NVT139" s="298"/>
      <c r="NVU139" s="298"/>
      <c r="NVV139" s="298"/>
      <c r="NVW139" s="298"/>
      <c r="NVX139" s="298"/>
      <c r="NVY139" s="298"/>
      <c r="NVZ139" s="298"/>
      <c r="NWA139" s="298"/>
      <c r="NWB139" s="298"/>
      <c r="NWC139" s="298"/>
      <c r="NWD139" s="298"/>
      <c r="NWE139" s="298"/>
      <c r="NWF139" s="298"/>
      <c r="NWG139" s="298"/>
      <c r="NWH139" s="298"/>
      <c r="NWI139" s="298"/>
      <c r="NWJ139" s="298"/>
      <c r="NWK139" s="298"/>
      <c r="NWL139" s="298"/>
      <c r="NWM139" s="298"/>
      <c r="NWN139" s="298"/>
      <c r="NWO139" s="298"/>
      <c r="NWP139" s="298"/>
      <c r="NWQ139" s="298"/>
      <c r="NWR139" s="298"/>
      <c r="NWS139" s="298"/>
      <c r="NWT139" s="298"/>
      <c r="NWU139" s="298"/>
      <c r="NWV139" s="298"/>
      <c r="NWW139" s="298"/>
      <c r="NWX139" s="298"/>
      <c r="NWY139" s="298"/>
      <c r="NWZ139" s="298"/>
      <c r="NXA139" s="298"/>
      <c r="NXB139" s="298"/>
      <c r="NXC139" s="298"/>
      <c r="NXD139" s="298"/>
      <c r="NXE139" s="298"/>
      <c r="NXF139" s="298"/>
      <c r="NXG139" s="298"/>
      <c r="NXH139" s="298"/>
      <c r="NXI139" s="298"/>
      <c r="NXJ139" s="298"/>
      <c r="NXK139" s="298"/>
      <c r="NXL139" s="298"/>
      <c r="NXM139" s="298"/>
      <c r="NXN139" s="298"/>
      <c r="NXO139" s="298"/>
      <c r="NXP139" s="298"/>
      <c r="NXQ139" s="298"/>
      <c r="NXR139" s="298"/>
      <c r="NXS139" s="298"/>
      <c r="NXT139" s="298"/>
      <c r="NXU139" s="298"/>
      <c r="NXV139" s="298"/>
      <c r="NXW139" s="298"/>
      <c r="NXX139" s="298"/>
      <c r="NXY139" s="298"/>
      <c r="NXZ139" s="298"/>
      <c r="NYA139" s="298"/>
      <c r="NYB139" s="298"/>
      <c r="NYC139" s="298"/>
      <c r="NYD139" s="298"/>
      <c r="NYE139" s="298"/>
      <c r="NYF139" s="298"/>
      <c r="NYG139" s="298"/>
      <c r="NYH139" s="298"/>
      <c r="NYI139" s="298"/>
      <c r="NYJ139" s="298"/>
      <c r="NYK139" s="298"/>
      <c r="NYL139" s="298"/>
      <c r="NYM139" s="298"/>
      <c r="NYN139" s="298"/>
      <c r="NYO139" s="298"/>
      <c r="NYP139" s="298"/>
      <c r="NYQ139" s="298"/>
      <c r="NYR139" s="298"/>
      <c r="NYS139" s="298"/>
      <c r="NYT139" s="298"/>
      <c r="NYU139" s="298"/>
      <c r="NYV139" s="298"/>
      <c r="NYW139" s="298"/>
      <c r="NYX139" s="298"/>
      <c r="NYY139" s="298"/>
      <c r="NYZ139" s="298"/>
      <c r="NZA139" s="298"/>
      <c r="NZB139" s="298"/>
      <c r="NZC139" s="298"/>
      <c r="NZD139" s="298"/>
      <c r="NZE139" s="298"/>
      <c r="NZF139" s="298"/>
      <c r="NZG139" s="298"/>
      <c r="NZH139" s="298"/>
      <c r="NZI139" s="298"/>
      <c r="NZJ139" s="298"/>
      <c r="NZK139" s="298"/>
      <c r="NZL139" s="298"/>
      <c r="NZM139" s="298"/>
      <c r="NZN139" s="298"/>
      <c r="NZO139" s="298"/>
      <c r="NZP139" s="298"/>
      <c r="NZQ139" s="298"/>
      <c r="NZR139" s="298"/>
      <c r="NZS139" s="298"/>
      <c r="NZT139" s="298"/>
      <c r="NZU139" s="298"/>
      <c r="NZV139" s="298"/>
      <c r="NZW139" s="298"/>
      <c r="NZX139" s="298"/>
      <c r="NZY139" s="298"/>
      <c r="NZZ139" s="298"/>
      <c r="OAA139" s="298"/>
      <c r="OAB139" s="298"/>
      <c r="OAC139" s="298"/>
      <c r="OAD139" s="298"/>
      <c r="OAE139" s="298"/>
      <c r="OAF139" s="298"/>
      <c r="OAG139" s="298"/>
      <c r="OAH139" s="298"/>
      <c r="OAI139" s="298"/>
      <c r="OAJ139" s="298"/>
      <c r="OAK139" s="298"/>
      <c r="OAL139" s="298"/>
      <c r="OAM139" s="298"/>
      <c r="OAN139" s="298"/>
      <c r="OAO139" s="298"/>
      <c r="OAP139" s="298"/>
      <c r="OAQ139" s="298"/>
      <c r="OAR139" s="298"/>
      <c r="OAS139" s="298"/>
      <c r="OAT139" s="298"/>
      <c r="OAU139" s="298"/>
      <c r="OAV139" s="298"/>
      <c r="OAW139" s="298"/>
      <c r="OAX139" s="298"/>
      <c r="OAY139" s="298"/>
      <c r="OAZ139" s="298"/>
      <c r="OBA139" s="298"/>
      <c r="OBB139" s="298"/>
      <c r="OBC139" s="298"/>
      <c r="OBD139" s="298"/>
      <c r="OBE139" s="298"/>
      <c r="OBF139" s="298"/>
      <c r="OBG139" s="298"/>
      <c r="OBH139" s="298"/>
      <c r="OBI139" s="298"/>
      <c r="OBJ139" s="298"/>
      <c r="OBK139" s="298"/>
      <c r="OBL139" s="298"/>
      <c r="OBM139" s="298"/>
      <c r="OBN139" s="298"/>
      <c r="OBO139" s="298"/>
      <c r="OBP139" s="298"/>
      <c r="OBQ139" s="298"/>
      <c r="OBR139" s="298"/>
      <c r="OBS139" s="298"/>
      <c r="OBT139" s="298"/>
      <c r="OBU139" s="298"/>
      <c r="OBV139" s="298"/>
      <c r="OBW139" s="298"/>
      <c r="OBX139" s="298"/>
      <c r="OBY139" s="298"/>
      <c r="OBZ139" s="298"/>
      <c r="OCA139" s="298"/>
      <c r="OCB139" s="298"/>
      <c r="OCC139" s="298"/>
      <c r="OCD139" s="298"/>
      <c r="OCE139" s="298"/>
      <c r="OCF139" s="298"/>
      <c r="OCG139" s="298"/>
      <c r="OCH139" s="298"/>
      <c r="OCI139" s="298"/>
      <c r="OCJ139" s="298"/>
      <c r="OCK139" s="298"/>
      <c r="OCL139" s="298"/>
      <c r="OCM139" s="298"/>
      <c r="OCN139" s="298"/>
      <c r="OCO139" s="298"/>
      <c r="OCP139" s="298"/>
      <c r="OCQ139" s="298"/>
      <c r="OCR139" s="298"/>
      <c r="OCS139" s="298"/>
      <c r="OCT139" s="298"/>
      <c r="OCU139" s="298"/>
      <c r="OCV139" s="298"/>
      <c r="OCW139" s="298"/>
      <c r="OCX139" s="298"/>
      <c r="OCY139" s="298"/>
      <c r="OCZ139" s="298"/>
      <c r="ODA139" s="298"/>
      <c r="ODB139" s="298"/>
      <c r="ODC139" s="298"/>
      <c r="ODD139" s="298"/>
      <c r="ODE139" s="298"/>
      <c r="ODF139" s="298"/>
      <c r="ODG139" s="298"/>
      <c r="ODH139" s="298"/>
      <c r="ODI139" s="298"/>
      <c r="ODJ139" s="298"/>
      <c r="ODK139" s="298"/>
      <c r="ODL139" s="298"/>
      <c r="ODM139" s="298"/>
      <c r="ODN139" s="298"/>
      <c r="ODO139" s="298"/>
      <c r="ODP139" s="298"/>
      <c r="ODQ139" s="298"/>
      <c r="ODR139" s="298"/>
      <c r="ODS139" s="298"/>
      <c r="ODT139" s="298"/>
      <c r="ODU139" s="298"/>
      <c r="ODV139" s="298"/>
      <c r="ODW139" s="298"/>
      <c r="ODX139" s="298"/>
      <c r="ODY139" s="298"/>
      <c r="ODZ139" s="298"/>
      <c r="OEA139" s="298"/>
      <c r="OEB139" s="298"/>
      <c r="OEC139" s="298"/>
      <c r="OED139" s="298"/>
      <c r="OEE139" s="298"/>
      <c r="OEF139" s="298"/>
      <c r="OEG139" s="298"/>
      <c r="OEH139" s="298"/>
      <c r="OEI139" s="298"/>
      <c r="OEJ139" s="298"/>
      <c r="OEK139" s="298"/>
      <c r="OEL139" s="298"/>
      <c r="OEM139" s="298"/>
      <c r="OEN139" s="298"/>
      <c r="OEO139" s="298"/>
      <c r="OEP139" s="298"/>
      <c r="OEQ139" s="298"/>
      <c r="OER139" s="298"/>
      <c r="OES139" s="298"/>
      <c r="OET139" s="298"/>
      <c r="OEU139" s="298"/>
      <c r="OEV139" s="298"/>
      <c r="OEW139" s="298"/>
      <c r="OEX139" s="298"/>
      <c r="OEY139" s="298"/>
      <c r="OEZ139" s="298"/>
      <c r="OFA139" s="298"/>
      <c r="OFB139" s="298"/>
      <c r="OFC139" s="298"/>
      <c r="OFD139" s="298"/>
      <c r="OFE139" s="298"/>
      <c r="OFF139" s="298"/>
      <c r="OFG139" s="298"/>
      <c r="OFH139" s="298"/>
      <c r="OFI139" s="298"/>
      <c r="OFJ139" s="298"/>
      <c r="OFK139" s="298"/>
      <c r="OFL139" s="298"/>
      <c r="OFM139" s="298"/>
      <c r="OFN139" s="298"/>
      <c r="OFO139" s="298"/>
      <c r="OFP139" s="298"/>
      <c r="OFQ139" s="298"/>
      <c r="OFR139" s="298"/>
      <c r="OFS139" s="298"/>
      <c r="OFT139" s="298"/>
      <c r="OFU139" s="298"/>
      <c r="OFV139" s="298"/>
      <c r="OFW139" s="298"/>
      <c r="OFX139" s="298"/>
      <c r="OFY139" s="298"/>
      <c r="OFZ139" s="298"/>
      <c r="OGA139" s="298"/>
      <c r="OGB139" s="298"/>
      <c r="OGC139" s="298"/>
      <c r="OGD139" s="298"/>
      <c r="OGE139" s="298"/>
      <c r="OGF139" s="298"/>
      <c r="OGG139" s="298"/>
      <c r="OGH139" s="298"/>
      <c r="OGI139" s="298"/>
      <c r="OGJ139" s="298"/>
      <c r="OGK139" s="298"/>
      <c r="OGL139" s="298"/>
      <c r="OGM139" s="298"/>
      <c r="OGN139" s="298"/>
      <c r="OGO139" s="298"/>
      <c r="OGP139" s="298"/>
      <c r="OGQ139" s="298"/>
      <c r="OGR139" s="298"/>
      <c r="OGS139" s="298"/>
      <c r="OGT139" s="298"/>
      <c r="OGU139" s="298"/>
      <c r="OGV139" s="298"/>
      <c r="OGW139" s="298"/>
      <c r="OGX139" s="298"/>
      <c r="OGY139" s="298"/>
      <c r="OGZ139" s="298"/>
      <c r="OHA139" s="298"/>
      <c r="OHB139" s="298"/>
      <c r="OHC139" s="298"/>
      <c r="OHD139" s="298"/>
      <c r="OHE139" s="298"/>
      <c r="OHF139" s="298"/>
      <c r="OHG139" s="298"/>
      <c r="OHH139" s="298"/>
      <c r="OHI139" s="298"/>
      <c r="OHJ139" s="298"/>
      <c r="OHK139" s="298"/>
      <c r="OHL139" s="298"/>
      <c r="OHM139" s="298"/>
      <c r="OHN139" s="298"/>
      <c r="OHO139" s="298"/>
      <c r="OHP139" s="298"/>
      <c r="OHQ139" s="298"/>
      <c r="OHR139" s="298"/>
      <c r="OHS139" s="298"/>
      <c r="OHT139" s="298"/>
      <c r="OHU139" s="298"/>
      <c r="OHV139" s="298"/>
      <c r="OHW139" s="298"/>
      <c r="OHX139" s="298"/>
      <c r="OHY139" s="298"/>
      <c r="OHZ139" s="298"/>
      <c r="OIA139" s="298"/>
      <c r="OIB139" s="298"/>
      <c r="OIC139" s="298"/>
      <c r="OID139" s="298"/>
      <c r="OIE139" s="298"/>
      <c r="OIF139" s="298"/>
      <c r="OIG139" s="298"/>
      <c r="OIH139" s="298"/>
      <c r="OII139" s="298"/>
      <c r="OIJ139" s="298"/>
      <c r="OIK139" s="298"/>
      <c r="OIL139" s="298"/>
      <c r="OIM139" s="298"/>
      <c r="OIN139" s="298"/>
      <c r="OIO139" s="298"/>
      <c r="OIP139" s="298"/>
      <c r="OIQ139" s="298"/>
      <c r="OIR139" s="298"/>
      <c r="OIS139" s="298"/>
      <c r="OIT139" s="298"/>
      <c r="OIU139" s="298"/>
      <c r="OIV139" s="298"/>
      <c r="OIW139" s="298"/>
      <c r="OIX139" s="298"/>
      <c r="OIY139" s="298"/>
      <c r="OIZ139" s="298"/>
      <c r="OJA139" s="298"/>
      <c r="OJB139" s="298"/>
      <c r="OJC139" s="298"/>
      <c r="OJD139" s="298"/>
      <c r="OJE139" s="298"/>
      <c r="OJF139" s="298"/>
      <c r="OJG139" s="298"/>
      <c r="OJH139" s="298"/>
      <c r="OJI139" s="298"/>
      <c r="OJJ139" s="298"/>
      <c r="OJK139" s="298"/>
      <c r="OJL139" s="298"/>
      <c r="OJM139" s="298"/>
      <c r="OJN139" s="298"/>
      <c r="OJO139" s="298"/>
      <c r="OJP139" s="298"/>
      <c r="OJQ139" s="298"/>
      <c r="OJR139" s="298"/>
      <c r="OJS139" s="298"/>
      <c r="OJT139" s="298"/>
      <c r="OJU139" s="298"/>
      <c r="OJV139" s="298"/>
      <c r="OJW139" s="298"/>
      <c r="OJX139" s="298"/>
      <c r="OJY139" s="298"/>
      <c r="OJZ139" s="298"/>
      <c r="OKA139" s="298"/>
      <c r="OKB139" s="298"/>
      <c r="OKC139" s="298"/>
      <c r="OKD139" s="298"/>
      <c r="OKE139" s="298"/>
      <c r="OKF139" s="298"/>
      <c r="OKG139" s="298"/>
      <c r="OKH139" s="298"/>
      <c r="OKI139" s="298"/>
      <c r="OKJ139" s="298"/>
      <c r="OKK139" s="298"/>
      <c r="OKL139" s="298"/>
      <c r="OKM139" s="298"/>
      <c r="OKN139" s="298"/>
      <c r="OKO139" s="298"/>
      <c r="OKP139" s="298"/>
      <c r="OKQ139" s="298"/>
      <c r="OKR139" s="298"/>
      <c r="OKS139" s="298"/>
      <c r="OKT139" s="298"/>
      <c r="OKU139" s="298"/>
      <c r="OKV139" s="298"/>
      <c r="OKW139" s="298"/>
      <c r="OKX139" s="298"/>
      <c r="OKY139" s="298"/>
      <c r="OKZ139" s="298"/>
      <c r="OLA139" s="298"/>
      <c r="OLB139" s="298"/>
      <c r="OLC139" s="298"/>
      <c r="OLD139" s="298"/>
      <c r="OLE139" s="298"/>
      <c r="OLF139" s="298"/>
      <c r="OLG139" s="298"/>
      <c r="OLH139" s="298"/>
      <c r="OLI139" s="298"/>
      <c r="OLJ139" s="298"/>
      <c r="OLK139" s="298"/>
      <c r="OLL139" s="298"/>
      <c r="OLM139" s="298"/>
      <c r="OLN139" s="298"/>
      <c r="OLO139" s="298"/>
      <c r="OLP139" s="298"/>
      <c r="OLQ139" s="298"/>
      <c r="OLR139" s="298"/>
      <c r="OLS139" s="298"/>
      <c r="OLT139" s="298"/>
      <c r="OLU139" s="298"/>
      <c r="OLV139" s="298"/>
      <c r="OLW139" s="298"/>
      <c r="OLX139" s="298"/>
      <c r="OLY139" s="298"/>
      <c r="OLZ139" s="298"/>
      <c r="OMA139" s="298"/>
      <c r="OMB139" s="298"/>
      <c r="OMC139" s="298"/>
      <c r="OMD139" s="298"/>
      <c r="OME139" s="298"/>
      <c r="OMF139" s="298"/>
      <c r="OMG139" s="298"/>
      <c r="OMH139" s="298"/>
      <c r="OMI139" s="298"/>
      <c r="OMJ139" s="298"/>
      <c r="OMK139" s="298"/>
      <c r="OML139" s="298"/>
      <c r="OMM139" s="298"/>
      <c r="OMN139" s="298"/>
      <c r="OMO139" s="298"/>
      <c r="OMP139" s="298"/>
      <c r="OMQ139" s="298"/>
      <c r="OMR139" s="298"/>
      <c r="OMS139" s="298"/>
      <c r="OMT139" s="298"/>
      <c r="OMU139" s="298"/>
      <c r="OMV139" s="298"/>
      <c r="OMW139" s="298"/>
      <c r="OMX139" s="298"/>
      <c r="OMY139" s="298"/>
      <c r="OMZ139" s="298"/>
      <c r="ONA139" s="298"/>
      <c r="ONB139" s="298"/>
      <c r="ONC139" s="298"/>
      <c r="OND139" s="298"/>
      <c r="ONE139" s="298"/>
      <c r="ONF139" s="298"/>
      <c r="ONG139" s="298"/>
      <c r="ONH139" s="298"/>
      <c r="ONI139" s="298"/>
      <c r="ONJ139" s="298"/>
      <c r="ONK139" s="298"/>
      <c r="ONL139" s="298"/>
      <c r="ONM139" s="298"/>
      <c r="ONN139" s="298"/>
      <c r="ONO139" s="298"/>
      <c r="ONP139" s="298"/>
      <c r="ONQ139" s="298"/>
      <c r="ONR139" s="298"/>
      <c r="ONS139" s="298"/>
      <c r="ONT139" s="298"/>
      <c r="ONU139" s="298"/>
      <c r="ONV139" s="298"/>
      <c r="ONW139" s="298"/>
      <c r="ONX139" s="298"/>
      <c r="ONY139" s="298"/>
      <c r="ONZ139" s="298"/>
      <c r="OOA139" s="298"/>
      <c r="OOB139" s="298"/>
      <c r="OOC139" s="298"/>
      <c r="OOD139" s="298"/>
      <c r="OOE139" s="298"/>
      <c r="OOF139" s="298"/>
      <c r="OOG139" s="298"/>
      <c r="OOH139" s="298"/>
      <c r="OOI139" s="298"/>
      <c r="OOJ139" s="298"/>
      <c r="OOK139" s="298"/>
      <c r="OOL139" s="298"/>
      <c r="OOM139" s="298"/>
      <c r="OON139" s="298"/>
      <c r="OOO139" s="298"/>
      <c r="OOP139" s="298"/>
      <c r="OOQ139" s="298"/>
      <c r="OOR139" s="298"/>
      <c r="OOS139" s="298"/>
      <c r="OOT139" s="298"/>
      <c r="OOU139" s="298"/>
      <c r="OOV139" s="298"/>
      <c r="OOW139" s="298"/>
      <c r="OOX139" s="298"/>
      <c r="OOY139" s="298"/>
      <c r="OOZ139" s="298"/>
      <c r="OPA139" s="298"/>
      <c r="OPB139" s="298"/>
      <c r="OPC139" s="298"/>
      <c r="OPD139" s="298"/>
      <c r="OPE139" s="298"/>
      <c r="OPF139" s="298"/>
      <c r="OPG139" s="298"/>
      <c r="OPH139" s="298"/>
      <c r="OPI139" s="298"/>
      <c r="OPJ139" s="298"/>
      <c r="OPK139" s="298"/>
      <c r="OPL139" s="298"/>
      <c r="OPM139" s="298"/>
      <c r="OPN139" s="298"/>
      <c r="OPO139" s="298"/>
      <c r="OPP139" s="298"/>
      <c r="OPQ139" s="298"/>
      <c r="OPR139" s="298"/>
      <c r="OPS139" s="298"/>
      <c r="OPT139" s="298"/>
      <c r="OPU139" s="298"/>
      <c r="OPV139" s="298"/>
      <c r="OPW139" s="298"/>
      <c r="OPX139" s="298"/>
      <c r="OPY139" s="298"/>
      <c r="OPZ139" s="298"/>
      <c r="OQA139" s="298"/>
      <c r="OQB139" s="298"/>
      <c r="OQC139" s="298"/>
      <c r="OQD139" s="298"/>
      <c r="OQE139" s="298"/>
      <c r="OQF139" s="298"/>
      <c r="OQG139" s="298"/>
      <c r="OQH139" s="298"/>
      <c r="OQI139" s="298"/>
      <c r="OQJ139" s="298"/>
      <c r="OQK139" s="298"/>
      <c r="OQL139" s="298"/>
      <c r="OQM139" s="298"/>
      <c r="OQN139" s="298"/>
      <c r="OQO139" s="298"/>
      <c r="OQP139" s="298"/>
      <c r="OQQ139" s="298"/>
      <c r="OQR139" s="298"/>
      <c r="OQS139" s="298"/>
      <c r="OQT139" s="298"/>
      <c r="OQU139" s="298"/>
      <c r="OQV139" s="298"/>
      <c r="OQW139" s="298"/>
      <c r="OQX139" s="298"/>
      <c r="OQY139" s="298"/>
      <c r="OQZ139" s="298"/>
      <c r="ORA139" s="298"/>
      <c r="ORB139" s="298"/>
      <c r="ORC139" s="298"/>
      <c r="ORD139" s="298"/>
      <c r="ORE139" s="298"/>
      <c r="ORF139" s="298"/>
      <c r="ORG139" s="298"/>
      <c r="ORH139" s="298"/>
      <c r="ORI139" s="298"/>
      <c r="ORJ139" s="298"/>
      <c r="ORK139" s="298"/>
      <c r="ORL139" s="298"/>
      <c r="ORM139" s="298"/>
      <c r="ORN139" s="298"/>
      <c r="ORO139" s="298"/>
      <c r="ORP139" s="298"/>
      <c r="ORQ139" s="298"/>
      <c r="ORR139" s="298"/>
      <c r="ORS139" s="298"/>
      <c r="ORT139" s="298"/>
      <c r="ORU139" s="298"/>
      <c r="ORV139" s="298"/>
      <c r="ORW139" s="298"/>
      <c r="ORX139" s="298"/>
      <c r="ORY139" s="298"/>
      <c r="ORZ139" s="298"/>
      <c r="OSA139" s="298"/>
      <c r="OSB139" s="298"/>
      <c r="OSC139" s="298"/>
      <c r="OSD139" s="298"/>
      <c r="OSE139" s="298"/>
      <c r="OSF139" s="298"/>
      <c r="OSG139" s="298"/>
      <c r="OSH139" s="298"/>
      <c r="OSI139" s="298"/>
      <c r="OSJ139" s="298"/>
      <c r="OSK139" s="298"/>
      <c r="OSL139" s="298"/>
      <c r="OSM139" s="298"/>
      <c r="OSN139" s="298"/>
      <c r="OSO139" s="298"/>
      <c r="OSP139" s="298"/>
      <c r="OSQ139" s="298"/>
      <c r="OSR139" s="298"/>
      <c r="OSS139" s="298"/>
      <c r="OST139" s="298"/>
      <c r="OSU139" s="298"/>
      <c r="OSV139" s="298"/>
      <c r="OSW139" s="298"/>
      <c r="OSX139" s="298"/>
      <c r="OSY139" s="298"/>
      <c r="OSZ139" s="298"/>
      <c r="OTA139" s="298"/>
      <c r="OTB139" s="298"/>
      <c r="OTC139" s="298"/>
      <c r="OTD139" s="298"/>
      <c r="OTE139" s="298"/>
      <c r="OTF139" s="298"/>
      <c r="OTG139" s="298"/>
      <c r="OTH139" s="298"/>
      <c r="OTI139" s="298"/>
      <c r="OTJ139" s="298"/>
      <c r="OTK139" s="298"/>
      <c r="OTL139" s="298"/>
      <c r="OTM139" s="298"/>
      <c r="OTN139" s="298"/>
      <c r="OTO139" s="298"/>
      <c r="OTP139" s="298"/>
      <c r="OTQ139" s="298"/>
      <c r="OTR139" s="298"/>
      <c r="OTS139" s="298"/>
      <c r="OTT139" s="298"/>
      <c r="OTU139" s="298"/>
      <c r="OTV139" s="298"/>
      <c r="OTW139" s="298"/>
      <c r="OTX139" s="298"/>
      <c r="OTY139" s="298"/>
      <c r="OTZ139" s="298"/>
      <c r="OUA139" s="298"/>
      <c r="OUB139" s="298"/>
      <c r="OUC139" s="298"/>
      <c r="OUD139" s="298"/>
      <c r="OUE139" s="298"/>
      <c r="OUF139" s="298"/>
      <c r="OUG139" s="298"/>
      <c r="OUH139" s="298"/>
      <c r="OUI139" s="298"/>
      <c r="OUJ139" s="298"/>
      <c r="OUK139" s="298"/>
      <c r="OUL139" s="298"/>
      <c r="OUM139" s="298"/>
      <c r="OUN139" s="298"/>
      <c r="OUO139" s="298"/>
      <c r="OUP139" s="298"/>
      <c r="OUQ139" s="298"/>
      <c r="OUR139" s="298"/>
      <c r="OUS139" s="298"/>
      <c r="OUT139" s="298"/>
      <c r="OUU139" s="298"/>
      <c r="OUV139" s="298"/>
      <c r="OUW139" s="298"/>
      <c r="OUX139" s="298"/>
      <c r="OUY139" s="298"/>
      <c r="OUZ139" s="298"/>
      <c r="OVA139" s="298"/>
      <c r="OVB139" s="298"/>
      <c r="OVC139" s="298"/>
      <c r="OVD139" s="298"/>
      <c r="OVE139" s="298"/>
      <c r="OVF139" s="298"/>
      <c r="OVG139" s="298"/>
      <c r="OVH139" s="298"/>
      <c r="OVI139" s="298"/>
      <c r="OVJ139" s="298"/>
      <c r="OVK139" s="298"/>
      <c r="OVL139" s="298"/>
      <c r="OVM139" s="298"/>
      <c r="OVN139" s="298"/>
      <c r="OVO139" s="298"/>
      <c r="OVP139" s="298"/>
      <c r="OVQ139" s="298"/>
      <c r="OVR139" s="298"/>
      <c r="OVS139" s="298"/>
      <c r="OVT139" s="298"/>
      <c r="OVU139" s="298"/>
      <c r="OVV139" s="298"/>
      <c r="OVW139" s="298"/>
      <c r="OVX139" s="298"/>
      <c r="OVY139" s="298"/>
      <c r="OVZ139" s="298"/>
      <c r="OWA139" s="298"/>
      <c r="OWB139" s="298"/>
      <c r="OWC139" s="298"/>
      <c r="OWD139" s="298"/>
      <c r="OWE139" s="298"/>
      <c r="OWF139" s="298"/>
      <c r="OWG139" s="298"/>
      <c r="OWH139" s="298"/>
      <c r="OWI139" s="298"/>
      <c r="OWJ139" s="298"/>
      <c r="OWK139" s="298"/>
      <c r="OWL139" s="298"/>
      <c r="OWM139" s="298"/>
      <c r="OWN139" s="298"/>
      <c r="OWO139" s="298"/>
      <c r="OWP139" s="298"/>
      <c r="OWQ139" s="298"/>
      <c r="OWR139" s="298"/>
      <c r="OWS139" s="298"/>
      <c r="OWT139" s="298"/>
      <c r="OWU139" s="298"/>
      <c r="OWV139" s="298"/>
      <c r="OWW139" s="298"/>
      <c r="OWX139" s="298"/>
      <c r="OWY139" s="298"/>
      <c r="OWZ139" s="298"/>
      <c r="OXA139" s="298"/>
      <c r="OXB139" s="298"/>
      <c r="OXC139" s="298"/>
      <c r="OXD139" s="298"/>
      <c r="OXE139" s="298"/>
      <c r="OXF139" s="298"/>
      <c r="OXG139" s="298"/>
      <c r="OXH139" s="298"/>
      <c r="OXI139" s="298"/>
      <c r="OXJ139" s="298"/>
      <c r="OXK139" s="298"/>
      <c r="OXL139" s="298"/>
      <c r="OXM139" s="298"/>
      <c r="OXN139" s="298"/>
      <c r="OXO139" s="298"/>
      <c r="OXP139" s="298"/>
      <c r="OXQ139" s="298"/>
      <c r="OXR139" s="298"/>
      <c r="OXS139" s="298"/>
      <c r="OXT139" s="298"/>
      <c r="OXU139" s="298"/>
      <c r="OXV139" s="298"/>
      <c r="OXW139" s="298"/>
      <c r="OXX139" s="298"/>
      <c r="OXY139" s="298"/>
      <c r="OXZ139" s="298"/>
      <c r="OYA139" s="298"/>
      <c r="OYB139" s="298"/>
      <c r="OYC139" s="298"/>
      <c r="OYD139" s="298"/>
      <c r="OYE139" s="298"/>
      <c r="OYF139" s="298"/>
      <c r="OYG139" s="298"/>
      <c r="OYH139" s="298"/>
      <c r="OYI139" s="298"/>
      <c r="OYJ139" s="298"/>
      <c r="OYK139" s="298"/>
      <c r="OYL139" s="298"/>
      <c r="OYM139" s="298"/>
      <c r="OYN139" s="298"/>
      <c r="OYO139" s="298"/>
      <c r="OYP139" s="298"/>
      <c r="OYQ139" s="298"/>
      <c r="OYR139" s="298"/>
      <c r="OYS139" s="298"/>
      <c r="OYT139" s="298"/>
      <c r="OYU139" s="298"/>
      <c r="OYV139" s="298"/>
      <c r="OYW139" s="298"/>
      <c r="OYX139" s="298"/>
      <c r="OYY139" s="298"/>
      <c r="OYZ139" s="298"/>
      <c r="OZA139" s="298"/>
      <c r="OZB139" s="298"/>
      <c r="OZC139" s="298"/>
      <c r="OZD139" s="298"/>
      <c r="OZE139" s="298"/>
      <c r="OZF139" s="298"/>
      <c r="OZG139" s="298"/>
      <c r="OZH139" s="298"/>
      <c r="OZI139" s="298"/>
      <c r="OZJ139" s="298"/>
      <c r="OZK139" s="298"/>
      <c r="OZL139" s="298"/>
      <c r="OZM139" s="298"/>
      <c r="OZN139" s="298"/>
      <c r="OZO139" s="298"/>
      <c r="OZP139" s="298"/>
      <c r="OZQ139" s="298"/>
      <c r="OZR139" s="298"/>
      <c r="OZS139" s="298"/>
      <c r="OZT139" s="298"/>
      <c r="OZU139" s="298"/>
      <c r="OZV139" s="298"/>
      <c r="OZW139" s="298"/>
      <c r="OZX139" s="298"/>
      <c r="OZY139" s="298"/>
      <c r="OZZ139" s="298"/>
      <c r="PAA139" s="298"/>
      <c r="PAB139" s="298"/>
      <c r="PAC139" s="298"/>
      <c r="PAD139" s="298"/>
      <c r="PAE139" s="298"/>
      <c r="PAF139" s="298"/>
      <c r="PAG139" s="298"/>
      <c r="PAH139" s="298"/>
      <c r="PAI139" s="298"/>
      <c r="PAJ139" s="298"/>
      <c r="PAK139" s="298"/>
      <c r="PAL139" s="298"/>
      <c r="PAM139" s="298"/>
      <c r="PAN139" s="298"/>
      <c r="PAO139" s="298"/>
      <c r="PAP139" s="298"/>
      <c r="PAQ139" s="298"/>
      <c r="PAR139" s="298"/>
      <c r="PAS139" s="298"/>
      <c r="PAT139" s="298"/>
      <c r="PAU139" s="298"/>
      <c r="PAV139" s="298"/>
      <c r="PAW139" s="298"/>
      <c r="PAX139" s="298"/>
      <c r="PAY139" s="298"/>
      <c r="PAZ139" s="298"/>
      <c r="PBA139" s="298"/>
      <c r="PBB139" s="298"/>
      <c r="PBC139" s="298"/>
      <c r="PBD139" s="298"/>
      <c r="PBE139" s="298"/>
      <c r="PBF139" s="298"/>
      <c r="PBG139" s="298"/>
      <c r="PBH139" s="298"/>
      <c r="PBI139" s="298"/>
      <c r="PBJ139" s="298"/>
      <c r="PBK139" s="298"/>
      <c r="PBL139" s="298"/>
      <c r="PBM139" s="298"/>
      <c r="PBN139" s="298"/>
      <c r="PBO139" s="298"/>
      <c r="PBP139" s="298"/>
      <c r="PBQ139" s="298"/>
      <c r="PBR139" s="298"/>
      <c r="PBS139" s="298"/>
      <c r="PBT139" s="298"/>
      <c r="PBU139" s="298"/>
      <c r="PBV139" s="298"/>
      <c r="PBW139" s="298"/>
      <c r="PBX139" s="298"/>
      <c r="PBY139" s="298"/>
      <c r="PBZ139" s="298"/>
      <c r="PCA139" s="298"/>
      <c r="PCB139" s="298"/>
      <c r="PCC139" s="298"/>
      <c r="PCD139" s="298"/>
      <c r="PCE139" s="298"/>
      <c r="PCF139" s="298"/>
      <c r="PCG139" s="298"/>
      <c r="PCH139" s="298"/>
      <c r="PCI139" s="298"/>
      <c r="PCJ139" s="298"/>
      <c r="PCK139" s="298"/>
      <c r="PCL139" s="298"/>
      <c r="PCM139" s="298"/>
      <c r="PCN139" s="298"/>
      <c r="PCO139" s="298"/>
      <c r="PCP139" s="298"/>
      <c r="PCQ139" s="298"/>
      <c r="PCR139" s="298"/>
      <c r="PCS139" s="298"/>
      <c r="PCT139" s="298"/>
      <c r="PCU139" s="298"/>
      <c r="PCV139" s="298"/>
      <c r="PCW139" s="298"/>
      <c r="PCX139" s="298"/>
      <c r="PCY139" s="298"/>
      <c r="PCZ139" s="298"/>
      <c r="PDA139" s="298"/>
      <c r="PDB139" s="298"/>
      <c r="PDC139" s="298"/>
      <c r="PDD139" s="298"/>
      <c r="PDE139" s="298"/>
      <c r="PDF139" s="298"/>
      <c r="PDG139" s="298"/>
      <c r="PDH139" s="298"/>
      <c r="PDI139" s="298"/>
      <c r="PDJ139" s="298"/>
      <c r="PDK139" s="298"/>
      <c r="PDL139" s="298"/>
      <c r="PDM139" s="298"/>
      <c r="PDN139" s="298"/>
      <c r="PDO139" s="298"/>
      <c r="PDP139" s="298"/>
      <c r="PDQ139" s="298"/>
      <c r="PDR139" s="298"/>
      <c r="PDS139" s="298"/>
      <c r="PDT139" s="298"/>
      <c r="PDU139" s="298"/>
      <c r="PDV139" s="298"/>
      <c r="PDW139" s="298"/>
      <c r="PDX139" s="298"/>
      <c r="PDY139" s="298"/>
      <c r="PDZ139" s="298"/>
      <c r="PEA139" s="298"/>
      <c r="PEB139" s="298"/>
      <c r="PEC139" s="298"/>
      <c r="PED139" s="298"/>
      <c r="PEE139" s="298"/>
      <c r="PEF139" s="298"/>
      <c r="PEG139" s="298"/>
      <c r="PEH139" s="298"/>
      <c r="PEI139" s="298"/>
      <c r="PEJ139" s="298"/>
      <c r="PEK139" s="298"/>
      <c r="PEL139" s="298"/>
      <c r="PEM139" s="298"/>
      <c r="PEN139" s="298"/>
      <c r="PEO139" s="298"/>
      <c r="PEP139" s="298"/>
      <c r="PEQ139" s="298"/>
      <c r="PER139" s="298"/>
      <c r="PES139" s="298"/>
      <c r="PET139" s="298"/>
      <c r="PEU139" s="298"/>
      <c r="PEV139" s="298"/>
      <c r="PEW139" s="298"/>
      <c r="PEX139" s="298"/>
      <c r="PEY139" s="298"/>
      <c r="PEZ139" s="298"/>
      <c r="PFA139" s="298"/>
      <c r="PFB139" s="298"/>
      <c r="PFC139" s="298"/>
      <c r="PFD139" s="298"/>
      <c r="PFE139" s="298"/>
      <c r="PFF139" s="298"/>
      <c r="PFG139" s="298"/>
      <c r="PFH139" s="298"/>
      <c r="PFI139" s="298"/>
      <c r="PFJ139" s="298"/>
      <c r="PFK139" s="298"/>
      <c r="PFL139" s="298"/>
      <c r="PFM139" s="298"/>
      <c r="PFN139" s="298"/>
      <c r="PFO139" s="298"/>
      <c r="PFP139" s="298"/>
      <c r="PFQ139" s="298"/>
      <c r="PFR139" s="298"/>
      <c r="PFS139" s="298"/>
      <c r="PFT139" s="298"/>
      <c r="PFU139" s="298"/>
      <c r="PFV139" s="298"/>
      <c r="PFW139" s="298"/>
      <c r="PFX139" s="298"/>
      <c r="PFY139" s="298"/>
      <c r="PFZ139" s="298"/>
      <c r="PGA139" s="298"/>
      <c r="PGB139" s="298"/>
      <c r="PGC139" s="298"/>
      <c r="PGD139" s="298"/>
      <c r="PGE139" s="298"/>
      <c r="PGF139" s="298"/>
      <c r="PGG139" s="298"/>
      <c r="PGH139" s="298"/>
      <c r="PGI139" s="298"/>
      <c r="PGJ139" s="298"/>
      <c r="PGK139" s="298"/>
      <c r="PGL139" s="298"/>
      <c r="PGM139" s="298"/>
      <c r="PGN139" s="298"/>
      <c r="PGO139" s="298"/>
      <c r="PGP139" s="298"/>
      <c r="PGQ139" s="298"/>
      <c r="PGR139" s="298"/>
      <c r="PGS139" s="298"/>
      <c r="PGT139" s="298"/>
      <c r="PGU139" s="298"/>
      <c r="PGV139" s="298"/>
      <c r="PGW139" s="298"/>
      <c r="PGX139" s="298"/>
      <c r="PGY139" s="298"/>
      <c r="PGZ139" s="298"/>
      <c r="PHA139" s="298"/>
      <c r="PHB139" s="298"/>
      <c r="PHC139" s="298"/>
      <c r="PHD139" s="298"/>
      <c r="PHE139" s="298"/>
      <c r="PHF139" s="298"/>
      <c r="PHG139" s="298"/>
      <c r="PHH139" s="298"/>
      <c r="PHI139" s="298"/>
      <c r="PHJ139" s="298"/>
      <c r="PHK139" s="298"/>
      <c r="PHL139" s="298"/>
      <c r="PHM139" s="298"/>
      <c r="PHN139" s="298"/>
      <c r="PHO139" s="298"/>
      <c r="PHP139" s="298"/>
      <c r="PHQ139" s="298"/>
      <c r="PHR139" s="298"/>
      <c r="PHS139" s="298"/>
      <c r="PHT139" s="298"/>
      <c r="PHU139" s="298"/>
      <c r="PHV139" s="298"/>
      <c r="PHW139" s="298"/>
      <c r="PHX139" s="298"/>
      <c r="PHY139" s="298"/>
      <c r="PHZ139" s="298"/>
      <c r="PIA139" s="298"/>
      <c r="PIB139" s="298"/>
      <c r="PIC139" s="298"/>
      <c r="PID139" s="298"/>
      <c r="PIE139" s="298"/>
      <c r="PIF139" s="298"/>
      <c r="PIG139" s="298"/>
      <c r="PIH139" s="298"/>
      <c r="PII139" s="298"/>
      <c r="PIJ139" s="298"/>
      <c r="PIK139" s="298"/>
      <c r="PIL139" s="298"/>
      <c r="PIM139" s="298"/>
      <c r="PIN139" s="298"/>
      <c r="PIO139" s="298"/>
      <c r="PIP139" s="298"/>
      <c r="PIQ139" s="298"/>
      <c r="PIR139" s="298"/>
      <c r="PIS139" s="298"/>
      <c r="PIT139" s="298"/>
      <c r="PIU139" s="298"/>
      <c r="PIV139" s="298"/>
      <c r="PIW139" s="298"/>
      <c r="PIX139" s="298"/>
      <c r="PIY139" s="298"/>
      <c r="PIZ139" s="298"/>
      <c r="PJA139" s="298"/>
      <c r="PJB139" s="298"/>
      <c r="PJC139" s="298"/>
      <c r="PJD139" s="298"/>
      <c r="PJE139" s="298"/>
      <c r="PJF139" s="298"/>
      <c r="PJG139" s="298"/>
      <c r="PJH139" s="298"/>
      <c r="PJI139" s="298"/>
      <c r="PJJ139" s="298"/>
      <c r="PJK139" s="298"/>
      <c r="PJL139" s="298"/>
      <c r="PJM139" s="298"/>
      <c r="PJN139" s="298"/>
      <c r="PJO139" s="298"/>
      <c r="PJP139" s="298"/>
      <c r="PJQ139" s="298"/>
      <c r="PJR139" s="298"/>
      <c r="PJS139" s="298"/>
      <c r="PJT139" s="298"/>
      <c r="PJU139" s="298"/>
      <c r="PJV139" s="298"/>
      <c r="PJW139" s="298"/>
      <c r="PJX139" s="298"/>
      <c r="PJY139" s="298"/>
      <c r="PJZ139" s="298"/>
      <c r="PKA139" s="298"/>
      <c r="PKB139" s="298"/>
      <c r="PKC139" s="298"/>
      <c r="PKD139" s="298"/>
      <c r="PKE139" s="298"/>
      <c r="PKF139" s="298"/>
      <c r="PKG139" s="298"/>
      <c r="PKH139" s="298"/>
      <c r="PKI139" s="298"/>
      <c r="PKJ139" s="298"/>
      <c r="PKK139" s="298"/>
      <c r="PKL139" s="298"/>
      <c r="PKM139" s="298"/>
      <c r="PKN139" s="298"/>
      <c r="PKO139" s="298"/>
      <c r="PKP139" s="298"/>
      <c r="PKQ139" s="298"/>
      <c r="PKR139" s="298"/>
      <c r="PKS139" s="298"/>
      <c r="PKT139" s="298"/>
      <c r="PKU139" s="298"/>
      <c r="PKV139" s="298"/>
      <c r="PKW139" s="298"/>
      <c r="PKX139" s="298"/>
      <c r="PKY139" s="298"/>
      <c r="PKZ139" s="298"/>
      <c r="PLA139" s="298"/>
      <c r="PLB139" s="298"/>
      <c r="PLC139" s="298"/>
      <c r="PLD139" s="298"/>
      <c r="PLE139" s="298"/>
      <c r="PLF139" s="298"/>
      <c r="PLG139" s="298"/>
      <c r="PLH139" s="298"/>
      <c r="PLI139" s="298"/>
      <c r="PLJ139" s="298"/>
      <c r="PLK139" s="298"/>
      <c r="PLL139" s="298"/>
      <c r="PLM139" s="298"/>
      <c r="PLN139" s="298"/>
      <c r="PLO139" s="298"/>
      <c r="PLP139" s="298"/>
      <c r="PLQ139" s="298"/>
      <c r="PLR139" s="298"/>
      <c r="PLS139" s="298"/>
      <c r="PLT139" s="298"/>
      <c r="PLU139" s="298"/>
      <c r="PLV139" s="298"/>
      <c r="PLW139" s="298"/>
      <c r="PLX139" s="298"/>
      <c r="PLY139" s="298"/>
      <c r="PLZ139" s="298"/>
      <c r="PMA139" s="298"/>
      <c r="PMB139" s="298"/>
      <c r="PMC139" s="298"/>
      <c r="PMD139" s="298"/>
      <c r="PME139" s="298"/>
      <c r="PMF139" s="298"/>
      <c r="PMG139" s="298"/>
      <c r="PMH139" s="298"/>
      <c r="PMI139" s="298"/>
      <c r="PMJ139" s="298"/>
      <c r="PMK139" s="298"/>
      <c r="PML139" s="298"/>
      <c r="PMM139" s="298"/>
      <c r="PMN139" s="298"/>
      <c r="PMO139" s="298"/>
      <c r="PMP139" s="298"/>
      <c r="PMQ139" s="298"/>
      <c r="PMR139" s="298"/>
      <c r="PMS139" s="298"/>
      <c r="PMT139" s="298"/>
      <c r="PMU139" s="298"/>
      <c r="PMV139" s="298"/>
      <c r="PMW139" s="298"/>
      <c r="PMX139" s="298"/>
      <c r="PMY139" s="298"/>
      <c r="PMZ139" s="298"/>
      <c r="PNA139" s="298"/>
      <c r="PNB139" s="298"/>
      <c r="PNC139" s="298"/>
      <c r="PND139" s="298"/>
      <c r="PNE139" s="298"/>
      <c r="PNF139" s="298"/>
      <c r="PNG139" s="298"/>
      <c r="PNH139" s="298"/>
      <c r="PNI139" s="298"/>
      <c r="PNJ139" s="298"/>
      <c r="PNK139" s="298"/>
      <c r="PNL139" s="298"/>
      <c r="PNM139" s="298"/>
      <c r="PNN139" s="298"/>
      <c r="PNO139" s="298"/>
      <c r="PNP139" s="298"/>
      <c r="PNQ139" s="298"/>
      <c r="PNR139" s="298"/>
      <c r="PNS139" s="298"/>
      <c r="PNT139" s="298"/>
      <c r="PNU139" s="298"/>
      <c r="PNV139" s="298"/>
      <c r="PNW139" s="298"/>
      <c r="PNX139" s="298"/>
      <c r="PNY139" s="298"/>
      <c r="PNZ139" s="298"/>
      <c r="POA139" s="298"/>
      <c r="POB139" s="298"/>
      <c r="POC139" s="298"/>
      <c r="POD139" s="298"/>
      <c r="POE139" s="298"/>
      <c r="POF139" s="298"/>
      <c r="POG139" s="298"/>
      <c r="POH139" s="298"/>
      <c r="POI139" s="298"/>
      <c r="POJ139" s="298"/>
      <c r="POK139" s="298"/>
      <c r="POL139" s="298"/>
      <c r="POM139" s="298"/>
      <c r="PON139" s="298"/>
      <c r="POO139" s="298"/>
      <c r="POP139" s="298"/>
      <c r="POQ139" s="298"/>
      <c r="POR139" s="298"/>
      <c r="POS139" s="298"/>
      <c r="POT139" s="298"/>
      <c r="POU139" s="298"/>
      <c r="POV139" s="298"/>
      <c r="POW139" s="298"/>
      <c r="POX139" s="298"/>
      <c r="POY139" s="298"/>
      <c r="POZ139" s="298"/>
      <c r="PPA139" s="298"/>
      <c r="PPB139" s="298"/>
      <c r="PPC139" s="298"/>
      <c r="PPD139" s="298"/>
      <c r="PPE139" s="298"/>
      <c r="PPF139" s="298"/>
      <c r="PPG139" s="298"/>
      <c r="PPH139" s="298"/>
      <c r="PPI139" s="298"/>
      <c r="PPJ139" s="298"/>
      <c r="PPK139" s="298"/>
      <c r="PPL139" s="298"/>
      <c r="PPM139" s="298"/>
      <c r="PPN139" s="298"/>
      <c r="PPO139" s="298"/>
      <c r="PPP139" s="298"/>
      <c r="PPQ139" s="298"/>
      <c r="PPR139" s="298"/>
      <c r="PPS139" s="298"/>
      <c r="PPT139" s="298"/>
      <c r="PPU139" s="298"/>
      <c r="PPV139" s="298"/>
      <c r="PPW139" s="298"/>
      <c r="PPX139" s="298"/>
      <c r="PPY139" s="298"/>
      <c r="PPZ139" s="298"/>
      <c r="PQA139" s="298"/>
      <c r="PQB139" s="298"/>
      <c r="PQC139" s="298"/>
      <c r="PQD139" s="298"/>
      <c r="PQE139" s="298"/>
      <c r="PQF139" s="298"/>
      <c r="PQG139" s="298"/>
      <c r="PQH139" s="298"/>
      <c r="PQI139" s="298"/>
      <c r="PQJ139" s="298"/>
      <c r="PQK139" s="298"/>
      <c r="PQL139" s="298"/>
      <c r="PQM139" s="298"/>
      <c r="PQN139" s="298"/>
      <c r="PQO139" s="298"/>
      <c r="PQP139" s="298"/>
      <c r="PQQ139" s="298"/>
      <c r="PQR139" s="298"/>
      <c r="PQS139" s="298"/>
      <c r="PQT139" s="298"/>
      <c r="PQU139" s="298"/>
      <c r="PQV139" s="298"/>
      <c r="PQW139" s="298"/>
      <c r="PQX139" s="298"/>
      <c r="PQY139" s="298"/>
      <c r="PQZ139" s="298"/>
      <c r="PRA139" s="298"/>
      <c r="PRB139" s="298"/>
      <c r="PRC139" s="298"/>
      <c r="PRD139" s="298"/>
      <c r="PRE139" s="298"/>
      <c r="PRF139" s="298"/>
      <c r="PRG139" s="298"/>
      <c r="PRH139" s="298"/>
      <c r="PRI139" s="298"/>
      <c r="PRJ139" s="298"/>
      <c r="PRK139" s="298"/>
      <c r="PRL139" s="298"/>
      <c r="PRM139" s="298"/>
      <c r="PRN139" s="298"/>
      <c r="PRO139" s="298"/>
      <c r="PRP139" s="298"/>
      <c r="PRQ139" s="298"/>
      <c r="PRR139" s="298"/>
      <c r="PRS139" s="298"/>
      <c r="PRT139" s="298"/>
      <c r="PRU139" s="298"/>
      <c r="PRV139" s="298"/>
      <c r="PRW139" s="298"/>
      <c r="PRX139" s="298"/>
      <c r="PRY139" s="298"/>
      <c r="PRZ139" s="298"/>
      <c r="PSA139" s="298"/>
      <c r="PSB139" s="298"/>
      <c r="PSC139" s="298"/>
      <c r="PSD139" s="298"/>
      <c r="PSE139" s="298"/>
      <c r="PSF139" s="298"/>
      <c r="PSG139" s="298"/>
      <c r="PSH139" s="298"/>
      <c r="PSI139" s="298"/>
      <c r="PSJ139" s="298"/>
      <c r="PSK139" s="298"/>
      <c r="PSL139" s="298"/>
      <c r="PSM139" s="298"/>
      <c r="PSN139" s="298"/>
      <c r="PSO139" s="298"/>
      <c r="PSP139" s="298"/>
      <c r="PSQ139" s="298"/>
      <c r="PSR139" s="298"/>
      <c r="PSS139" s="298"/>
      <c r="PST139" s="298"/>
      <c r="PSU139" s="298"/>
      <c r="PSV139" s="298"/>
      <c r="PSW139" s="298"/>
      <c r="PSX139" s="298"/>
      <c r="PSY139" s="298"/>
      <c r="PSZ139" s="298"/>
      <c r="PTA139" s="298"/>
      <c r="PTB139" s="298"/>
      <c r="PTC139" s="298"/>
      <c r="PTD139" s="298"/>
      <c r="PTE139" s="298"/>
      <c r="PTF139" s="298"/>
      <c r="PTG139" s="298"/>
      <c r="PTH139" s="298"/>
      <c r="PTI139" s="298"/>
      <c r="PTJ139" s="298"/>
      <c r="PTK139" s="298"/>
      <c r="PTL139" s="298"/>
      <c r="PTM139" s="298"/>
      <c r="PTN139" s="298"/>
      <c r="PTO139" s="298"/>
      <c r="PTP139" s="298"/>
      <c r="PTQ139" s="298"/>
      <c r="PTR139" s="298"/>
      <c r="PTS139" s="298"/>
      <c r="PTT139" s="298"/>
      <c r="PTU139" s="298"/>
      <c r="PTV139" s="298"/>
      <c r="PTW139" s="298"/>
      <c r="PTX139" s="298"/>
      <c r="PTY139" s="298"/>
      <c r="PTZ139" s="298"/>
      <c r="PUA139" s="298"/>
      <c r="PUB139" s="298"/>
      <c r="PUC139" s="298"/>
      <c r="PUD139" s="298"/>
      <c r="PUE139" s="298"/>
      <c r="PUF139" s="298"/>
      <c r="PUG139" s="298"/>
      <c r="PUH139" s="298"/>
      <c r="PUI139" s="298"/>
      <c r="PUJ139" s="298"/>
      <c r="PUK139" s="298"/>
      <c r="PUL139" s="298"/>
      <c r="PUM139" s="298"/>
      <c r="PUN139" s="298"/>
      <c r="PUO139" s="298"/>
      <c r="PUP139" s="298"/>
      <c r="PUQ139" s="298"/>
      <c r="PUR139" s="298"/>
      <c r="PUS139" s="298"/>
      <c r="PUT139" s="298"/>
      <c r="PUU139" s="298"/>
      <c r="PUV139" s="298"/>
      <c r="PUW139" s="298"/>
      <c r="PUX139" s="298"/>
      <c r="PUY139" s="298"/>
      <c r="PUZ139" s="298"/>
      <c r="PVA139" s="298"/>
      <c r="PVB139" s="298"/>
      <c r="PVC139" s="298"/>
      <c r="PVD139" s="298"/>
      <c r="PVE139" s="298"/>
      <c r="PVF139" s="298"/>
      <c r="PVG139" s="298"/>
      <c r="PVH139" s="298"/>
      <c r="PVI139" s="298"/>
      <c r="PVJ139" s="298"/>
      <c r="PVK139" s="298"/>
      <c r="PVL139" s="298"/>
      <c r="PVM139" s="298"/>
      <c r="PVN139" s="298"/>
      <c r="PVO139" s="298"/>
      <c r="PVP139" s="298"/>
      <c r="PVQ139" s="298"/>
      <c r="PVR139" s="298"/>
      <c r="PVS139" s="298"/>
      <c r="PVT139" s="298"/>
      <c r="PVU139" s="298"/>
      <c r="PVV139" s="298"/>
      <c r="PVW139" s="298"/>
      <c r="PVX139" s="298"/>
      <c r="PVY139" s="298"/>
      <c r="PVZ139" s="298"/>
      <c r="PWA139" s="298"/>
      <c r="PWB139" s="298"/>
      <c r="PWC139" s="298"/>
      <c r="PWD139" s="298"/>
      <c r="PWE139" s="298"/>
      <c r="PWF139" s="298"/>
      <c r="PWG139" s="298"/>
      <c r="PWH139" s="298"/>
      <c r="PWI139" s="298"/>
      <c r="PWJ139" s="298"/>
      <c r="PWK139" s="298"/>
      <c r="PWL139" s="298"/>
      <c r="PWM139" s="298"/>
      <c r="PWN139" s="298"/>
      <c r="PWO139" s="298"/>
      <c r="PWP139" s="298"/>
      <c r="PWQ139" s="298"/>
      <c r="PWR139" s="298"/>
      <c r="PWS139" s="298"/>
      <c r="PWT139" s="298"/>
      <c r="PWU139" s="298"/>
      <c r="PWV139" s="298"/>
      <c r="PWW139" s="298"/>
      <c r="PWX139" s="298"/>
      <c r="PWY139" s="298"/>
      <c r="PWZ139" s="298"/>
      <c r="PXA139" s="298"/>
      <c r="PXB139" s="298"/>
      <c r="PXC139" s="298"/>
      <c r="PXD139" s="298"/>
      <c r="PXE139" s="298"/>
      <c r="PXF139" s="298"/>
      <c r="PXG139" s="298"/>
      <c r="PXH139" s="298"/>
      <c r="PXI139" s="298"/>
      <c r="PXJ139" s="298"/>
      <c r="PXK139" s="298"/>
      <c r="PXL139" s="298"/>
      <c r="PXM139" s="298"/>
      <c r="PXN139" s="298"/>
      <c r="PXO139" s="298"/>
      <c r="PXP139" s="298"/>
      <c r="PXQ139" s="298"/>
      <c r="PXR139" s="298"/>
      <c r="PXS139" s="298"/>
      <c r="PXT139" s="298"/>
      <c r="PXU139" s="298"/>
      <c r="PXV139" s="298"/>
      <c r="PXW139" s="298"/>
      <c r="PXX139" s="298"/>
      <c r="PXY139" s="298"/>
      <c r="PXZ139" s="298"/>
      <c r="PYA139" s="298"/>
      <c r="PYB139" s="298"/>
      <c r="PYC139" s="298"/>
      <c r="PYD139" s="298"/>
      <c r="PYE139" s="298"/>
      <c r="PYF139" s="298"/>
      <c r="PYG139" s="298"/>
      <c r="PYH139" s="298"/>
      <c r="PYI139" s="298"/>
      <c r="PYJ139" s="298"/>
      <c r="PYK139" s="298"/>
      <c r="PYL139" s="298"/>
      <c r="PYM139" s="298"/>
      <c r="PYN139" s="298"/>
      <c r="PYO139" s="298"/>
      <c r="PYP139" s="298"/>
      <c r="PYQ139" s="298"/>
      <c r="PYR139" s="298"/>
      <c r="PYS139" s="298"/>
      <c r="PYT139" s="298"/>
      <c r="PYU139" s="298"/>
      <c r="PYV139" s="298"/>
      <c r="PYW139" s="298"/>
      <c r="PYX139" s="298"/>
      <c r="PYY139" s="298"/>
      <c r="PYZ139" s="298"/>
      <c r="PZA139" s="298"/>
      <c r="PZB139" s="298"/>
      <c r="PZC139" s="298"/>
      <c r="PZD139" s="298"/>
      <c r="PZE139" s="298"/>
      <c r="PZF139" s="298"/>
      <c r="PZG139" s="298"/>
      <c r="PZH139" s="298"/>
      <c r="PZI139" s="298"/>
      <c r="PZJ139" s="298"/>
      <c r="PZK139" s="298"/>
      <c r="PZL139" s="298"/>
      <c r="PZM139" s="298"/>
      <c r="PZN139" s="298"/>
      <c r="PZO139" s="298"/>
      <c r="PZP139" s="298"/>
      <c r="PZQ139" s="298"/>
      <c r="PZR139" s="298"/>
      <c r="PZS139" s="298"/>
      <c r="PZT139" s="298"/>
      <c r="PZU139" s="298"/>
      <c r="PZV139" s="298"/>
      <c r="PZW139" s="298"/>
      <c r="PZX139" s="298"/>
      <c r="PZY139" s="298"/>
      <c r="PZZ139" s="298"/>
      <c r="QAA139" s="298"/>
      <c r="QAB139" s="298"/>
      <c r="QAC139" s="298"/>
      <c r="QAD139" s="298"/>
      <c r="QAE139" s="298"/>
      <c r="QAF139" s="298"/>
      <c r="QAG139" s="298"/>
      <c r="QAH139" s="298"/>
      <c r="QAI139" s="298"/>
      <c r="QAJ139" s="298"/>
      <c r="QAK139" s="298"/>
      <c r="QAL139" s="298"/>
      <c r="QAM139" s="298"/>
      <c r="QAN139" s="298"/>
      <c r="QAO139" s="298"/>
      <c r="QAP139" s="298"/>
      <c r="QAQ139" s="298"/>
      <c r="QAR139" s="298"/>
      <c r="QAS139" s="298"/>
      <c r="QAT139" s="298"/>
      <c r="QAU139" s="298"/>
      <c r="QAV139" s="298"/>
      <c r="QAW139" s="298"/>
      <c r="QAX139" s="298"/>
      <c r="QAY139" s="298"/>
      <c r="QAZ139" s="298"/>
      <c r="QBA139" s="298"/>
      <c r="QBB139" s="298"/>
      <c r="QBC139" s="298"/>
      <c r="QBD139" s="298"/>
      <c r="QBE139" s="298"/>
      <c r="QBF139" s="298"/>
      <c r="QBG139" s="298"/>
      <c r="QBH139" s="298"/>
      <c r="QBI139" s="298"/>
      <c r="QBJ139" s="298"/>
      <c r="QBK139" s="298"/>
      <c r="QBL139" s="298"/>
      <c r="QBM139" s="298"/>
      <c r="QBN139" s="298"/>
      <c r="QBO139" s="298"/>
      <c r="QBP139" s="298"/>
      <c r="QBQ139" s="298"/>
      <c r="QBR139" s="298"/>
      <c r="QBS139" s="298"/>
      <c r="QBT139" s="298"/>
      <c r="QBU139" s="298"/>
      <c r="QBV139" s="298"/>
      <c r="QBW139" s="298"/>
      <c r="QBX139" s="298"/>
      <c r="QBY139" s="298"/>
      <c r="QBZ139" s="298"/>
      <c r="QCA139" s="298"/>
      <c r="QCB139" s="298"/>
      <c r="QCC139" s="298"/>
      <c r="QCD139" s="298"/>
      <c r="QCE139" s="298"/>
      <c r="QCF139" s="298"/>
      <c r="QCG139" s="298"/>
      <c r="QCH139" s="298"/>
      <c r="QCI139" s="298"/>
      <c r="QCJ139" s="298"/>
      <c r="QCK139" s="298"/>
      <c r="QCL139" s="298"/>
      <c r="QCM139" s="298"/>
      <c r="QCN139" s="298"/>
      <c r="QCO139" s="298"/>
      <c r="QCP139" s="298"/>
      <c r="QCQ139" s="298"/>
      <c r="QCR139" s="298"/>
      <c r="QCS139" s="298"/>
      <c r="QCT139" s="298"/>
      <c r="QCU139" s="298"/>
      <c r="QCV139" s="298"/>
      <c r="QCW139" s="298"/>
      <c r="QCX139" s="298"/>
      <c r="QCY139" s="298"/>
      <c r="QCZ139" s="298"/>
      <c r="QDA139" s="298"/>
      <c r="QDB139" s="298"/>
      <c r="QDC139" s="298"/>
      <c r="QDD139" s="298"/>
      <c r="QDE139" s="298"/>
      <c r="QDF139" s="298"/>
      <c r="QDG139" s="298"/>
      <c r="QDH139" s="298"/>
      <c r="QDI139" s="298"/>
      <c r="QDJ139" s="298"/>
      <c r="QDK139" s="298"/>
      <c r="QDL139" s="298"/>
      <c r="QDM139" s="298"/>
      <c r="QDN139" s="298"/>
      <c r="QDO139" s="298"/>
      <c r="QDP139" s="298"/>
      <c r="QDQ139" s="298"/>
      <c r="QDR139" s="298"/>
      <c r="QDS139" s="298"/>
      <c r="QDT139" s="298"/>
      <c r="QDU139" s="298"/>
      <c r="QDV139" s="298"/>
      <c r="QDW139" s="298"/>
      <c r="QDX139" s="298"/>
      <c r="QDY139" s="298"/>
      <c r="QDZ139" s="298"/>
      <c r="QEA139" s="298"/>
      <c r="QEB139" s="298"/>
      <c r="QEC139" s="298"/>
      <c r="QED139" s="298"/>
      <c r="QEE139" s="298"/>
      <c r="QEF139" s="298"/>
      <c r="QEG139" s="298"/>
      <c r="QEH139" s="298"/>
      <c r="QEI139" s="298"/>
      <c r="QEJ139" s="298"/>
      <c r="QEK139" s="298"/>
      <c r="QEL139" s="298"/>
      <c r="QEM139" s="298"/>
      <c r="QEN139" s="298"/>
      <c r="QEO139" s="298"/>
      <c r="QEP139" s="298"/>
      <c r="QEQ139" s="298"/>
      <c r="QER139" s="298"/>
      <c r="QES139" s="298"/>
      <c r="QET139" s="298"/>
      <c r="QEU139" s="298"/>
      <c r="QEV139" s="298"/>
      <c r="QEW139" s="298"/>
      <c r="QEX139" s="298"/>
      <c r="QEY139" s="298"/>
      <c r="QEZ139" s="298"/>
      <c r="QFA139" s="298"/>
      <c r="QFB139" s="298"/>
      <c r="QFC139" s="298"/>
      <c r="QFD139" s="298"/>
      <c r="QFE139" s="298"/>
      <c r="QFF139" s="298"/>
      <c r="QFG139" s="298"/>
      <c r="QFH139" s="298"/>
      <c r="QFI139" s="298"/>
      <c r="QFJ139" s="298"/>
      <c r="QFK139" s="298"/>
      <c r="QFL139" s="298"/>
      <c r="QFM139" s="298"/>
      <c r="QFN139" s="298"/>
      <c r="QFO139" s="298"/>
      <c r="QFP139" s="298"/>
      <c r="QFQ139" s="298"/>
      <c r="QFR139" s="298"/>
      <c r="QFS139" s="298"/>
      <c r="QFT139" s="298"/>
      <c r="QFU139" s="298"/>
      <c r="QFV139" s="298"/>
      <c r="QFW139" s="298"/>
      <c r="QFX139" s="298"/>
      <c r="QFY139" s="298"/>
      <c r="QFZ139" s="298"/>
      <c r="QGA139" s="298"/>
      <c r="QGB139" s="298"/>
      <c r="QGC139" s="298"/>
      <c r="QGD139" s="298"/>
      <c r="QGE139" s="298"/>
      <c r="QGF139" s="298"/>
      <c r="QGG139" s="298"/>
      <c r="QGH139" s="298"/>
      <c r="QGI139" s="298"/>
      <c r="QGJ139" s="298"/>
      <c r="QGK139" s="298"/>
      <c r="QGL139" s="298"/>
      <c r="QGM139" s="298"/>
      <c r="QGN139" s="298"/>
      <c r="QGO139" s="298"/>
      <c r="QGP139" s="298"/>
      <c r="QGQ139" s="298"/>
      <c r="QGR139" s="298"/>
      <c r="QGS139" s="298"/>
      <c r="QGT139" s="298"/>
      <c r="QGU139" s="298"/>
      <c r="QGV139" s="298"/>
      <c r="QGW139" s="298"/>
      <c r="QGX139" s="298"/>
      <c r="QGY139" s="298"/>
      <c r="QGZ139" s="298"/>
      <c r="QHA139" s="298"/>
      <c r="QHB139" s="298"/>
      <c r="QHC139" s="298"/>
      <c r="QHD139" s="298"/>
      <c r="QHE139" s="298"/>
      <c r="QHF139" s="298"/>
      <c r="QHG139" s="298"/>
      <c r="QHH139" s="298"/>
      <c r="QHI139" s="298"/>
      <c r="QHJ139" s="298"/>
      <c r="QHK139" s="298"/>
      <c r="QHL139" s="298"/>
      <c r="QHM139" s="298"/>
      <c r="QHN139" s="298"/>
      <c r="QHO139" s="298"/>
      <c r="QHP139" s="298"/>
      <c r="QHQ139" s="298"/>
      <c r="QHR139" s="298"/>
      <c r="QHS139" s="298"/>
      <c r="QHT139" s="298"/>
      <c r="QHU139" s="298"/>
      <c r="QHV139" s="298"/>
      <c r="QHW139" s="298"/>
      <c r="QHX139" s="298"/>
      <c r="QHY139" s="298"/>
      <c r="QHZ139" s="298"/>
      <c r="QIA139" s="298"/>
      <c r="QIB139" s="298"/>
      <c r="QIC139" s="298"/>
      <c r="QID139" s="298"/>
      <c r="QIE139" s="298"/>
      <c r="QIF139" s="298"/>
      <c r="QIG139" s="298"/>
      <c r="QIH139" s="298"/>
      <c r="QII139" s="298"/>
      <c r="QIJ139" s="298"/>
      <c r="QIK139" s="298"/>
      <c r="QIL139" s="298"/>
      <c r="QIM139" s="298"/>
      <c r="QIN139" s="298"/>
      <c r="QIO139" s="298"/>
      <c r="QIP139" s="298"/>
      <c r="QIQ139" s="298"/>
      <c r="QIR139" s="298"/>
      <c r="QIS139" s="298"/>
      <c r="QIT139" s="298"/>
      <c r="QIU139" s="298"/>
      <c r="QIV139" s="298"/>
      <c r="QIW139" s="298"/>
      <c r="QIX139" s="298"/>
      <c r="QIY139" s="298"/>
      <c r="QIZ139" s="298"/>
      <c r="QJA139" s="298"/>
      <c r="QJB139" s="298"/>
      <c r="QJC139" s="298"/>
      <c r="QJD139" s="298"/>
      <c r="QJE139" s="298"/>
      <c r="QJF139" s="298"/>
      <c r="QJG139" s="298"/>
      <c r="QJH139" s="298"/>
      <c r="QJI139" s="298"/>
      <c r="QJJ139" s="298"/>
      <c r="QJK139" s="298"/>
      <c r="QJL139" s="298"/>
      <c r="QJM139" s="298"/>
      <c r="QJN139" s="298"/>
      <c r="QJO139" s="298"/>
      <c r="QJP139" s="298"/>
      <c r="QJQ139" s="298"/>
      <c r="QJR139" s="298"/>
      <c r="QJS139" s="298"/>
      <c r="QJT139" s="298"/>
      <c r="QJU139" s="298"/>
      <c r="QJV139" s="298"/>
      <c r="QJW139" s="298"/>
      <c r="QJX139" s="298"/>
      <c r="QJY139" s="298"/>
      <c r="QJZ139" s="298"/>
      <c r="QKA139" s="298"/>
      <c r="QKB139" s="298"/>
      <c r="QKC139" s="298"/>
      <c r="QKD139" s="298"/>
      <c r="QKE139" s="298"/>
      <c r="QKF139" s="298"/>
      <c r="QKG139" s="298"/>
      <c r="QKH139" s="298"/>
      <c r="QKI139" s="298"/>
      <c r="QKJ139" s="298"/>
      <c r="QKK139" s="298"/>
      <c r="QKL139" s="298"/>
      <c r="QKM139" s="298"/>
      <c r="QKN139" s="298"/>
      <c r="QKO139" s="298"/>
      <c r="QKP139" s="298"/>
      <c r="QKQ139" s="298"/>
      <c r="QKR139" s="298"/>
      <c r="QKS139" s="298"/>
      <c r="QKT139" s="298"/>
      <c r="QKU139" s="298"/>
      <c r="QKV139" s="298"/>
      <c r="QKW139" s="298"/>
      <c r="QKX139" s="298"/>
      <c r="QKY139" s="298"/>
      <c r="QKZ139" s="298"/>
      <c r="QLA139" s="298"/>
      <c r="QLB139" s="298"/>
      <c r="QLC139" s="298"/>
      <c r="QLD139" s="298"/>
      <c r="QLE139" s="298"/>
      <c r="QLF139" s="298"/>
      <c r="QLG139" s="298"/>
      <c r="QLH139" s="298"/>
      <c r="QLI139" s="298"/>
      <c r="QLJ139" s="298"/>
      <c r="QLK139" s="298"/>
      <c r="QLL139" s="298"/>
      <c r="QLM139" s="298"/>
      <c r="QLN139" s="298"/>
      <c r="QLO139" s="298"/>
      <c r="QLP139" s="298"/>
      <c r="QLQ139" s="298"/>
      <c r="QLR139" s="298"/>
      <c r="QLS139" s="298"/>
      <c r="QLT139" s="298"/>
      <c r="QLU139" s="298"/>
      <c r="QLV139" s="298"/>
      <c r="QLW139" s="298"/>
      <c r="QLX139" s="298"/>
      <c r="QLY139" s="298"/>
      <c r="QLZ139" s="298"/>
      <c r="QMA139" s="298"/>
      <c r="QMB139" s="298"/>
      <c r="QMC139" s="298"/>
      <c r="QMD139" s="298"/>
      <c r="QME139" s="298"/>
      <c r="QMF139" s="298"/>
      <c r="QMG139" s="298"/>
      <c r="QMH139" s="298"/>
      <c r="QMI139" s="298"/>
      <c r="QMJ139" s="298"/>
      <c r="QMK139" s="298"/>
      <c r="QML139" s="298"/>
      <c r="QMM139" s="298"/>
      <c r="QMN139" s="298"/>
      <c r="QMO139" s="298"/>
      <c r="QMP139" s="298"/>
      <c r="QMQ139" s="298"/>
      <c r="QMR139" s="298"/>
      <c r="QMS139" s="298"/>
      <c r="QMT139" s="298"/>
      <c r="QMU139" s="298"/>
      <c r="QMV139" s="298"/>
      <c r="QMW139" s="298"/>
      <c r="QMX139" s="298"/>
      <c r="QMY139" s="298"/>
      <c r="QMZ139" s="298"/>
      <c r="QNA139" s="298"/>
      <c r="QNB139" s="298"/>
      <c r="QNC139" s="298"/>
      <c r="QND139" s="298"/>
      <c r="QNE139" s="298"/>
      <c r="QNF139" s="298"/>
      <c r="QNG139" s="298"/>
      <c r="QNH139" s="298"/>
      <c r="QNI139" s="298"/>
      <c r="QNJ139" s="298"/>
      <c r="QNK139" s="298"/>
      <c r="QNL139" s="298"/>
      <c r="QNM139" s="298"/>
      <c r="QNN139" s="298"/>
      <c r="QNO139" s="298"/>
      <c r="QNP139" s="298"/>
      <c r="QNQ139" s="298"/>
      <c r="QNR139" s="298"/>
      <c r="QNS139" s="298"/>
      <c r="QNT139" s="298"/>
      <c r="QNU139" s="298"/>
      <c r="QNV139" s="298"/>
      <c r="QNW139" s="298"/>
      <c r="QNX139" s="298"/>
      <c r="QNY139" s="298"/>
      <c r="QNZ139" s="298"/>
      <c r="QOA139" s="298"/>
      <c r="QOB139" s="298"/>
      <c r="QOC139" s="298"/>
      <c r="QOD139" s="298"/>
      <c r="QOE139" s="298"/>
      <c r="QOF139" s="298"/>
      <c r="QOG139" s="298"/>
      <c r="QOH139" s="298"/>
      <c r="QOI139" s="298"/>
      <c r="QOJ139" s="298"/>
      <c r="QOK139" s="298"/>
      <c r="QOL139" s="298"/>
      <c r="QOM139" s="298"/>
      <c r="QON139" s="298"/>
      <c r="QOO139" s="298"/>
      <c r="QOP139" s="298"/>
      <c r="QOQ139" s="298"/>
      <c r="QOR139" s="298"/>
      <c r="QOS139" s="298"/>
      <c r="QOT139" s="298"/>
      <c r="QOU139" s="298"/>
      <c r="QOV139" s="298"/>
      <c r="QOW139" s="298"/>
      <c r="QOX139" s="298"/>
      <c r="QOY139" s="298"/>
      <c r="QOZ139" s="298"/>
      <c r="QPA139" s="298"/>
      <c r="QPB139" s="298"/>
      <c r="QPC139" s="298"/>
      <c r="QPD139" s="298"/>
      <c r="QPE139" s="298"/>
      <c r="QPF139" s="298"/>
      <c r="QPG139" s="298"/>
      <c r="QPH139" s="298"/>
      <c r="QPI139" s="298"/>
      <c r="QPJ139" s="298"/>
      <c r="QPK139" s="298"/>
      <c r="QPL139" s="298"/>
      <c r="QPM139" s="298"/>
      <c r="QPN139" s="298"/>
      <c r="QPO139" s="298"/>
      <c r="QPP139" s="298"/>
      <c r="QPQ139" s="298"/>
      <c r="QPR139" s="298"/>
      <c r="QPS139" s="298"/>
      <c r="QPT139" s="298"/>
      <c r="QPU139" s="298"/>
      <c r="QPV139" s="298"/>
      <c r="QPW139" s="298"/>
      <c r="QPX139" s="298"/>
      <c r="QPY139" s="298"/>
      <c r="QPZ139" s="298"/>
      <c r="QQA139" s="298"/>
      <c r="QQB139" s="298"/>
      <c r="QQC139" s="298"/>
      <c r="QQD139" s="298"/>
      <c r="QQE139" s="298"/>
      <c r="QQF139" s="298"/>
      <c r="QQG139" s="298"/>
      <c r="QQH139" s="298"/>
      <c r="QQI139" s="298"/>
      <c r="QQJ139" s="298"/>
      <c r="QQK139" s="298"/>
      <c r="QQL139" s="298"/>
      <c r="QQM139" s="298"/>
      <c r="QQN139" s="298"/>
      <c r="QQO139" s="298"/>
      <c r="QQP139" s="298"/>
      <c r="QQQ139" s="298"/>
      <c r="QQR139" s="298"/>
      <c r="QQS139" s="298"/>
      <c r="QQT139" s="298"/>
      <c r="QQU139" s="298"/>
      <c r="QQV139" s="298"/>
      <c r="QQW139" s="298"/>
      <c r="QQX139" s="298"/>
      <c r="QQY139" s="298"/>
      <c r="QQZ139" s="298"/>
      <c r="QRA139" s="298"/>
      <c r="QRB139" s="298"/>
      <c r="QRC139" s="298"/>
      <c r="QRD139" s="298"/>
      <c r="QRE139" s="298"/>
      <c r="QRF139" s="298"/>
      <c r="QRG139" s="298"/>
      <c r="QRH139" s="298"/>
      <c r="QRI139" s="298"/>
      <c r="QRJ139" s="298"/>
      <c r="QRK139" s="298"/>
      <c r="QRL139" s="298"/>
      <c r="QRM139" s="298"/>
      <c r="QRN139" s="298"/>
      <c r="QRO139" s="298"/>
      <c r="QRP139" s="298"/>
      <c r="QRQ139" s="298"/>
      <c r="QRR139" s="298"/>
      <c r="QRS139" s="298"/>
      <c r="QRT139" s="298"/>
      <c r="QRU139" s="298"/>
      <c r="QRV139" s="298"/>
      <c r="QRW139" s="298"/>
      <c r="QRX139" s="298"/>
      <c r="QRY139" s="298"/>
      <c r="QRZ139" s="298"/>
      <c r="QSA139" s="298"/>
      <c r="QSB139" s="298"/>
      <c r="QSC139" s="298"/>
      <c r="QSD139" s="298"/>
      <c r="QSE139" s="298"/>
      <c r="QSF139" s="298"/>
      <c r="QSG139" s="298"/>
      <c r="QSH139" s="298"/>
      <c r="QSI139" s="298"/>
      <c r="QSJ139" s="298"/>
      <c r="QSK139" s="298"/>
      <c r="QSL139" s="298"/>
      <c r="QSM139" s="298"/>
      <c r="QSN139" s="298"/>
      <c r="QSO139" s="298"/>
      <c r="QSP139" s="298"/>
      <c r="QSQ139" s="298"/>
      <c r="QSR139" s="298"/>
      <c r="QSS139" s="298"/>
      <c r="QST139" s="298"/>
      <c r="QSU139" s="298"/>
      <c r="QSV139" s="298"/>
      <c r="QSW139" s="298"/>
      <c r="QSX139" s="298"/>
      <c r="QSY139" s="298"/>
      <c r="QSZ139" s="298"/>
      <c r="QTA139" s="298"/>
      <c r="QTB139" s="298"/>
      <c r="QTC139" s="298"/>
      <c r="QTD139" s="298"/>
      <c r="QTE139" s="298"/>
      <c r="QTF139" s="298"/>
      <c r="QTG139" s="298"/>
      <c r="QTH139" s="298"/>
      <c r="QTI139" s="298"/>
      <c r="QTJ139" s="298"/>
      <c r="QTK139" s="298"/>
      <c r="QTL139" s="298"/>
      <c r="QTM139" s="298"/>
      <c r="QTN139" s="298"/>
      <c r="QTO139" s="298"/>
      <c r="QTP139" s="298"/>
      <c r="QTQ139" s="298"/>
      <c r="QTR139" s="298"/>
      <c r="QTS139" s="298"/>
      <c r="QTT139" s="298"/>
      <c r="QTU139" s="298"/>
      <c r="QTV139" s="298"/>
      <c r="QTW139" s="298"/>
      <c r="QTX139" s="298"/>
      <c r="QTY139" s="298"/>
      <c r="QTZ139" s="298"/>
      <c r="QUA139" s="298"/>
      <c r="QUB139" s="298"/>
      <c r="QUC139" s="298"/>
      <c r="QUD139" s="298"/>
      <c r="QUE139" s="298"/>
      <c r="QUF139" s="298"/>
      <c r="QUG139" s="298"/>
      <c r="QUH139" s="298"/>
      <c r="QUI139" s="298"/>
      <c r="QUJ139" s="298"/>
      <c r="QUK139" s="298"/>
      <c r="QUL139" s="298"/>
      <c r="QUM139" s="298"/>
      <c r="QUN139" s="298"/>
      <c r="QUO139" s="298"/>
      <c r="QUP139" s="298"/>
      <c r="QUQ139" s="298"/>
      <c r="QUR139" s="298"/>
      <c r="QUS139" s="298"/>
      <c r="QUT139" s="298"/>
      <c r="QUU139" s="298"/>
      <c r="QUV139" s="298"/>
      <c r="QUW139" s="298"/>
      <c r="QUX139" s="298"/>
      <c r="QUY139" s="298"/>
      <c r="QUZ139" s="298"/>
      <c r="QVA139" s="298"/>
      <c r="QVB139" s="298"/>
      <c r="QVC139" s="298"/>
      <c r="QVD139" s="298"/>
      <c r="QVE139" s="298"/>
      <c r="QVF139" s="298"/>
      <c r="QVG139" s="298"/>
      <c r="QVH139" s="298"/>
      <c r="QVI139" s="298"/>
      <c r="QVJ139" s="298"/>
      <c r="QVK139" s="298"/>
      <c r="QVL139" s="298"/>
      <c r="QVM139" s="298"/>
      <c r="QVN139" s="298"/>
      <c r="QVO139" s="298"/>
      <c r="QVP139" s="298"/>
      <c r="QVQ139" s="298"/>
      <c r="QVR139" s="298"/>
      <c r="QVS139" s="298"/>
      <c r="QVT139" s="298"/>
      <c r="QVU139" s="298"/>
      <c r="QVV139" s="298"/>
      <c r="QVW139" s="298"/>
      <c r="QVX139" s="298"/>
      <c r="QVY139" s="298"/>
      <c r="QVZ139" s="298"/>
      <c r="QWA139" s="298"/>
      <c r="QWB139" s="298"/>
      <c r="QWC139" s="298"/>
      <c r="QWD139" s="298"/>
      <c r="QWE139" s="298"/>
      <c r="QWF139" s="298"/>
      <c r="QWG139" s="298"/>
      <c r="QWH139" s="298"/>
      <c r="QWI139" s="298"/>
      <c r="QWJ139" s="298"/>
      <c r="QWK139" s="298"/>
      <c r="QWL139" s="298"/>
      <c r="QWM139" s="298"/>
      <c r="QWN139" s="298"/>
      <c r="QWO139" s="298"/>
      <c r="QWP139" s="298"/>
      <c r="QWQ139" s="298"/>
      <c r="QWR139" s="298"/>
      <c r="QWS139" s="298"/>
      <c r="QWT139" s="298"/>
      <c r="QWU139" s="298"/>
      <c r="QWV139" s="298"/>
      <c r="QWW139" s="298"/>
      <c r="QWX139" s="298"/>
      <c r="QWY139" s="298"/>
      <c r="QWZ139" s="298"/>
      <c r="QXA139" s="298"/>
      <c r="QXB139" s="298"/>
      <c r="QXC139" s="298"/>
      <c r="QXD139" s="298"/>
      <c r="QXE139" s="298"/>
      <c r="QXF139" s="298"/>
      <c r="QXG139" s="298"/>
      <c r="QXH139" s="298"/>
      <c r="QXI139" s="298"/>
      <c r="QXJ139" s="298"/>
      <c r="QXK139" s="298"/>
      <c r="QXL139" s="298"/>
      <c r="QXM139" s="298"/>
      <c r="QXN139" s="298"/>
      <c r="QXO139" s="298"/>
      <c r="QXP139" s="298"/>
      <c r="QXQ139" s="298"/>
      <c r="QXR139" s="298"/>
      <c r="QXS139" s="298"/>
      <c r="QXT139" s="298"/>
      <c r="QXU139" s="298"/>
      <c r="QXV139" s="298"/>
      <c r="QXW139" s="298"/>
      <c r="QXX139" s="298"/>
      <c r="QXY139" s="298"/>
      <c r="QXZ139" s="298"/>
      <c r="QYA139" s="298"/>
      <c r="QYB139" s="298"/>
      <c r="QYC139" s="298"/>
      <c r="QYD139" s="298"/>
      <c r="QYE139" s="298"/>
      <c r="QYF139" s="298"/>
      <c r="QYG139" s="298"/>
      <c r="QYH139" s="298"/>
      <c r="QYI139" s="298"/>
      <c r="QYJ139" s="298"/>
      <c r="QYK139" s="298"/>
      <c r="QYL139" s="298"/>
      <c r="QYM139" s="298"/>
      <c r="QYN139" s="298"/>
      <c r="QYO139" s="298"/>
      <c r="QYP139" s="298"/>
      <c r="QYQ139" s="298"/>
      <c r="QYR139" s="298"/>
      <c r="QYS139" s="298"/>
      <c r="QYT139" s="298"/>
      <c r="QYU139" s="298"/>
      <c r="QYV139" s="298"/>
      <c r="QYW139" s="298"/>
      <c r="QYX139" s="298"/>
      <c r="QYY139" s="298"/>
      <c r="QYZ139" s="298"/>
      <c r="QZA139" s="298"/>
      <c r="QZB139" s="298"/>
      <c r="QZC139" s="298"/>
      <c r="QZD139" s="298"/>
      <c r="QZE139" s="298"/>
      <c r="QZF139" s="298"/>
      <c r="QZG139" s="298"/>
      <c r="QZH139" s="298"/>
      <c r="QZI139" s="298"/>
      <c r="QZJ139" s="298"/>
      <c r="QZK139" s="298"/>
      <c r="QZL139" s="298"/>
      <c r="QZM139" s="298"/>
      <c r="QZN139" s="298"/>
      <c r="QZO139" s="298"/>
      <c r="QZP139" s="298"/>
      <c r="QZQ139" s="298"/>
      <c r="QZR139" s="298"/>
      <c r="QZS139" s="298"/>
      <c r="QZT139" s="298"/>
      <c r="QZU139" s="298"/>
      <c r="QZV139" s="298"/>
      <c r="QZW139" s="298"/>
      <c r="QZX139" s="298"/>
      <c r="QZY139" s="298"/>
      <c r="QZZ139" s="298"/>
      <c r="RAA139" s="298"/>
      <c r="RAB139" s="298"/>
      <c r="RAC139" s="298"/>
      <c r="RAD139" s="298"/>
      <c r="RAE139" s="298"/>
      <c r="RAF139" s="298"/>
      <c r="RAG139" s="298"/>
      <c r="RAH139" s="298"/>
      <c r="RAI139" s="298"/>
      <c r="RAJ139" s="298"/>
      <c r="RAK139" s="298"/>
      <c r="RAL139" s="298"/>
      <c r="RAM139" s="298"/>
      <c r="RAN139" s="298"/>
      <c r="RAO139" s="298"/>
      <c r="RAP139" s="298"/>
      <c r="RAQ139" s="298"/>
      <c r="RAR139" s="298"/>
      <c r="RAS139" s="298"/>
      <c r="RAT139" s="298"/>
      <c r="RAU139" s="298"/>
      <c r="RAV139" s="298"/>
      <c r="RAW139" s="298"/>
      <c r="RAX139" s="298"/>
      <c r="RAY139" s="298"/>
      <c r="RAZ139" s="298"/>
      <c r="RBA139" s="298"/>
      <c r="RBB139" s="298"/>
      <c r="RBC139" s="298"/>
      <c r="RBD139" s="298"/>
      <c r="RBE139" s="298"/>
      <c r="RBF139" s="298"/>
      <c r="RBG139" s="298"/>
      <c r="RBH139" s="298"/>
      <c r="RBI139" s="298"/>
      <c r="RBJ139" s="298"/>
      <c r="RBK139" s="298"/>
      <c r="RBL139" s="298"/>
      <c r="RBM139" s="298"/>
      <c r="RBN139" s="298"/>
      <c r="RBO139" s="298"/>
      <c r="RBP139" s="298"/>
      <c r="RBQ139" s="298"/>
      <c r="RBR139" s="298"/>
      <c r="RBS139" s="298"/>
      <c r="RBT139" s="298"/>
      <c r="RBU139" s="298"/>
      <c r="RBV139" s="298"/>
      <c r="RBW139" s="298"/>
      <c r="RBX139" s="298"/>
      <c r="RBY139" s="298"/>
      <c r="RBZ139" s="298"/>
      <c r="RCA139" s="298"/>
      <c r="RCB139" s="298"/>
      <c r="RCC139" s="298"/>
      <c r="RCD139" s="298"/>
      <c r="RCE139" s="298"/>
      <c r="RCF139" s="298"/>
      <c r="RCG139" s="298"/>
      <c r="RCH139" s="298"/>
      <c r="RCI139" s="298"/>
      <c r="RCJ139" s="298"/>
      <c r="RCK139" s="298"/>
      <c r="RCL139" s="298"/>
      <c r="RCM139" s="298"/>
      <c r="RCN139" s="298"/>
      <c r="RCO139" s="298"/>
      <c r="RCP139" s="298"/>
      <c r="RCQ139" s="298"/>
      <c r="RCR139" s="298"/>
      <c r="RCS139" s="298"/>
      <c r="RCT139" s="298"/>
      <c r="RCU139" s="298"/>
      <c r="RCV139" s="298"/>
      <c r="RCW139" s="298"/>
      <c r="RCX139" s="298"/>
      <c r="RCY139" s="298"/>
      <c r="RCZ139" s="298"/>
      <c r="RDA139" s="298"/>
      <c r="RDB139" s="298"/>
      <c r="RDC139" s="298"/>
      <c r="RDD139" s="298"/>
      <c r="RDE139" s="298"/>
      <c r="RDF139" s="298"/>
      <c r="RDG139" s="298"/>
      <c r="RDH139" s="298"/>
      <c r="RDI139" s="298"/>
      <c r="RDJ139" s="298"/>
      <c r="RDK139" s="298"/>
      <c r="RDL139" s="298"/>
      <c r="RDM139" s="298"/>
      <c r="RDN139" s="298"/>
      <c r="RDO139" s="298"/>
      <c r="RDP139" s="298"/>
      <c r="RDQ139" s="298"/>
      <c r="RDR139" s="298"/>
      <c r="RDS139" s="298"/>
      <c r="RDT139" s="298"/>
      <c r="RDU139" s="298"/>
      <c r="RDV139" s="298"/>
      <c r="RDW139" s="298"/>
      <c r="RDX139" s="298"/>
      <c r="RDY139" s="298"/>
      <c r="RDZ139" s="298"/>
      <c r="REA139" s="298"/>
      <c r="REB139" s="298"/>
      <c r="REC139" s="298"/>
      <c r="RED139" s="298"/>
      <c r="REE139" s="298"/>
      <c r="REF139" s="298"/>
      <c r="REG139" s="298"/>
      <c r="REH139" s="298"/>
      <c r="REI139" s="298"/>
      <c r="REJ139" s="298"/>
      <c r="REK139" s="298"/>
      <c r="REL139" s="298"/>
      <c r="REM139" s="298"/>
      <c r="REN139" s="298"/>
      <c r="REO139" s="298"/>
      <c r="REP139" s="298"/>
      <c r="REQ139" s="298"/>
      <c r="RER139" s="298"/>
      <c r="RES139" s="298"/>
      <c r="RET139" s="298"/>
      <c r="REU139" s="298"/>
      <c r="REV139" s="298"/>
      <c r="REW139" s="298"/>
      <c r="REX139" s="298"/>
      <c r="REY139" s="298"/>
      <c r="REZ139" s="298"/>
      <c r="RFA139" s="298"/>
      <c r="RFB139" s="298"/>
      <c r="RFC139" s="298"/>
      <c r="RFD139" s="298"/>
      <c r="RFE139" s="298"/>
      <c r="RFF139" s="298"/>
      <c r="RFG139" s="298"/>
      <c r="RFH139" s="298"/>
      <c r="RFI139" s="298"/>
      <c r="RFJ139" s="298"/>
      <c r="RFK139" s="298"/>
      <c r="RFL139" s="298"/>
      <c r="RFM139" s="298"/>
      <c r="RFN139" s="298"/>
      <c r="RFO139" s="298"/>
      <c r="RFP139" s="298"/>
      <c r="RFQ139" s="298"/>
      <c r="RFR139" s="298"/>
      <c r="RFS139" s="298"/>
      <c r="RFT139" s="298"/>
      <c r="RFU139" s="298"/>
      <c r="RFV139" s="298"/>
      <c r="RFW139" s="298"/>
      <c r="RFX139" s="298"/>
      <c r="RFY139" s="298"/>
      <c r="RFZ139" s="298"/>
      <c r="RGA139" s="298"/>
      <c r="RGB139" s="298"/>
      <c r="RGC139" s="298"/>
      <c r="RGD139" s="298"/>
      <c r="RGE139" s="298"/>
      <c r="RGF139" s="298"/>
      <c r="RGG139" s="298"/>
      <c r="RGH139" s="298"/>
      <c r="RGI139" s="298"/>
      <c r="RGJ139" s="298"/>
      <c r="RGK139" s="298"/>
      <c r="RGL139" s="298"/>
      <c r="RGM139" s="298"/>
      <c r="RGN139" s="298"/>
      <c r="RGO139" s="298"/>
      <c r="RGP139" s="298"/>
      <c r="RGQ139" s="298"/>
      <c r="RGR139" s="298"/>
      <c r="RGS139" s="298"/>
      <c r="RGT139" s="298"/>
      <c r="RGU139" s="298"/>
      <c r="RGV139" s="298"/>
      <c r="RGW139" s="298"/>
      <c r="RGX139" s="298"/>
      <c r="RGY139" s="298"/>
      <c r="RGZ139" s="298"/>
      <c r="RHA139" s="298"/>
      <c r="RHB139" s="298"/>
      <c r="RHC139" s="298"/>
      <c r="RHD139" s="298"/>
      <c r="RHE139" s="298"/>
      <c r="RHF139" s="298"/>
      <c r="RHG139" s="298"/>
      <c r="RHH139" s="298"/>
      <c r="RHI139" s="298"/>
      <c r="RHJ139" s="298"/>
      <c r="RHK139" s="298"/>
      <c r="RHL139" s="298"/>
      <c r="RHM139" s="298"/>
      <c r="RHN139" s="298"/>
      <c r="RHO139" s="298"/>
      <c r="RHP139" s="298"/>
      <c r="RHQ139" s="298"/>
      <c r="RHR139" s="298"/>
      <c r="RHS139" s="298"/>
      <c r="RHT139" s="298"/>
      <c r="RHU139" s="298"/>
      <c r="RHV139" s="298"/>
      <c r="RHW139" s="298"/>
      <c r="RHX139" s="298"/>
      <c r="RHY139" s="298"/>
      <c r="RHZ139" s="298"/>
      <c r="RIA139" s="298"/>
      <c r="RIB139" s="298"/>
      <c r="RIC139" s="298"/>
      <c r="RID139" s="298"/>
      <c r="RIE139" s="298"/>
      <c r="RIF139" s="298"/>
      <c r="RIG139" s="298"/>
      <c r="RIH139" s="298"/>
      <c r="RII139" s="298"/>
      <c r="RIJ139" s="298"/>
      <c r="RIK139" s="298"/>
      <c r="RIL139" s="298"/>
      <c r="RIM139" s="298"/>
      <c r="RIN139" s="298"/>
      <c r="RIO139" s="298"/>
      <c r="RIP139" s="298"/>
      <c r="RIQ139" s="298"/>
      <c r="RIR139" s="298"/>
      <c r="RIS139" s="298"/>
      <c r="RIT139" s="298"/>
      <c r="RIU139" s="298"/>
      <c r="RIV139" s="298"/>
      <c r="RIW139" s="298"/>
      <c r="RIX139" s="298"/>
      <c r="RIY139" s="298"/>
      <c r="RIZ139" s="298"/>
      <c r="RJA139" s="298"/>
      <c r="RJB139" s="298"/>
      <c r="RJC139" s="298"/>
      <c r="RJD139" s="298"/>
      <c r="RJE139" s="298"/>
      <c r="RJF139" s="298"/>
      <c r="RJG139" s="298"/>
      <c r="RJH139" s="298"/>
      <c r="RJI139" s="298"/>
      <c r="RJJ139" s="298"/>
      <c r="RJK139" s="298"/>
      <c r="RJL139" s="298"/>
      <c r="RJM139" s="298"/>
      <c r="RJN139" s="298"/>
      <c r="RJO139" s="298"/>
      <c r="RJP139" s="298"/>
      <c r="RJQ139" s="298"/>
      <c r="RJR139" s="298"/>
      <c r="RJS139" s="298"/>
      <c r="RJT139" s="298"/>
      <c r="RJU139" s="298"/>
      <c r="RJV139" s="298"/>
      <c r="RJW139" s="298"/>
      <c r="RJX139" s="298"/>
      <c r="RJY139" s="298"/>
      <c r="RJZ139" s="298"/>
      <c r="RKA139" s="298"/>
      <c r="RKB139" s="298"/>
      <c r="RKC139" s="298"/>
      <c r="RKD139" s="298"/>
      <c r="RKE139" s="298"/>
      <c r="RKF139" s="298"/>
      <c r="RKG139" s="298"/>
      <c r="RKH139" s="298"/>
      <c r="RKI139" s="298"/>
      <c r="RKJ139" s="298"/>
      <c r="RKK139" s="298"/>
      <c r="RKL139" s="298"/>
      <c r="RKM139" s="298"/>
      <c r="RKN139" s="298"/>
      <c r="RKO139" s="298"/>
      <c r="RKP139" s="298"/>
      <c r="RKQ139" s="298"/>
      <c r="RKR139" s="298"/>
      <c r="RKS139" s="298"/>
      <c r="RKT139" s="298"/>
      <c r="RKU139" s="298"/>
      <c r="RKV139" s="298"/>
      <c r="RKW139" s="298"/>
      <c r="RKX139" s="298"/>
      <c r="RKY139" s="298"/>
      <c r="RKZ139" s="298"/>
      <c r="RLA139" s="298"/>
      <c r="RLB139" s="298"/>
      <c r="RLC139" s="298"/>
      <c r="RLD139" s="298"/>
      <c r="RLE139" s="298"/>
      <c r="RLF139" s="298"/>
      <c r="RLG139" s="298"/>
      <c r="RLH139" s="298"/>
      <c r="RLI139" s="298"/>
      <c r="RLJ139" s="298"/>
      <c r="RLK139" s="298"/>
      <c r="RLL139" s="298"/>
      <c r="RLM139" s="298"/>
      <c r="RLN139" s="298"/>
      <c r="RLO139" s="298"/>
      <c r="RLP139" s="298"/>
      <c r="RLQ139" s="298"/>
      <c r="RLR139" s="298"/>
      <c r="RLS139" s="298"/>
      <c r="RLT139" s="298"/>
      <c r="RLU139" s="298"/>
      <c r="RLV139" s="298"/>
      <c r="RLW139" s="298"/>
      <c r="RLX139" s="298"/>
      <c r="RLY139" s="298"/>
      <c r="RLZ139" s="298"/>
      <c r="RMA139" s="298"/>
      <c r="RMB139" s="298"/>
      <c r="RMC139" s="298"/>
      <c r="RMD139" s="298"/>
      <c r="RME139" s="298"/>
      <c r="RMF139" s="298"/>
      <c r="RMG139" s="298"/>
      <c r="RMH139" s="298"/>
      <c r="RMI139" s="298"/>
      <c r="RMJ139" s="298"/>
      <c r="RMK139" s="298"/>
      <c r="RML139" s="298"/>
      <c r="RMM139" s="298"/>
      <c r="RMN139" s="298"/>
      <c r="RMO139" s="298"/>
      <c r="RMP139" s="298"/>
      <c r="RMQ139" s="298"/>
      <c r="RMR139" s="298"/>
      <c r="RMS139" s="298"/>
      <c r="RMT139" s="298"/>
      <c r="RMU139" s="298"/>
      <c r="RMV139" s="298"/>
      <c r="RMW139" s="298"/>
      <c r="RMX139" s="298"/>
      <c r="RMY139" s="298"/>
      <c r="RMZ139" s="298"/>
      <c r="RNA139" s="298"/>
      <c r="RNB139" s="298"/>
      <c r="RNC139" s="298"/>
      <c r="RND139" s="298"/>
      <c r="RNE139" s="298"/>
      <c r="RNF139" s="298"/>
      <c r="RNG139" s="298"/>
      <c r="RNH139" s="298"/>
      <c r="RNI139" s="298"/>
      <c r="RNJ139" s="298"/>
      <c r="RNK139" s="298"/>
      <c r="RNL139" s="298"/>
      <c r="RNM139" s="298"/>
      <c r="RNN139" s="298"/>
      <c r="RNO139" s="298"/>
      <c r="RNP139" s="298"/>
      <c r="RNQ139" s="298"/>
      <c r="RNR139" s="298"/>
      <c r="RNS139" s="298"/>
      <c r="RNT139" s="298"/>
      <c r="RNU139" s="298"/>
      <c r="RNV139" s="298"/>
      <c r="RNW139" s="298"/>
      <c r="RNX139" s="298"/>
      <c r="RNY139" s="298"/>
      <c r="RNZ139" s="298"/>
      <c r="ROA139" s="298"/>
      <c r="ROB139" s="298"/>
      <c r="ROC139" s="298"/>
      <c r="ROD139" s="298"/>
      <c r="ROE139" s="298"/>
      <c r="ROF139" s="298"/>
      <c r="ROG139" s="298"/>
      <c r="ROH139" s="298"/>
      <c r="ROI139" s="298"/>
      <c r="ROJ139" s="298"/>
      <c r="ROK139" s="298"/>
      <c r="ROL139" s="298"/>
      <c r="ROM139" s="298"/>
      <c r="RON139" s="298"/>
      <c r="ROO139" s="298"/>
      <c r="ROP139" s="298"/>
      <c r="ROQ139" s="298"/>
      <c r="ROR139" s="298"/>
      <c r="ROS139" s="298"/>
      <c r="ROT139" s="298"/>
      <c r="ROU139" s="298"/>
      <c r="ROV139" s="298"/>
      <c r="ROW139" s="298"/>
      <c r="ROX139" s="298"/>
      <c r="ROY139" s="298"/>
      <c r="ROZ139" s="298"/>
      <c r="RPA139" s="298"/>
      <c r="RPB139" s="298"/>
      <c r="RPC139" s="298"/>
      <c r="RPD139" s="298"/>
      <c r="RPE139" s="298"/>
      <c r="RPF139" s="298"/>
      <c r="RPG139" s="298"/>
      <c r="RPH139" s="298"/>
      <c r="RPI139" s="298"/>
      <c r="RPJ139" s="298"/>
      <c r="RPK139" s="298"/>
      <c r="RPL139" s="298"/>
      <c r="RPM139" s="298"/>
      <c r="RPN139" s="298"/>
      <c r="RPO139" s="298"/>
      <c r="RPP139" s="298"/>
      <c r="RPQ139" s="298"/>
      <c r="RPR139" s="298"/>
      <c r="RPS139" s="298"/>
      <c r="RPT139" s="298"/>
      <c r="RPU139" s="298"/>
      <c r="RPV139" s="298"/>
      <c r="RPW139" s="298"/>
      <c r="RPX139" s="298"/>
      <c r="RPY139" s="298"/>
      <c r="RPZ139" s="298"/>
      <c r="RQA139" s="298"/>
      <c r="RQB139" s="298"/>
      <c r="RQC139" s="298"/>
      <c r="RQD139" s="298"/>
      <c r="RQE139" s="298"/>
      <c r="RQF139" s="298"/>
      <c r="RQG139" s="298"/>
      <c r="RQH139" s="298"/>
      <c r="RQI139" s="298"/>
      <c r="RQJ139" s="298"/>
      <c r="RQK139" s="298"/>
      <c r="RQL139" s="298"/>
      <c r="RQM139" s="298"/>
      <c r="RQN139" s="298"/>
      <c r="RQO139" s="298"/>
      <c r="RQP139" s="298"/>
      <c r="RQQ139" s="298"/>
      <c r="RQR139" s="298"/>
      <c r="RQS139" s="298"/>
      <c r="RQT139" s="298"/>
      <c r="RQU139" s="298"/>
      <c r="RQV139" s="298"/>
      <c r="RQW139" s="298"/>
      <c r="RQX139" s="298"/>
      <c r="RQY139" s="298"/>
      <c r="RQZ139" s="298"/>
      <c r="RRA139" s="298"/>
      <c r="RRB139" s="298"/>
      <c r="RRC139" s="298"/>
      <c r="RRD139" s="298"/>
      <c r="RRE139" s="298"/>
      <c r="RRF139" s="298"/>
      <c r="RRG139" s="298"/>
      <c r="RRH139" s="298"/>
      <c r="RRI139" s="298"/>
      <c r="RRJ139" s="298"/>
      <c r="RRK139" s="298"/>
      <c r="RRL139" s="298"/>
      <c r="RRM139" s="298"/>
      <c r="RRN139" s="298"/>
      <c r="RRO139" s="298"/>
      <c r="RRP139" s="298"/>
      <c r="RRQ139" s="298"/>
      <c r="RRR139" s="298"/>
      <c r="RRS139" s="298"/>
      <c r="RRT139" s="298"/>
      <c r="RRU139" s="298"/>
      <c r="RRV139" s="298"/>
      <c r="RRW139" s="298"/>
      <c r="RRX139" s="298"/>
      <c r="RRY139" s="298"/>
      <c r="RRZ139" s="298"/>
      <c r="RSA139" s="298"/>
      <c r="RSB139" s="298"/>
      <c r="RSC139" s="298"/>
      <c r="RSD139" s="298"/>
      <c r="RSE139" s="298"/>
      <c r="RSF139" s="298"/>
      <c r="RSG139" s="298"/>
      <c r="RSH139" s="298"/>
      <c r="RSI139" s="298"/>
      <c r="RSJ139" s="298"/>
      <c r="RSK139" s="298"/>
      <c r="RSL139" s="298"/>
      <c r="RSM139" s="298"/>
      <c r="RSN139" s="298"/>
      <c r="RSO139" s="298"/>
      <c r="RSP139" s="298"/>
      <c r="RSQ139" s="298"/>
      <c r="RSR139" s="298"/>
      <c r="RSS139" s="298"/>
      <c r="RST139" s="298"/>
      <c r="RSU139" s="298"/>
      <c r="RSV139" s="298"/>
      <c r="RSW139" s="298"/>
      <c r="RSX139" s="298"/>
      <c r="RSY139" s="298"/>
      <c r="RSZ139" s="298"/>
      <c r="RTA139" s="298"/>
      <c r="RTB139" s="298"/>
      <c r="RTC139" s="298"/>
      <c r="RTD139" s="298"/>
      <c r="RTE139" s="298"/>
      <c r="RTF139" s="298"/>
      <c r="RTG139" s="298"/>
      <c r="RTH139" s="298"/>
      <c r="RTI139" s="298"/>
      <c r="RTJ139" s="298"/>
      <c r="RTK139" s="298"/>
      <c r="RTL139" s="298"/>
      <c r="RTM139" s="298"/>
      <c r="RTN139" s="298"/>
      <c r="RTO139" s="298"/>
      <c r="RTP139" s="298"/>
      <c r="RTQ139" s="298"/>
      <c r="RTR139" s="298"/>
      <c r="RTS139" s="298"/>
      <c r="RTT139" s="298"/>
      <c r="RTU139" s="298"/>
      <c r="RTV139" s="298"/>
      <c r="RTW139" s="298"/>
      <c r="RTX139" s="298"/>
      <c r="RTY139" s="298"/>
      <c r="RTZ139" s="298"/>
      <c r="RUA139" s="298"/>
      <c r="RUB139" s="298"/>
      <c r="RUC139" s="298"/>
      <c r="RUD139" s="298"/>
      <c r="RUE139" s="298"/>
      <c r="RUF139" s="298"/>
      <c r="RUG139" s="298"/>
      <c r="RUH139" s="298"/>
      <c r="RUI139" s="298"/>
      <c r="RUJ139" s="298"/>
      <c r="RUK139" s="298"/>
      <c r="RUL139" s="298"/>
      <c r="RUM139" s="298"/>
      <c r="RUN139" s="298"/>
      <c r="RUO139" s="298"/>
      <c r="RUP139" s="298"/>
      <c r="RUQ139" s="298"/>
      <c r="RUR139" s="298"/>
      <c r="RUS139" s="298"/>
      <c r="RUT139" s="298"/>
      <c r="RUU139" s="298"/>
      <c r="RUV139" s="298"/>
      <c r="RUW139" s="298"/>
      <c r="RUX139" s="298"/>
      <c r="RUY139" s="298"/>
      <c r="RUZ139" s="298"/>
      <c r="RVA139" s="298"/>
      <c r="RVB139" s="298"/>
      <c r="RVC139" s="298"/>
      <c r="RVD139" s="298"/>
      <c r="RVE139" s="298"/>
      <c r="RVF139" s="298"/>
      <c r="RVG139" s="298"/>
      <c r="RVH139" s="298"/>
      <c r="RVI139" s="298"/>
      <c r="RVJ139" s="298"/>
      <c r="RVK139" s="298"/>
      <c r="RVL139" s="298"/>
      <c r="RVM139" s="298"/>
      <c r="RVN139" s="298"/>
      <c r="RVO139" s="298"/>
      <c r="RVP139" s="298"/>
      <c r="RVQ139" s="298"/>
      <c r="RVR139" s="298"/>
      <c r="RVS139" s="298"/>
      <c r="RVT139" s="298"/>
      <c r="RVU139" s="298"/>
      <c r="RVV139" s="298"/>
      <c r="RVW139" s="298"/>
      <c r="RVX139" s="298"/>
      <c r="RVY139" s="298"/>
      <c r="RVZ139" s="298"/>
      <c r="RWA139" s="298"/>
      <c r="RWB139" s="298"/>
      <c r="RWC139" s="298"/>
      <c r="RWD139" s="298"/>
      <c r="RWE139" s="298"/>
      <c r="RWF139" s="298"/>
      <c r="RWG139" s="298"/>
      <c r="RWH139" s="298"/>
      <c r="RWI139" s="298"/>
      <c r="RWJ139" s="298"/>
      <c r="RWK139" s="298"/>
      <c r="RWL139" s="298"/>
      <c r="RWM139" s="298"/>
      <c r="RWN139" s="298"/>
      <c r="RWO139" s="298"/>
      <c r="RWP139" s="298"/>
      <c r="RWQ139" s="298"/>
      <c r="RWR139" s="298"/>
      <c r="RWS139" s="298"/>
      <c r="RWT139" s="298"/>
      <c r="RWU139" s="298"/>
      <c r="RWV139" s="298"/>
      <c r="RWW139" s="298"/>
      <c r="RWX139" s="298"/>
      <c r="RWY139" s="298"/>
      <c r="RWZ139" s="298"/>
      <c r="RXA139" s="298"/>
      <c r="RXB139" s="298"/>
      <c r="RXC139" s="298"/>
      <c r="RXD139" s="298"/>
      <c r="RXE139" s="298"/>
      <c r="RXF139" s="298"/>
      <c r="RXG139" s="298"/>
      <c r="RXH139" s="298"/>
      <c r="RXI139" s="298"/>
      <c r="RXJ139" s="298"/>
      <c r="RXK139" s="298"/>
      <c r="RXL139" s="298"/>
      <c r="RXM139" s="298"/>
      <c r="RXN139" s="298"/>
      <c r="RXO139" s="298"/>
      <c r="RXP139" s="298"/>
      <c r="RXQ139" s="298"/>
      <c r="RXR139" s="298"/>
      <c r="RXS139" s="298"/>
      <c r="RXT139" s="298"/>
      <c r="RXU139" s="298"/>
      <c r="RXV139" s="298"/>
      <c r="RXW139" s="298"/>
      <c r="RXX139" s="298"/>
      <c r="RXY139" s="298"/>
      <c r="RXZ139" s="298"/>
      <c r="RYA139" s="298"/>
      <c r="RYB139" s="298"/>
      <c r="RYC139" s="298"/>
      <c r="RYD139" s="298"/>
      <c r="RYE139" s="298"/>
      <c r="RYF139" s="298"/>
      <c r="RYG139" s="298"/>
      <c r="RYH139" s="298"/>
      <c r="RYI139" s="298"/>
      <c r="RYJ139" s="298"/>
      <c r="RYK139" s="298"/>
      <c r="RYL139" s="298"/>
      <c r="RYM139" s="298"/>
      <c r="RYN139" s="298"/>
      <c r="RYO139" s="298"/>
      <c r="RYP139" s="298"/>
      <c r="RYQ139" s="298"/>
      <c r="RYR139" s="298"/>
      <c r="RYS139" s="298"/>
      <c r="RYT139" s="298"/>
      <c r="RYU139" s="298"/>
      <c r="RYV139" s="298"/>
      <c r="RYW139" s="298"/>
      <c r="RYX139" s="298"/>
      <c r="RYY139" s="298"/>
      <c r="RYZ139" s="298"/>
      <c r="RZA139" s="298"/>
      <c r="RZB139" s="298"/>
      <c r="RZC139" s="298"/>
      <c r="RZD139" s="298"/>
      <c r="RZE139" s="298"/>
      <c r="RZF139" s="298"/>
      <c r="RZG139" s="298"/>
      <c r="RZH139" s="298"/>
      <c r="RZI139" s="298"/>
      <c r="RZJ139" s="298"/>
      <c r="RZK139" s="298"/>
      <c r="RZL139" s="298"/>
      <c r="RZM139" s="298"/>
      <c r="RZN139" s="298"/>
      <c r="RZO139" s="298"/>
      <c r="RZP139" s="298"/>
      <c r="RZQ139" s="298"/>
      <c r="RZR139" s="298"/>
      <c r="RZS139" s="298"/>
      <c r="RZT139" s="298"/>
      <c r="RZU139" s="298"/>
      <c r="RZV139" s="298"/>
      <c r="RZW139" s="298"/>
      <c r="RZX139" s="298"/>
      <c r="RZY139" s="298"/>
      <c r="RZZ139" s="298"/>
      <c r="SAA139" s="298"/>
      <c r="SAB139" s="298"/>
      <c r="SAC139" s="298"/>
      <c r="SAD139" s="298"/>
      <c r="SAE139" s="298"/>
      <c r="SAF139" s="298"/>
      <c r="SAG139" s="298"/>
      <c r="SAH139" s="298"/>
      <c r="SAI139" s="298"/>
      <c r="SAJ139" s="298"/>
      <c r="SAK139" s="298"/>
      <c r="SAL139" s="298"/>
      <c r="SAM139" s="298"/>
      <c r="SAN139" s="298"/>
      <c r="SAO139" s="298"/>
      <c r="SAP139" s="298"/>
      <c r="SAQ139" s="298"/>
      <c r="SAR139" s="298"/>
      <c r="SAS139" s="298"/>
      <c r="SAT139" s="298"/>
      <c r="SAU139" s="298"/>
      <c r="SAV139" s="298"/>
      <c r="SAW139" s="298"/>
      <c r="SAX139" s="298"/>
      <c r="SAY139" s="298"/>
      <c r="SAZ139" s="298"/>
      <c r="SBA139" s="298"/>
      <c r="SBB139" s="298"/>
      <c r="SBC139" s="298"/>
      <c r="SBD139" s="298"/>
      <c r="SBE139" s="298"/>
      <c r="SBF139" s="298"/>
      <c r="SBG139" s="298"/>
      <c r="SBH139" s="298"/>
      <c r="SBI139" s="298"/>
      <c r="SBJ139" s="298"/>
      <c r="SBK139" s="298"/>
      <c r="SBL139" s="298"/>
      <c r="SBM139" s="298"/>
      <c r="SBN139" s="298"/>
      <c r="SBO139" s="298"/>
      <c r="SBP139" s="298"/>
      <c r="SBQ139" s="298"/>
      <c r="SBR139" s="298"/>
      <c r="SBS139" s="298"/>
      <c r="SBT139" s="298"/>
      <c r="SBU139" s="298"/>
      <c r="SBV139" s="298"/>
      <c r="SBW139" s="298"/>
      <c r="SBX139" s="298"/>
      <c r="SBY139" s="298"/>
      <c r="SBZ139" s="298"/>
      <c r="SCA139" s="298"/>
      <c r="SCB139" s="298"/>
      <c r="SCC139" s="298"/>
      <c r="SCD139" s="298"/>
      <c r="SCE139" s="298"/>
      <c r="SCF139" s="298"/>
      <c r="SCG139" s="298"/>
      <c r="SCH139" s="298"/>
      <c r="SCI139" s="298"/>
      <c r="SCJ139" s="298"/>
      <c r="SCK139" s="298"/>
      <c r="SCL139" s="298"/>
      <c r="SCM139" s="298"/>
      <c r="SCN139" s="298"/>
      <c r="SCO139" s="298"/>
      <c r="SCP139" s="298"/>
      <c r="SCQ139" s="298"/>
      <c r="SCR139" s="298"/>
      <c r="SCS139" s="298"/>
      <c r="SCT139" s="298"/>
      <c r="SCU139" s="298"/>
      <c r="SCV139" s="298"/>
      <c r="SCW139" s="298"/>
      <c r="SCX139" s="298"/>
      <c r="SCY139" s="298"/>
      <c r="SCZ139" s="298"/>
      <c r="SDA139" s="298"/>
      <c r="SDB139" s="298"/>
      <c r="SDC139" s="298"/>
      <c r="SDD139" s="298"/>
      <c r="SDE139" s="298"/>
      <c r="SDF139" s="298"/>
      <c r="SDG139" s="298"/>
      <c r="SDH139" s="298"/>
      <c r="SDI139" s="298"/>
      <c r="SDJ139" s="298"/>
      <c r="SDK139" s="298"/>
      <c r="SDL139" s="298"/>
      <c r="SDM139" s="298"/>
      <c r="SDN139" s="298"/>
      <c r="SDO139" s="298"/>
      <c r="SDP139" s="298"/>
      <c r="SDQ139" s="298"/>
      <c r="SDR139" s="298"/>
      <c r="SDS139" s="298"/>
      <c r="SDT139" s="298"/>
      <c r="SDU139" s="298"/>
      <c r="SDV139" s="298"/>
      <c r="SDW139" s="298"/>
      <c r="SDX139" s="298"/>
      <c r="SDY139" s="298"/>
      <c r="SDZ139" s="298"/>
      <c r="SEA139" s="298"/>
      <c r="SEB139" s="298"/>
      <c r="SEC139" s="298"/>
      <c r="SED139" s="298"/>
      <c r="SEE139" s="298"/>
      <c r="SEF139" s="298"/>
      <c r="SEG139" s="298"/>
      <c r="SEH139" s="298"/>
      <c r="SEI139" s="298"/>
      <c r="SEJ139" s="298"/>
      <c r="SEK139" s="298"/>
      <c r="SEL139" s="298"/>
      <c r="SEM139" s="298"/>
      <c r="SEN139" s="298"/>
      <c r="SEO139" s="298"/>
      <c r="SEP139" s="298"/>
      <c r="SEQ139" s="298"/>
      <c r="SER139" s="298"/>
      <c r="SES139" s="298"/>
      <c r="SET139" s="298"/>
      <c r="SEU139" s="298"/>
      <c r="SEV139" s="298"/>
      <c r="SEW139" s="298"/>
      <c r="SEX139" s="298"/>
      <c r="SEY139" s="298"/>
      <c r="SEZ139" s="298"/>
      <c r="SFA139" s="298"/>
      <c r="SFB139" s="298"/>
      <c r="SFC139" s="298"/>
      <c r="SFD139" s="298"/>
      <c r="SFE139" s="298"/>
      <c r="SFF139" s="298"/>
      <c r="SFG139" s="298"/>
      <c r="SFH139" s="298"/>
      <c r="SFI139" s="298"/>
      <c r="SFJ139" s="298"/>
      <c r="SFK139" s="298"/>
      <c r="SFL139" s="298"/>
      <c r="SFM139" s="298"/>
      <c r="SFN139" s="298"/>
      <c r="SFO139" s="298"/>
      <c r="SFP139" s="298"/>
      <c r="SFQ139" s="298"/>
      <c r="SFR139" s="298"/>
      <c r="SFS139" s="298"/>
      <c r="SFT139" s="298"/>
      <c r="SFU139" s="298"/>
      <c r="SFV139" s="298"/>
      <c r="SFW139" s="298"/>
      <c r="SFX139" s="298"/>
      <c r="SFY139" s="298"/>
      <c r="SFZ139" s="298"/>
      <c r="SGA139" s="298"/>
      <c r="SGB139" s="298"/>
      <c r="SGC139" s="298"/>
      <c r="SGD139" s="298"/>
      <c r="SGE139" s="298"/>
      <c r="SGF139" s="298"/>
      <c r="SGG139" s="298"/>
      <c r="SGH139" s="298"/>
      <c r="SGI139" s="298"/>
      <c r="SGJ139" s="298"/>
      <c r="SGK139" s="298"/>
      <c r="SGL139" s="298"/>
      <c r="SGM139" s="298"/>
      <c r="SGN139" s="298"/>
      <c r="SGO139" s="298"/>
      <c r="SGP139" s="298"/>
      <c r="SGQ139" s="298"/>
      <c r="SGR139" s="298"/>
      <c r="SGS139" s="298"/>
      <c r="SGT139" s="298"/>
      <c r="SGU139" s="298"/>
      <c r="SGV139" s="298"/>
      <c r="SGW139" s="298"/>
      <c r="SGX139" s="298"/>
      <c r="SGY139" s="298"/>
      <c r="SGZ139" s="298"/>
      <c r="SHA139" s="298"/>
      <c r="SHB139" s="298"/>
      <c r="SHC139" s="298"/>
      <c r="SHD139" s="298"/>
      <c r="SHE139" s="298"/>
      <c r="SHF139" s="298"/>
      <c r="SHG139" s="298"/>
      <c r="SHH139" s="298"/>
      <c r="SHI139" s="298"/>
      <c r="SHJ139" s="298"/>
      <c r="SHK139" s="298"/>
      <c r="SHL139" s="298"/>
      <c r="SHM139" s="298"/>
      <c r="SHN139" s="298"/>
      <c r="SHO139" s="298"/>
      <c r="SHP139" s="298"/>
      <c r="SHQ139" s="298"/>
      <c r="SHR139" s="298"/>
      <c r="SHS139" s="298"/>
      <c r="SHT139" s="298"/>
      <c r="SHU139" s="298"/>
      <c r="SHV139" s="298"/>
      <c r="SHW139" s="298"/>
      <c r="SHX139" s="298"/>
      <c r="SHY139" s="298"/>
      <c r="SHZ139" s="298"/>
      <c r="SIA139" s="298"/>
      <c r="SIB139" s="298"/>
      <c r="SIC139" s="298"/>
      <c r="SID139" s="298"/>
      <c r="SIE139" s="298"/>
      <c r="SIF139" s="298"/>
      <c r="SIG139" s="298"/>
      <c r="SIH139" s="298"/>
      <c r="SII139" s="298"/>
      <c r="SIJ139" s="298"/>
      <c r="SIK139" s="298"/>
      <c r="SIL139" s="298"/>
      <c r="SIM139" s="298"/>
      <c r="SIN139" s="298"/>
      <c r="SIO139" s="298"/>
      <c r="SIP139" s="298"/>
      <c r="SIQ139" s="298"/>
      <c r="SIR139" s="298"/>
      <c r="SIS139" s="298"/>
      <c r="SIT139" s="298"/>
      <c r="SIU139" s="298"/>
      <c r="SIV139" s="298"/>
      <c r="SIW139" s="298"/>
      <c r="SIX139" s="298"/>
      <c r="SIY139" s="298"/>
      <c r="SIZ139" s="298"/>
      <c r="SJA139" s="298"/>
      <c r="SJB139" s="298"/>
      <c r="SJC139" s="298"/>
      <c r="SJD139" s="298"/>
      <c r="SJE139" s="298"/>
      <c r="SJF139" s="298"/>
      <c r="SJG139" s="298"/>
      <c r="SJH139" s="298"/>
      <c r="SJI139" s="298"/>
      <c r="SJJ139" s="298"/>
      <c r="SJK139" s="298"/>
      <c r="SJL139" s="298"/>
      <c r="SJM139" s="298"/>
      <c r="SJN139" s="298"/>
      <c r="SJO139" s="298"/>
      <c r="SJP139" s="298"/>
      <c r="SJQ139" s="298"/>
      <c r="SJR139" s="298"/>
      <c r="SJS139" s="298"/>
      <c r="SJT139" s="298"/>
      <c r="SJU139" s="298"/>
      <c r="SJV139" s="298"/>
      <c r="SJW139" s="298"/>
      <c r="SJX139" s="298"/>
      <c r="SJY139" s="298"/>
      <c r="SJZ139" s="298"/>
      <c r="SKA139" s="298"/>
      <c r="SKB139" s="298"/>
      <c r="SKC139" s="298"/>
      <c r="SKD139" s="298"/>
      <c r="SKE139" s="298"/>
      <c r="SKF139" s="298"/>
      <c r="SKG139" s="298"/>
      <c r="SKH139" s="298"/>
      <c r="SKI139" s="298"/>
      <c r="SKJ139" s="298"/>
      <c r="SKK139" s="298"/>
      <c r="SKL139" s="298"/>
      <c r="SKM139" s="298"/>
      <c r="SKN139" s="298"/>
      <c r="SKO139" s="298"/>
      <c r="SKP139" s="298"/>
      <c r="SKQ139" s="298"/>
      <c r="SKR139" s="298"/>
      <c r="SKS139" s="298"/>
      <c r="SKT139" s="298"/>
      <c r="SKU139" s="298"/>
      <c r="SKV139" s="298"/>
      <c r="SKW139" s="298"/>
      <c r="SKX139" s="298"/>
      <c r="SKY139" s="298"/>
      <c r="SKZ139" s="298"/>
      <c r="SLA139" s="298"/>
      <c r="SLB139" s="298"/>
      <c r="SLC139" s="298"/>
      <c r="SLD139" s="298"/>
      <c r="SLE139" s="298"/>
      <c r="SLF139" s="298"/>
      <c r="SLG139" s="298"/>
      <c r="SLH139" s="298"/>
      <c r="SLI139" s="298"/>
      <c r="SLJ139" s="298"/>
      <c r="SLK139" s="298"/>
      <c r="SLL139" s="298"/>
      <c r="SLM139" s="298"/>
      <c r="SLN139" s="298"/>
      <c r="SLO139" s="298"/>
      <c r="SLP139" s="298"/>
      <c r="SLQ139" s="298"/>
      <c r="SLR139" s="298"/>
      <c r="SLS139" s="298"/>
      <c r="SLT139" s="298"/>
      <c r="SLU139" s="298"/>
      <c r="SLV139" s="298"/>
      <c r="SLW139" s="298"/>
      <c r="SLX139" s="298"/>
      <c r="SLY139" s="298"/>
      <c r="SLZ139" s="298"/>
      <c r="SMA139" s="298"/>
      <c r="SMB139" s="298"/>
      <c r="SMC139" s="298"/>
      <c r="SMD139" s="298"/>
      <c r="SME139" s="298"/>
      <c r="SMF139" s="298"/>
      <c r="SMG139" s="298"/>
      <c r="SMH139" s="298"/>
      <c r="SMI139" s="298"/>
      <c r="SMJ139" s="298"/>
      <c r="SMK139" s="298"/>
      <c r="SML139" s="298"/>
      <c r="SMM139" s="298"/>
      <c r="SMN139" s="298"/>
      <c r="SMO139" s="298"/>
      <c r="SMP139" s="298"/>
      <c r="SMQ139" s="298"/>
      <c r="SMR139" s="298"/>
      <c r="SMS139" s="298"/>
      <c r="SMT139" s="298"/>
      <c r="SMU139" s="298"/>
      <c r="SMV139" s="298"/>
      <c r="SMW139" s="298"/>
      <c r="SMX139" s="298"/>
      <c r="SMY139" s="298"/>
      <c r="SMZ139" s="298"/>
      <c r="SNA139" s="298"/>
      <c r="SNB139" s="298"/>
      <c r="SNC139" s="298"/>
      <c r="SND139" s="298"/>
      <c r="SNE139" s="298"/>
      <c r="SNF139" s="298"/>
      <c r="SNG139" s="298"/>
      <c r="SNH139" s="298"/>
      <c r="SNI139" s="298"/>
      <c r="SNJ139" s="298"/>
      <c r="SNK139" s="298"/>
      <c r="SNL139" s="298"/>
      <c r="SNM139" s="298"/>
      <c r="SNN139" s="298"/>
      <c r="SNO139" s="298"/>
      <c r="SNP139" s="298"/>
      <c r="SNQ139" s="298"/>
      <c r="SNR139" s="298"/>
      <c r="SNS139" s="298"/>
      <c r="SNT139" s="298"/>
      <c r="SNU139" s="298"/>
      <c r="SNV139" s="298"/>
      <c r="SNW139" s="298"/>
      <c r="SNX139" s="298"/>
      <c r="SNY139" s="298"/>
      <c r="SNZ139" s="298"/>
      <c r="SOA139" s="298"/>
      <c r="SOB139" s="298"/>
      <c r="SOC139" s="298"/>
      <c r="SOD139" s="298"/>
      <c r="SOE139" s="298"/>
      <c r="SOF139" s="298"/>
      <c r="SOG139" s="298"/>
      <c r="SOH139" s="298"/>
      <c r="SOI139" s="298"/>
      <c r="SOJ139" s="298"/>
      <c r="SOK139" s="298"/>
      <c r="SOL139" s="298"/>
      <c r="SOM139" s="298"/>
      <c r="SON139" s="298"/>
      <c r="SOO139" s="298"/>
      <c r="SOP139" s="298"/>
      <c r="SOQ139" s="298"/>
      <c r="SOR139" s="298"/>
      <c r="SOS139" s="298"/>
      <c r="SOT139" s="298"/>
      <c r="SOU139" s="298"/>
      <c r="SOV139" s="298"/>
      <c r="SOW139" s="298"/>
      <c r="SOX139" s="298"/>
      <c r="SOY139" s="298"/>
      <c r="SOZ139" s="298"/>
      <c r="SPA139" s="298"/>
      <c r="SPB139" s="298"/>
      <c r="SPC139" s="298"/>
      <c r="SPD139" s="298"/>
      <c r="SPE139" s="298"/>
      <c r="SPF139" s="298"/>
      <c r="SPG139" s="298"/>
      <c r="SPH139" s="298"/>
      <c r="SPI139" s="298"/>
      <c r="SPJ139" s="298"/>
      <c r="SPK139" s="298"/>
      <c r="SPL139" s="298"/>
      <c r="SPM139" s="298"/>
      <c r="SPN139" s="298"/>
      <c r="SPO139" s="298"/>
      <c r="SPP139" s="298"/>
      <c r="SPQ139" s="298"/>
      <c r="SPR139" s="298"/>
      <c r="SPS139" s="298"/>
      <c r="SPT139" s="298"/>
      <c r="SPU139" s="298"/>
      <c r="SPV139" s="298"/>
      <c r="SPW139" s="298"/>
      <c r="SPX139" s="298"/>
      <c r="SPY139" s="298"/>
      <c r="SPZ139" s="298"/>
      <c r="SQA139" s="298"/>
      <c r="SQB139" s="298"/>
      <c r="SQC139" s="298"/>
      <c r="SQD139" s="298"/>
      <c r="SQE139" s="298"/>
      <c r="SQF139" s="298"/>
      <c r="SQG139" s="298"/>
      <c r="SQH139" s="298"/>
      <c r="SQI139" s="298"/>
      <c r="SQJ139" s="298"/>
      <c r="SQK139" s="298"/>
      <c r="SQL139" s="298"/>
      <c r="SQM139" s="298"/>
      <c r="SQN139" s="298"/>
      <c r="SQO139" s="298"/>
      <c r="SQP139" s="298"/>
      <c r="SQQ139" s="298"/>
      <c r="SQR139" s="298"/>
      <c r="SQS139" s="298"/>
      <c r="SQT139" s="298"/>
      <c r="SQU139" s="298"/>
      <c r="SQV139" s="298"/>
      <c r="SQW139" s="298"/>
      <c r="SQX139" s="298"/>
      <c r="SQY139" s="298"/>
      <c r="SQZ139" s="298"/>
      <c r="SRA139" s="298"/>
      <c r="SRB139" s="298"/>
      <c r="SRC139" s="298"/>
      <c r="SRD139" s="298"/>
      <c r="SRE139" s="298"/>
      <c r="SRF139" s="298"/>
      <c r="SRG139" s="298"/>
      <c r="SRH139" s="298"/>
      <c r="SRI139" s="298"/>
      <c r="SRJ139" s="298"/>
      <c r="SRK139" s="298"/>
      <c r="SRL139" s="298"/>
      <c r="SRM139" s="298"/>
      <c r="SRN139" s="298"/>
      <c r="SRO139" s="298"/>
      <c r="SRP139" s="298"/>
      <c r="SRQ139" s="298"/>
      <c r="SRR139" s="298"/>
      <c r="SRS139" s="298"/>
      <c r="SRT139" s="298"/>
      <c r="SRU139" s="298"/>
      <c r="SRV139" s="298"/>
      <c r="SRW139" s="298"/>
      <c r="SRX139" s="298"/>
      <c r="SRY139" s="298"/>
      <c r="SRZ139" s="298"/>
      <c r="SSA139" s="298"/>
      <c r="SSB139" s="298"/>
      <c r="SSC139" s="298"/>
      <c r="SSD139" s="298"/>
      <c r="SSE139" s="298"/>
      <c r="SSF139" s="298"/>
      <c r="SSG139" s="298"/>
      <c r="SSH139" s="298"/>
      <c r="SSI139" s="298"/>
      <c r="SSJ139" s="298"/>
      <c r="SSK139" s="298"/>
      <c r="SSL139" s="298"/>
      <c r="SSM139" s="298"/>
      <c r="SSN139" s="298"/>
      <c r="SSO139" s="298"/>
      <c r="SSP139" s="298"/>
      <c r="SSQ139" s="298"/>
      <c r="SSR139" s="298"/>
      <c r="SSS139" s="298"/>
      <c r="SST139" s="298"/>
      <c r="SSU139" s="298"/>
      <c r="SSV139" s="298"/>
      <c r="SSW139" s="298"/>
      <c r="SSX139" s="298"/>
      <c r="SSY139" s="298"/>
      <c r="SSZ139" s="298"/>
      <c r="STA139" s="298"/>
      <c r="STB139" s="298"/>
      <c r="STC139" s="298"/>
      <c r="STD139" s="298"/>
      <c r="STE139" s="298"/>
      <c r="STF139" s="298"/>
      <c r="STG139" s="298"/>
      <c r="STH139" s="298"/>
      <c r="STI139" s="298"/>
      <c r="STJ139" s="298"/>
      <c r="STK139" s="298"/>
      <c r="STL139" s="298"/>
      <c r="STM139" s="298"/>
      <c r="STN139" s="298"/>
      <c r="STO139" s="298"/>
      <c r="STP139" s="298"/>
      <c r="STQ139" s="298"/>
      <c r="STR139" s="298"/>
      <c r="STS139" s="298"/>
      <c r="STT139" s="298"/>
      <c r="STU139" s="298"/>
      <c r="STV139" s="298"/>
      <c r="STW139" s="298"/>
      <c r="STX139" s="298"/>
      <c r="STY139" s="298"/>
      <c r="STZ139" s="298"/>
      <c r="SUA139" s="298"/>
      <c r="SUB139" s="298"/>
      <c r="SUC139" s="298"/>
      <c r="SUD139" s="298"/>
      <c r="SUE139" s="298"/>
      <c r="SUF139" s="298"/>
      <c r="SUG139" s="298"/>
      <c r="SUH139" s="298"/>
      <c r="SUI139" s="298"/>
      <c r="SUJ139" s="298"/>
      <c r="SUK139" s="298"/>
      <c r="SUL139" s="298"/>
      <c r="SUM139" s="298"/>
      <c r="SUN139" s="298"/>
      <c r="SUO139" s="298"/>
      <c r="SUP139" s="298"/>
      <c r="SUQ139" s="298"/>
      <c r="SUR139" s="298"/>
      <c r="SUS139" s="298"/>
      <c r="SUT139" s="298"/>
      <c r="SUU139" s="298"/>
      <c r="SUV139" s="298"/>
      <c r="SUW139" s="298"/>
      <c r="SUX139" s="298"/>
      <c r="SUY139" s="298"/>
      <c r="SUZ139" s="298"/>
      <c r="SVA139" s="298"/>
      <c r="SVB139" s="298"/>
      <c r="SVC139" s="298"/>
      <c r="SVD139" s="298"/>
      <c r="SVE139" s="298"/>
      <c r="SVF139" s="298"/>
      <c r="SVG139" s="298"/>
      <c r="SVH139" s="298"/>
      <c r="SVI139" s="298"/>
      <c r="SVJ139" s="298"/>
      <c r="SVK139" s="298"/>
      <c r="SVL139" s="298"/>
      <c r="SVM139" s="298"/>
      <c r="SVN139" s="298"/>
      <c r="SVO139" s="298"/>
      <c r="SVP139" s="298"/>
      <c r="SVQ139" s="298"/>
      <c r="SVR139" s="298"/>
      <c r="SVS139" s="298"/>
      <c r="SVT139" s="298"/>
      <c r="SVU139" s="298"/>
      <c r="SVV139" s="298"/>
      <c r="SVW139" s="298"/>
      <c r="SVX139" s="298"/>
      <c r="SVY139" s="298"/>
      <c r="SVZ139" s="298"/>
      <c r="SWA139" s="298"/>
      <c r="SWB139" s="298"/>
      <c r="SWC139" s="298"/>
      <c r="SWD139" s="298"/>
      <c r="SWE139" s="298"/>
      <c r="SWF139" s="298"/>
      <c r="SWG139" s="298"/>
      <c r="SWH139" s="298"/>
      <c r="SWI139" s="298"/>
      <c r="SWJ139" s="298"/>
      <c r="SWK139" s="298"/>
      <c r="SWL139" s="298"/>
      <c r="SWM139" s="298"/>
      <c r="SWN139" s="298"/>
      <c r="SWO139" s="298"/>
      <c r="SWP139" s="298"/>
      <c r="SWQ139" s="298"/>
      <c r="SWR139" s="298"/>
      <c r="SWS139" s="298"/>
      <c r="SWT139" s="298"/>
      <c r="SWU139" s="298"/>
      <c r="SWV139" s="298"/>
      <c r="SWW139" s="298"/>
      <c r="SWX139" s="298"/>
      <c r="SWY139" s="298"/>
      <c r="SWZ139" s="298"/>
      <c r="SXA139" s="298"/>
      <c r="SXB139" s="298"/>
      <c r="SXC139" s="298"/>
      <c r="SXD139" s="298"/>
      <c r="SXE139" s="298"/>
      <c r="SXF139" s="298"/>
      <c r="SXG139" s="298"/>
      <c r="SXH139" s="298"/>
      <c r="SXI139" s="298"/>
      <c r="SXJ139" s="298"/>
      <c r="SXK139" s="298"/>
      <c r="SXL139" s="298"/>
      <c r="SXM139" s="298"/>
      <c r="SXN139" s="298"/>
      <c r="SXO139" s="298"/>
      <c r="SXP139" s="298"/>
      <c r="SXQ139" s="298"/>
      <c r="SXR139" s="298"/>
      <c r="SXS139" s="298"/>
      <c r="SXT139" s="298"/>
      <c r="SXU139" s="298"/>
      <c r="SXV139" s="298"/>
      <c r="SXW139" s="298"/>
      <c r="SXX139" s="298"/>
      <c r="SXY139" s="298"/>
      <c r="SXZ139" s="298"/>
      <c r="SYA139" s="298"/>
      <c r="SYB139" s="298"/>
      <c r="SYC139" s="298"/>
      <c r="SYD139" s="298"/>
      <c r="SYE139" s="298"/>
      <c r="SYF139" s="298"/>
      <c r="SYG139" s="298"/>
      <c r="SYH139" s="298"/>
      <c r="SYI139" s="298"/>
      <c r="SYJ139" s="298"/>
      <c r="SYK139" s="298"/>
      <c r="SYL139" s="298"/>
      <c r="SYM139" s="298"/>
      <c r="SYN139" s="298"/>
      <c r="SYO139" s="298"/>
      <c r="SYP139" s="298"/>
      <c r="SYQ139" s="298"/>
      <c r="SYR139" s="298"/>
      <c r="SYS139" s="298"/>
      <c r="SYT139" s="298"/>
      <c r="SYU139" s="298"/>
      <c r="SYV139" s="298"/>
      <c r="SYW139" s="298"/>
      <c r="SYX139" s="298"/>
      <c r="SYY139" s="298"/>
      <c r="SYZ139" s="298"/>
      <c r="SZA139" s="298"/>
      <c r="SZB139" s="298"/>
      <c r="SZC139" s="298"/>
      <c r="SZD139" s="298"/>
      <c r="SZE139" s="298"/>
      <c r="SZF139" s="298"/>
      <c r="SZG139" s="298"/>
      <c r="SZH139" s="298"/>
      <c r="SZI139" s="298"/>
      <c r="SZJ139" s="298"/>
      <c r="SZK139" s="298"/>
      <c r="SZL139" s="298"/>
      <c r="SZM139" s="298"/>
      <c r="SZN139" s="298"/>
      <c r="SZO139" s="298"/>
      <c r="SZP139" s="298"/>
      <c r="SZQ139" s="298"/>
      <c r="SZR139" s="298"/>
      <c r="SZS139" s="298"/>
      <c r="SZT139" s="298"/>
      <c r="SZU139" s="298"/>
      <c r="SZV139" s="298"/>
      <c r="SZW139" s="298"/>
      <c r="SZX139" s="298"/>
      <c r="SZY139" s="298"/>
      <c r="SZZ139" s="298"/>
      <c r="TAA139" s="298"/>
      <c r="TAB139" s="298"/>
      <c r="TAC139" s="298"/>
      <c r="TAD139" s="298"/>
      <c r="TAE139" s="298"/>
      <c r="TAF139" s="298"/>
      <c r="TAG139" s="298"/>
      <c r="TAH139" s="298"/>
      <c r="TAI139" s="298"/>
      <c r="TAJ139" s="298"/>
      <c r="TAK139" s="298"/>
      <c r="TAL139" s="298"/>
      <c r="TAM139" s="298"/>
      <c r="TAN139" s="298"/>
      <c r="TAO139" s="298"/>
      <c r="TAP139" s="298"/>
      <c r="TAQ139" s="298"/>
      <c r="TAR139" s="298"/>
      <c r="TAS139" s="298"/>
      <c r="TAT139" s="298"/>
      <c r="TAU139" s="298"/>
      <c r="TAV139" s="298"/>
      <c r="TAW139" s="298"/>
      <c r="TAX139" s="298"/>
      <c r="TAY139" s="298"/>
      <c r="TAZ139" s="298"/>
      <c r="TBA139" s="298"/>
      <c r="TBB139" s="298"/>
      <c r="TBC139" s="298"/>
      <c r="TBD139" s="298"/>
      <c r="TBE139" s="298"/>
      <c r="TBF139" s="298"/>
      <c r="TBG139" s="298"/>
      <c r="TBH139" s="298"/>
      <c r="TBI139" s="298"/>
      <c r="TBJ139" s="298"/>
      <c r="TBK139" s="298"/>
      <c r="TBL139" s="298"/>
      <c r="TBM139" s="298"/>
      <c r="TBN139" s="298"/>
      <c r="TBO139" s="298"/>
      <c r="TBP139" s="298"/>
      <c r="TBQ139" s="298"/>
      <c r="TBR139" s="298"/>
      <c r="TBS139" s="298"/>
      <c r="TBT139" s="298"/>
      <c r="TBU139" s="298"/>
      <c r="TBV139" s="298"/>
      <c r="TBW139" s="298"/>
      <c r="TBX139" s="298"/>
      <c r="TBY139" s="298"/>
      <c r="TBZ139" s="298"/>
      <c r="TCA139" s="298"/>
      <c r="TCB139" s="298"/>
      <c r="TCC139" s="298"/>
      <c r="TCD139" s="298"/>
      <c r="TCE139" s="298"/>
      <c r="TCF139" s="298"/>
      <c r="TCG139" s="298"/>
      <c r="TCH139" s="298"/>
      <c r="TCI139" s="298"/>
      <c r="TCJ139" s="298"/>
      <c r="TCK139" s="298"/>
      <c r="TCL139" s="298"/>
      <c r="TCM139" s="298"/>
      <c r="TCN139" s="298"/>
      <c r="TCO139" s="298"/>
      <c r="TCP139" s="298"/>
      <c r="TCQ139" s="298"/>
      <c r="TCR139" s="298"/>
      <c r="TCS139" s="298"/>
      <c r="TCT139" s="298"/>
      <c r="TCU139" s="298"/>
      <c r="TCV139" s="298"/>
      <c r="TCW139" s="298"/>
      <c r="TCX139" s="298"/>
      <c r="TCY139" s="298"/>
      <c r="TCZ139" s="298"/>
      <c r="TDA139" s="298"/>
      <c r="TDB139" s="298"/>
      <c r="TDC139" s="298"/>
      <c r="TDD139" s="298"/>
      <c r="TDE139" s="298"/>
      <c r="TDF139" s="298"/>
      <c r="TDG139" s="298"/>
      <c r="TDH139" s="298"/>
      <c r="TDI139" s="298"/>
      <c r="TDJ139" s="298"/>
      <c r="TDK139" s="298"/>
      <c r="TDL139" s="298"/>
      <c r="TDM139" s="298"/>
      <c r="TDN139" s="298"/>
      <c r="TDO139" s="298"/>
      <c r="TDP139" s="298"/>
      <c r="TDQ139" s="298"/>
      <c r="TDR139" s="298"/>
      <c r="TDS139" s="298"/>
      <c r="TDT139" s="298"/>
      <c r="TDU139" s="298"/>
      <c r="TDV139" s="298"/>
      <c r="TDW139" s="298"/>
      <c r="TDX139" s="298"/>
      <c r="TDY139" s="298"/>
      <c r="TDZ139" s="298"/>
      <c r="TEA139" s="298"/>
      <c r="TEB139" s="298"/>
      <c r="TEC139" s="298"/>
      <c r="TED139" s="298"/>
      <c r="TEE139" s="298"/>
      <c r="TEF139" s="298"/>
      <c r="TEG139" s="298"/>
      <c r="TEH139" s="298"/>
      <c r="TEI139" s="298"/>
      <c r="TEJ139" s="298"/>
      <c r="TEK139" s="298"/>
      <c r="TEL139" s="298"/>
      <c r="TEM139" s="298"/>
      <c r="TEN139" s="298"/>
      <c r="TEO139" s="298"/>
      <c r="TEP139" s="298"/>
      <c r="TEQ139" s="298"/>
      <c r="TER139" s="298"/>
      <c r="TES139" s="298"/>
      <c r="TET139" s="298"/>
      <c r="TEU139" s="298"/>
      <c r="TEV139" s="298"/>
      <c r="TEW139" s="298"/>
      <c r="TEX139" s="298"/>
      <c r="TEY139" s="298"/>
      <c r="TEZ139" s="298"/>
      <c r="TFA139" s="298"/>
      <c r="TFB139" s="298"/>
      <c r="TFC139" s="298"/>
      <c r="TFD139" s="298"/>
      <c r="TFE139" s="298"/>
      <c r="TFF139" s="298"/>
      <c r="TFG139" s="298"/>
      <c r="TFH139" s="298"/>
      <c r="TFI139" s="298"/>
      <c r="TFJ139" s="298"/>
      <c r="TFK139" s="298"/>
      <c r="TFL139" s="298"/>
      <c r="TFM139" s="298"/>
      <c r="TFN139" s="298"/>
      <c r="TFO139" s="298"/>
      <c r="TFP139" s="298"/>
      <c r="TFQ139" s="298"/>
      <c r="TFR139" s="298"/>
      <c r="TFS139" s="298"/>
      <c r="TFT139" s="298"/>
      <c r="TFU139" s="298"/>
      <c r="TFV139" s="298"/>
      <c r="TFW139" s="298"/>
      <c r="TFX139" s="298"/>
      <c r="TFY139" s="298"/>
      <c r="TFZ139" s="298"/>
      <c r="TGA139" s="298"/>
      <c r="TGB139" s="298"/>
      <c r="TGC139" s="298"/>
      <c r="TGD139" s="298"/>
      <c r="TGE139" s="298"/>
      <c r="TGF139" s="298"/>
      <c r="TGG139" s="298"/>
      <c r="TGH139" s="298"/>
      <c r="TGI139" s="298"/>
      <c r="TGJ139" s="298"/>
      <c r="TGK139" s="298"/>
      <c r="TGL139" s="298"/>
      <c r="TGM139" s="298"/>
      <c r="TGN139" s="298"/>
      <c r="TGO139" s="298"/>
      <c r="TGP139" s="298"/>
      <c r="TGQ139" s="298"/>
      <c r="TGR139" s="298"/>
      <c r="TGS139" s="298"/>
      <c r="TGT139" s="298"/>
      <c r="TGU139" s="298"/>
      <c r="TGV139" s="298"/>
      <c r="TGW139" s="298"/>
      <c r="TGX139" s="298"/>
      <c r="TGY139" s="298"/>
      <c r="TGZ139" s="298"/>
      <c r="THA139" s="298"/>
      <c r="THB139" s="298"/>
      <c r="THC139" s="298"/>
      <c r="THD139" s="298"/>
      <c r="THE139" s="298"/>
      <c r="THF139" s="298"/>
      <c r="THG139" s="298"/>
      <c r="THH139" s="298"/>
      <c r="THI139" s="298"/>
      <c r="THJ139" s="298"/>
      <c r="THK139" s="298"/>
      <c r="THL139" s="298"/>
      <c r="THM139" s="298"/>
      <c r="THN139" s="298"/>
      <c r="THO139" s="298"/>
      <c r="THP139" s="298"/>
      <c r="THQ139" s="298"/>
      <c r="THR139" s="298"/>
      <c r="THS139" s="298"/>
      <c r="THT139" s="298"/>
      <c r="THU139" s="298"/>
      <c r="THV139" s="298"/>
      <c r="THW139" s="298"/>
      <c r="THX139" s="298"/>
      <c r="THY139" s="298"/>
      <c r="THZ139" s="298"/>
      <c r="TIA139" s="298"/>
      <c r="TIB139" s="298"/>
      <c r="TIC139" s="298"/>
      <c r="TID139" s="298"/>
      <c r="TIE139" s="298"/>
      <c r="TIF139" s="298"/>
      <c r="TIG139" s="298"/>
      <c r="TIH139" s="298"/>
      <c r="TII139" s="298"/>
      <c r="TIJ139" s="298"/>
      <c r="TIK139" s="298"/>
      <c r="TIL139" s="298"/>
      <c r="TIM139" s="298"/>
      <c r="TIN139" s="298"/>
      <c r="TIO139" s="298"/>
      <c r="TIP139" s="298"/>
      <c r="TIQ139" s="298"/>
      <c r="TIR139" s="298"/>
      <c r="TIS139" s="298"/>
      <c r="TIT139" s="298"/>
      <c r="TIU139" s="298"/>
      <c r="TIV139" s="298"/>
      <c r="TIW139" s="298"/>
      <c r="TIX139" s="298"/>
      <c r="TIY139" s="298"/>
      <c r="TIZ139" s="298"/>
      <c r="TJA139" s="298"/>
      <c r="TJB139" s="298"/>
      <c r="TJC139" s="298"/>
      <c r="TJD139" s="298"/>
      <c r="TJE139" s="298"/>
      <c r="TJF139" s="298"/>
      <c r="TJG139" s="298"/>
      <c r="TJH139" s="298"/>
      <c r="TJI139" s="298"/>
      <c r="TJJ139" s="298"/>
      <c r="TJK139" s="298"/>
      <c r="TJL139" s="298"/>
      <c r="TJM139" s="298"/>
      <c r="TJN139" s="298"/>
      <c r="TJO139" s="298"/>
      <c r="TJP139" s="298"/>
      <c r="TJQ139" s="298"/>
      <c r="TJR139" s="298"/>
      <c r="TJS139" s="298"/>
      <c r="TJT139" s="298"/>
      <c r="TJU139" s="298"/>
      <c r="TJV139" s="298"/>
      <c r="TJW139" s="298"/>
      <c r="TJX139" s="298"/>
      <c r="TJY139" s="298"/>
      <c r="TJZ139" s="298"/>
      <c r="TKA139" s="298"/>
      <c r="TKB139" s="298"/>
      <c r="TKC139" s="298"/>
      <c r="TKD139" s="298"/>
      <c r="TKE139" s="298"/>
      <c r="TKF139" s="298"/>
      <c r="TKG139" s="298"/>
      <c r="TKH139" s="298"/>
      <c r="TKI139" s="298"/>
      <c r="TKJ139" s="298"/>
      <c r="TKK139" s="298"/>
      <c r="TKL139" s="298"/>
      <c r="TKM139" s="298"/>
      <c r="TKN139" s="298"/>
      <c r="TKO139" s="298"/>
      <c r="TKP139" s="298"/>
      <c r="TKQ139" s="298"/>
      <c r="TKR139" s="298"/>
      <c r="TKS139" s="298"/>
      <c r="TKT139" s="298"/>
      <c r="TKU139" s="298"/>
      <c r="TKV139" s="298"/>
      <c r="TKW139" s="298"/>
      <c r="TKX139" s="298"/>
      <c r="TKY139" s="298"/>
      <c r="TKZ139" s="298"/>
      <c r="TLA139" s="298"/>
      <c r="TLB139" s="298"/>
      <c r="TLC139" s="298"/>
      <c r="TLD139" s="298"/>
      <c r="TLE139" s="298"/>
      <c r="TLF139" s="298"/>
      <c r="TLG139" s="298"/>
      <c r="TLH139" s="298"/>
      <c r="TLI139" s="298"/>
      <c r="TLJ139" s="298"/>
      <c r="TLK139" s="298"/>
      <c r="TLL139" s="298"/>
      <c r="TLM139" s="298"/>
      <c r="TLN139" s="298"/>
      <c r="TLO139" s="298"/>
      <c r="TLP139" s="298"/>
      <c r="TLQ139" s="298"/>
      <c r="TLR139" s="298"/>
      <c r="TLS139" s="298"/>
      <c r="TLT139" s="298"/>
      <c r="TLU139" s="298"/>
      <c r="TLV139" s="298"/>
      <c r="TLW139" s="298"/>
      <c r="TLX139" s="298"/>
      <c r="TLY139" s="298"/>
      <c r="TLZ139" s="298"/>
      <c r="TMA139" s="298"/>
      <c r="TMB139" s="298"/>
      <c r="TMC139" s="298"/>
      <c r="TMD139" s="298"/>
      <c r="TME139" s="298"/>
      <c r="TMF139" s="298"/>
      <c r="TMG139" s="298"/>
      <c r="TMH139" s="298"/>
      <c r="TMI139" s="298"/>
      <c r="TMJ139" s="298"/>
      <c r="TMK139" s="298"/>
      <c r="TML139" s="298"/>
      <c r="TMM139" s="298"/>
      <c r="TMN139" s="298"/>
      <c r="TMO139" s="298"/>
      <c r="TMP139" s="298"/>
      <c r="TMQ139" s="298"/>
      <c r="TMR139" s="298"/>
      <c r="TMS139" s="298"/>
      <c r="TMT139" s="298"/>
      <c r="TMU139" s="298"/>
      <c r="TMV139" s="298"/>
      <c r="TMW139" s="298"/>
      <c r="TMX139" s="298"/>
      <c r="TMY139" s="298"/>
      <c r="TMZ139" s="298"/>
      <c r="TNA139" s="298"/>
      <c r="TNB139" s="298"/>
      <c r="TNC139" s="298"/>
      <c r="TND139" s="298"/>
      <c r="TNE139" s="298"/>
      <c r="TNF139" s="298"/>
      <c r="TNG139" s="298"/>
      <c r="TNH139" s="298"/>
      <c r="TNI139" s="298"/>
      <c r="TNJ139" s="298"/>
      <c r="TNK139" s="298"/>
      <c r="TNL139" s="298"/>
      <c r="TNM139" s="298"/>
      <c r="TNN139" s="298"/>
      <c r="TNO139" s="298"/>
      <c r="TNP139" s="298"/>
      <c r="TNQ139" s="298"/>
      <c r="TNR139" s="298"/>
      <c r="TNS139" s="298"/>
      <c r="TNT139" s="298"/>
      <c r="TNU139" s="298"/>
      <c r="TNV139" s="298"/>
      <c r="TNW139" s="298"/>
      <c r="TNX139" s="298"/>
      <c r="TNY139" s="298"/>
      <c r="TNZ139" s="298"/>
      <c r="TOA139" s="298"/>
      <c r="TOB139" s="298"/>
      <c r="TOC139" s="298"/>
      <c r="TOD139" s="298"/>
      <c r="TOE139" s="298"/>
      <c r="TOF139" s="298"/>
      <c r="TOG139" s="298"/>
      <c r="TOH139" s="298"/>
      <c r="TOI139" s="298"/>
      <c r="TOJ139" s="298"/>
      <c r="TOK139" s="298"/>
      <c r="TOL139" s="298"/>
      <c r="TOM139" s="298"/>
      <c r="TON139" s="298"/>
      <c r="TOO139" s="298"/>
      <c r="TOP139" s="298"/>
      <c r="TOQ139" s="298"/>
      <c r="TOR139" s="298"/>
      <c r="TOS139" s="298"/>
      <c r="TOT139" s="298"/>
      <c r="TOU139" s="298"/>
      <c r="TOV139" s="298"/>
      <c r="TOW139" s="298"/>
      <c r="TOX139" s="298"/>
      <c r="TOY139" s="298"/>
      <c r="TOZ139" s="298"/>
      <c r="TPA139" s="298"/>
      <c r="TPB139" s="298"/>
      <c r="TPC139" s="298"/>
      <c r="TPD139" s="298"/>
      <c r="TPE139" s="298"/>
      <c r="TPF139" s="298"/>
      <c r="TPG139" s="298"/>
      <c r="TPH139" s="298"/>
      <c r="TPI139" s="298"/>
      <c r="TPJ139" s="298"/>
      <c r="TPK139" s="298"/>
      <c r="TPL139" s="298"/>
      <c r="TPM139" s="298"/>
      <c r="TPN139" s="298"/>
      <c r="TPO139" s="298"/>
      <c r="TPP139" s="298"/>
      <c r="TPQ139" s="298"/>
      <c r="TPR139" s="298"/>
      <c r="TPS139" s="298"/>
      <c r="TPT139" s="298"/>
      <c r="TPU139" s="298"/>
      <c r="TPV139" s="298"/>
      <c r="TPW139" s="298"/>
      <c r="TPX139" s="298"/>
      <c r="TPY139" s="298"/>
      <c r="TPZ139" s="298"/>
      <c r="TQA139" s="298"/>
      <c r="TQB139" s="298"/>
      <c r="TQC139" s="298"/>
      <c r="TQD139" s="298"/>
      <c r="TQE139" s="298"/>
      <c r="TQF139" s="298"/>
      <c r="TQG139" s="298"/>
      <c r="TQH139" s="298"/>
      <c r="TQI139" s="298"/>
      <c r="TQJ139" s="298"/>
      <c r="TQK139" s="298"/>
      <c r="TQL139" s="298"/>
      <c r="TQM139" s="298"/>
      <c r="TQN139" s="298"/>
      <c r="TQO139" s="298"/>
      <c r="TQP139" s="298"/>
      <c r="TQQ139" s="298"/>
      <c r="TQR139" s="298"/>
      <c r="TQS139" s="298"/>
      <c r="TQT139" s="298"/>
      <c r="TQU139" s="298"/>
      <c r="TQV139" s="298"/>
      <c r="TQW139" s="298"/>
      <c r="TQX139" s="298"/>
      <c r="TQY139" s="298"/>
      <c r="TQZ139" s="298"/>
      <c r="TRA139" s="298"/>
      <c r="TRB139" s="298"/>
      <c r="TRC139" s="298"/>
      <c r="TRD139" s="298"/>
      <c r="TRE139" s="298"/>
      <c r="TRF139" s="298"/>
      <c r="TRG139" s="298"/>
      <c r="TRH139" s="298"/>
      <c r="TRI139" s="298"/>
      <c r="TRJ139" s="298"/>
      <c r="TRK139" s="298"/>
      <c r="TRL139" s="298"/>
      <c r="TRM139" s="298"/>
      <c r="TRN139" s="298"/>
      <c r="TRO139" s="298"/>
      <c r="TRP139" s="298"/>
      <c r="TRQ139" s="298"/>
      <c r="TRR139" s="298"/>
      <c r="TRS139" s="298"/>
      <c r="TRT139" s="298"/>
      <c r="TRU139" s="298"/>
      <c r="TRV139" s="298"/>
      <c r="TRW139" s="298"/>
      <c r="TRX139" s="298"/>
      <c r="TRY139" s="298"/>
      <c r="TRZ139" s="298"/>
      <c r="TSA139" s="298"/>
      <c r="TSB139" s="298"/>
      <c r="TSC139" s="298"/>
      <c r="TSD139" s="298"/>
      <c r="TSE139" s="298"/>
      <c r="TSF139" s="298"/>
      <c r="TSG139" s="298"/>
      <c r="TSH139" s="298"/>
      <c r="TSI139" s="298"/>
      <c r="TSJ139" s="298"/>
      <c r="TSK139" s="298"/>
      <c r="TSL139" s="298"/>
      <c r="TSM139" s="298"/>
      <c r="TSN139" s="298"/>
      <c r="TSO139" s="298"/>
      <c r="TSP139" s="298"/>
      <c r="TSQ139" s="298"/>
      <c r="TSR139" s="298"/>
      <c r="TSS139" s="298"/>
      <c r="TST139" s="298"/>
      <c r="TSU139" s="298"/>
      <c r="TSV139" s="298"/>
      <c r="TSW139" s="298"/>
      <c r="TSX139" s="298"/>
      <c r="TSY139" s="298"/>
      <c r="TSZ139" s="298"/>
      <c r="TTA139" s="298"/>
      <c r="TTB139" s="298"/>
      <c r="TTC139" s="298"/>
      <c r="TTD139" s="298"/>
      <c r="TTE139" s="298"/>
      <c r="TTF139" s="298"/>
      <c r="TTG139" s="298"/>
      <c r="TTH139" s="298"/>
      <c r="TTI139" s="298"/>
      <c r="TTJ139" s="298"/>
      <c r="TTK139" s="298"/>
      <c r="TTL139" s="298"/>
      <c r="TTM139" s="298"/>
      <c r="TTN139" s="298"/>
      <c r="TTO139" s="298"/>
      <c r="TTP139" s="298"/>
      <c r="TTQ139" s="298"/>
      <c r="TTR139" s="298"/>
      <c r="TTS139" s="298"/>
      <c r="TTT139" s="298"/>
      <c r="TTU139" s="298"/>
      <c r="TTV139" s="298"/>
      <c r="TTW139" s="298"/>
      <c r="TTX139" s="298"/>
      <c r="TTY139" s="298"/>
      <c r="TTZ139" s="298"/>
      <c r="TUA139" s="298"/>
      <c r="TUB139" s="298"/>
      <c r="TUC139" s="298"/>
      <c r="TUD139" s="298"/>
      <c r="TUE139" s="298"/>
      <c r="TUF139" s="298"/>
      <c r="TUG139" s="298"/>
      <c r="TUH139" s="298"/>
      <c r="TUI139" s="298"/>
      <c r="TUJ139" s="298"/>
      <c r="TUK139" s="298"/>
      <c r="TUL139" s="298"/>
      <c r="TUM139" s="298"/>
      <c r="TUN139" s="298"/>
      <c r="TUO139" s="298"/>
      <c r="TUP139" s="298"/>
      <c r="TUQ139" s="298"/>
      <c r="TUR139" s="298"/>
      <c r="TUS139" s="298"/>
      <c r="TUT139" s="298"/>
      <c r="TUU139" s="298"/>
      <c r="TUV139" s="298"/>
      <c r="TUW139" s="298"/>
      <c r="TUX139" s="298"/>
      <c r="TUY139" s="298"/>
      <c r="TUZ139" s="298"/>
      <c r="TVA139" s="298"/>
      <c r="TVB139" s="298"/>
      <c r="TVC139" s="298"/>
      <c r="TVD139" s="298"/>
      <c r="TVE139" s="298"/>
      <c r="TVF139" s="298"/>
      <c r="TVG139" s="298"/>
      <c r="TVH139" s="298"/>
      <c r="TVI139" s="298"/>
      <c r="TVJ139" s="298"/>
      <c r="TVK139" s="298"/>
      <c r="TVL139" s="298"/>
      <c r="TVM139" s="298"/>
      <c r="TVN139" s="298"/>
      <c r="TVO139" s="298"/>
      <c r="TVP139" s="298"/>
      <c r="TVQ139" s="298"/>
      <c r="TVR139" s="298"/>
      <c r="TVS139" s="298"/>
      <c r="TVT139" s="298"/>
      <c r="TVU139" s="298"/>
      <c r="TVV139" s="298"/>
      <c r="TVW139" s="298"/>
      <c r="TVX139" s="298"/>
      <c r="TVY139" s="298"/>
      <c r="TVZ139" s="298"/>
      <c r="TWA139" s="298"/>
      <c r="TWB139" s="298"/>
      <c r="TWC139" s="298"/>
      <c r="TWD139" s="298"/>
      <c r="TWE139" s="298"/>
      <c r="TWF139" s="298"/>
      <c r="TWG139" s="298"/>
      <c r="TWH139" s="298"/>
      <c r="TWI139" s="298"/>
      <c r="TWJ139" s="298"/>
      <c r="TWK139" s="298"/>
      <c r="TWL139" s="298"/>
      <c r="TWM139" s="298"/>
      <c r="TWN139" s="298"/>
      <c r="TWO139" s="298"/>
      <c r="TWP139" s="298"/>
      <c r="TWQ139" s="298"/>
      <c r="TWR139" s="298"/>
      <c r="TWS139" s="298"/>
      <c r="TWT139" s="298"/>
      <c r="TWU139" s="298"/>
      <c r="TWV139" s="298"/>
      <c r="TWW139" s="298"/>
      <c r="TWX139" s="298"/>
      <c r="TWY139" s="298"/>
      <c r="TWZ139" s="298"/>
      <c r="TXA139" s="298"/>
      <c r="TXB139" s="298"/>
      <c r="TXC139" s="298"/>
      <c r="TXD139" s="298"/>
      <c r="TXE139" s="298"/>
      <c r="TXF139" s="298"/>
      <c r="TXG139" s="298"/>
      <c r="TXH139" s="298"/>
      <c r="TXI139" s="298"/>
      <c r="TXJ139" s="298"/>
      <c r="TXK139" s="298"/>
      <c r="TXL139" s="298"/>
      <c r="TXM139" s="298"/>
      <c r="TXN139" s="298"/>
      <c r="TXO139" s="298"/>
      <c r="TXP139" s="298"/>
      <c r="TXQ139" s="298"/>
      <c r="TXR139" s="298"/>
      <c r="TXS139" s="298"/>
      <c r="TXT139" s="298"/>
      <c r="TXU139" s="298"/>
      <c r="TXV139" s="298"/>
      <c r="TXW139" s="298"/>
      <c r="TXX139" s="298"/>
      <c r="TXY139" s="298"/>
      <c r="TXZ139" s="298"/>
      <c r="TYA139" s="298"/>
      <c r="TYB139" s="298"/>
      <c r="TYC139" s="298"/>
      <c r="TYD139" s="298"/>
      <c r="TYE139" s="298"/>
      <c r="TYF139" s="298"/>
      <c r="TYG139" s="298"/>
      <c r="TYH139" s="298"/>
      <c r="TYI139" s="298"/>
      <c r="TYJ139" s="298"/>
      <c r="TYK139" s="298"/>
      <c r="TYL139" s="298"/>
      <c r="TYM139" s="298"/>
      <c r="TYN139" s="298"/>
      <c r="TYO139" s="298"/>
      <c r="TYP139" s="298"/>
      <c r="TYQ139" s="298"/>
      <c r="TYR139" s="298"/>
      <c r="TYS139" s="298"/>
      <c r="TYT139" s="298"/>
      <c r="TYU139" s="298"/>
      <c r="TYV139" s="298"/>
      <c r="TYW139" s="298"/>
      <c r="TYX139" s="298"/>
      <c r="TYY139" s="298"/>
      <c r="TYZ139" s="298"/>
      <c r="TZA139" s="298"/>
      <c r="TZB139" s="298"/>
      <c r="TZC139" s="298"/>
      <c r="TZD139" s="298"/>
      <c r="TZE139" s="298"/>
      <c r="TZF139" s="298"/>
      <c r="TZG139" s="298"/>
      <c r="TZH139" s="298"/>
      <c r="TZI139" s="298"/>
      <c r="TZJ139" s="298"/>
      <c r="TZK139" s="298"/>
      <c r="TZL139" s="298"/>
      <c r="TZM139" s="298"/>
      <c r="TZN139" s="298"/>
      <c r="TZO139" s="298"/>
      <c r="TZP139" s="298"/>
      <c r="TZQ139" s="298"/>
      <c r="TZR139" s="298"/>
      <c r="TZS139" s="298"/>
      <c r="TZT139" s="298"/>
      <c r="TZU139" s="298"/>
      <c r="TZV139" s="298"/>
      <c r="TZW139" s="298"/>
      <c r="TZX139" s="298"/>
      <c r="TZY139" s="298"/>
      <c r="TZZ139" s="298"/>
      <c r="UAA139" s="298"/>
      <c r="UAB139" s="298"/>
      <c r="UAC139" s="298"/>
      <c r="UAD139" s="298"/>
      <c r="UAE139" s="298"/>
      <c r="UAF139" s="298"/>
      <c r="UAG139" s="298"/>
      <c r="UAH139" s="298"/>
      <c r="UAI139" s="298"/>
      <c r="UAJ139" s="298"/>
      <c r="UAK139" s="298"/>
      <c r="UAL139" s="298"/>
      <c r="UAM139" s="298"/>
      <c r="UAN139" s="298"/>
      <c r="UAO139" s="298"/>
      <c r="UAP139" s="298"/>
      <c r="UAQ139" s="298"/>
      <c r="UAR139" s="298"/>
      <c r="UAS139" s="298"/>
      <c r="UAT139" s="298"/>
      <c r="UAU139" s="298"/>
      <c r="UAV139" s="298"/>
      <c r="UAW139" s="298"/>
      <c r="UAX139" s="298"/>
      <c r="UAY139" s="298"/>
      <c r="UAZ139" s="298"/>
      <c r="UBA139" s="298"/>
      <c r="UBB139" s="298"/>
      <c r="UBC139" s="298"/>
      <c r="UBD139" s="298"/>
      <c r="UBE139" s="298"/>
      <c r="UBF139" s="298"/>
      <c r="UBG139" s="298"/>
      <c r="UBH139" s="298"/>
      <c r="UBI139" s="298"/>
      <c r="UBJ139" s="298"/>
      <c r="UBK139" s="298"/>
      <c r="UBL139" s="298"/>
      <c r="UBM139" s="298"/>
      <c r="UBN139" s="298"/>
      <c r="UBO139" s="298"/>
      <c r="UBP139" s="298"/>
      <c r="UBQ139" s="298"/>
      <c r="UBR139" s="298"/>
      <c r="UBS139" s="298"/>
      <c r="UBT139" s="298"/>
      <c r="UBU139" s="298"/>
      <c r="UBV139" s="298"/>
      <c r="UBW139" s="298"/>
      <c r="UBX139" s="298"/>
      <c r="UBY139" s="298"/>
      <c r="UBZ139" s="298"/>
      <c r="UCA139" s="298"/>
      <c r="UCB139" s="298"/>
      <c r="UCC139" s="298"/>
      <c r="UCD139" s="298"/>
      <c r="UCE139" s="298"/>
      <c r="UCF139" s="298"/>
      <c r="UCG139" s="298"/>
      <c r="UCH139" s="298"/>
      <c r="UCI139" s="298"/>
      <c r="UCJ139" s="298"/>
      <c r="UCK139" s="298"/>
      <c r="UCL139" s="298"/>
      <c r="UCM139" s="298"/>
      <c r="UCN139" s="298"/>
      <c r="UCO139" s="298"/>
      <c r="UCP139" s="298"/>
      <c r="UCQ139" s="298"/>
      <c r="UCR139" s="298"/>
      <c r="UCS139" s="298"/>
      <c r="UCT139" s="298"/>
      <c r="UCU139" s="298"/>
      <c r="UCV139" s="298"/>
      <c r="UCW139" s="298"/>
      <c r="UCX139" s="298"/>
      <c r="UCY139" s="298"/>
      <c r="UCZ139" s="298"/>
      <c r="UDA139" s="298"/>
      <c r="UDB139" s="298"/>
      <c r="UDC139" s="298"/>
      <c r="UDD139" s="298"/>
      <c r="UDE139" s="298"/>
      <c r="UDF139" s="298"/>
      <c r="UDG139" s="298"/>
      <c r="UDH139" s="298"/>
      <c r="UDI139" s="298"/>
      <c r="UDJ139" s="298"/>
      <c r="UDK139" s="298"/>
      <c r="UDL139" s="298"/>
      <c r="UDM139" s="298"/>
      <c r="UDN139" s="298"/>
      <c r="UDO139" s="298"/>
      <c r="UDP139" s="298"/>
      <c r="UDQ139" s="298"/>
      <c r="UDR139" s="298"/>
      <c r="UDS139" s="298"/>
      <c r="UDT139" s="298"/>
      <c r="UDU139" s="298"/>
      <c r="UDV139" s="298"/>
      <c r="UDW139" s="298"/>
      <c r="UDX139" s="298"/>
      <c r="UDY139" s="298"/>
      <c r="UDZ139" s="298"/>
      <c r="UEA139" s="298"/>
      <c r="UEB139" s="298"/>
      <c r="UEC139" s="298"/>
      <c r="UED139" s="298"/>
      <c r="UEE139" s="298"/>
      <c r="UEF139" s="298"/>
      <c r="UEG139" s="298"/>
      <c r="UEH139" s="298"/>
      <c r="UEI139" s="298"/>
      <c r="UEJ139" s="298"/>
      <c r="UEK139" s="298"/>
      <c r="UEL139" s="298"/>
      <c r="UEM139" s="298"/>
      <c r="UEN139" s="298"/>
      <c r="UEO139" s="298"/>
      <c r="UEP139" s="298"/>
      <c r="UEQ139" s="298"/>
      <c r="UER139" s="298"/>
      <c r="UES139" s="298"/>
      <c r="UET139" s="298"/>
      <c r="UEU139" s="298"/>
      <c r="UEV139" s="298"/>
      <c r="UEW139" s="298"/>
      <c r="UEX139" s="298"/>
      <c r="UEY139" s="298"/>
      <c r="UEZ139" s="298"/>
      <c r="UFA139" s="298"/>
      <c r="UFB139" s="298"/>
      <c r="UFC139" s="298"/>
      <c r="UFD139" s="298"/>
      <c r="UFE139" s="298"/>
      <c r="UFF139" s="298"/>
      <c r="UFG139" s="298"/>
      <c r="UFH139" s="298"/>
      <c r="UFI139" s="298"/>
      <c r="UFJ139" s="298"/>
      <c r="UFK139" s="298"/>
      <c r="UFL139" s="298"/>
      <c r="UFM139" s="298"/>
      <c r="UFN139" s="298"/>
      <c r="UFO139" s="298"/>
      <c r="UFP139" s="298"/>
      <c r="UFQ139" s="298"/>
      <c r="UFR139" s="298"/>
      <c r="UFS139" s="298"/>
      <c r="UFT139" s="298"/>
      <c r="UFU139" s="298"/>
      <c r="UFV139" s="298"/>
      <c r="UFW139" s="298"/>
      <c r="UFX139" s="298"/>
      <c r="UFY139" s="298"/>
      <c r="UFZ139" s="298"/>
      <c r="UGA139" s="298"/>
      <c r="UGB139" s="298"/>
      <c r="UGC139" s="298"/>
      <c r="UGD139" s="298"/>
      <c r="UGE139" s="298"/>
      <c r="UGF139" s="298"/>
      <c r="UGG139" s="298"/>
      <c r="UGH139" s="298"/>
      <c r="UGI139" s="298"/>
      <c r="UGJ139" s="298"/>
      <c r="UGK139" s="298"/>
      <c r="UGL139" s="298"/>
      <c r="UGM139" s="298"/>
      <c r="UGN139" s="298"/>
      <c r="UGO139" s="298"/>
      <c r="UGP139" s="298"/>
      <c r="UGQ139" s="298"/>
      <c r="UGR139" s="298"/>
      <c r="UGS139" s="298"/>
      <c r="UGT139" s="298"/>
      <c r="UGU139" s="298"/>
      <c r="UGV139" s="298"/>
      <c r="UGW139" s="298"/>
      <c r="UGX139" s="298"/>
      <c r="UGY139" s="298"/>
      <c r="UGZ139" s="298"/>
      <c r="UHA139" s="298"/>
      <c r="UHB139" s="298"/>
      <c r="UHC139" s="298"/>
      <c r="UHD139" s="298"/>
      <c r="UHE139" s="298"/>
      <c r="UHF139" s="298"/>
      <c r="UHG139" s="298"/>
      <c r="UHH139" s="298"/>
      <c r="UHI139" s="298"/>
      <c r="UHJ139" s="298"/>
      <c r="UHK139" s="298"/>
      <c r="UHL139" s="298"/>
      <c r="UHM139" s="298"/>
      <c r="UHN139" s="298"/>
      <c r="UHO139" s="298"/>
      <c r="UHP139" s="298"/>
      <c r="UHQ139" s="298"/>
      <c r="UHR139" s="298"/>
      <c r="UHS139" s="298"/>
      <c r="UHT139" s="298"/>
      <c r="UHU139" s="298"/>
      <c r="UHV139" s="298"/>
      <c r="UHW139" s="298"/>
      <c r="UHX139" s="298"/>
      <c r="UHY139" s="298"/>
      <c r="UHZ139" s="298"/>
      <c r="UIA139" s="298"/>
      <c r="UIB139" s="298"/>
      <c r="UIC139" s="298"/>
      <c r="UID139" s="298"/>
      <c r="UIE139" s="298"/>
      <c r="UIF139" s="298"/>
      <c r="UIG139" s="298"/>
      <c r="UIH139" s="298"/>
      <c r="UII139" s="298"/>
      <c r="UIJ139" s="298"/>
      <c r="UIK139" s="298"/>
      <c r="UIL139" s="298"/>
      <c r="UIM139" s="298"/>
      <c r="UIN139" s="298"/>
      <c r="UIO139" s="298"/>
      <c r="UIP139" s="298"/>
      <c r="UIQ139" s="298"/>
      <c r="UIR139" s="298"/>
      <c r="UIS139" s="298"/>
      <c r="UIT139" s="298"/>
      <c r="UIU139" s="298"/>
      <c r="UIV139" s="298"/>
      <c r="UIW139" s="298"/>
      <c r="UIX139" s="298"/>
      <c r="UIY139" s="298"/>
      <c r="UIZ139" s="298"/>
      <c r="UJA139" s="298"/>
      <c r="UJB139" s="298"/>
      <c r="UJC139" s="298"/>
      <c r="UJD139" s="298"/>
      <c r="UJE139" s="298"/>
      <c r="UJF139" s="298"/>
      <c r="UJG139" s="298"/>
      <c r="UJH139" s="298"/>
      <c r="UJI139" s="298"/>
      <c r="UJJ139" s="298"/>
      <c r="UJK139" s="298"/>
      <c r="UJL139" s="298"/>
      <c r="UJM139" s="298"/>
      <c r="UJN139" s="298"/>
      <c r="UJO139" s="298"/>
      <c r="UJP139" s="298"/>
      <c r="UJQ139" s="298"/>
      <c r="UJR139" s="298"/>
      <c r="UJS139" s="298"/>
      <c r="UJT139" s="298"/>
      <c r="UJU139" s="298"/>
      <c r="UJV139" s="298"/>
      <c r="UJW139" s="298"/>
      <c r="UJX139" s="298"/>
      <c r="UJY139" s="298"/>
      <c r="UJZ139" s="298"/>
      <c r="UKA139" s="298"/>
      <c r="UKB139" s="298"/>
      <c r="UKC139" s="298"/>
      <c r="UKD139" s="298"/>
      <c r="UKE139" s="298"/>
      <c r="UKF139" s="298"/>
      <c r="UKG139" s="298"/>
      <c r="UKH139" s="298"/>
      <c r="UKI139" s="298"/>
      <c r="UKJ139" s="298"/>
      <c r="UKK139" s="298"/>
      <c r="UKL139" s="298"/>
      <c r="UKM139" s="298"/>
      <c r="UKN139" s="298"/>
      <c r="UKO139" s="298"/>
      <c r="UKP139" s="298"/>
      <c r="UKQ139" s="298"/>
      <c r="UKR139" s="298"/>
      <c r="UKS139" s="298"/>
      <c r="UKT139" s="298"/>
      <c r="UKU139" s="298"/>
      <c r="UKV139" s="298"/>
      <c r="UKW139" s="298"/>
      <c r="UKX139" s="298"/>
      <c r="UKY139" s="298"/>
      <c r="UKZ139" s="298"/>
      <c r="ULA139" s="298"/>
      <c r="ULB139" s="298"/>
      <c r="ULC139" s="298"/>
      <c r="ULD139" s="298"/>
      <c r="ULE139" s="298"/>
      <c r="ULF139" s="298"/>
      <c r="ULG139" s="298"/>
      <c r="ULH139" s="298"/>
      <c r="ULI139" s="298"/>
      <c r="ULJ139" s="298"/>
      <c r="ULK139" s="298"/>
      <c r="ULL139" s="298"/>
      <c r="ULM139" s="298"/>
      <c r="ULN139" s="298"/>
      <c r="ULO139" s="298"/>
      <c r="ULP139" s="298"/>
      <c r="ULQ139" s="298"/>
      <c r="ULR139" s="298"/>
      <c r="ULS139" s="298"/>
      <c r="ULT139" s="298"/>
      <c r="ULU139" s="298"/>
      <c r="ULV139" s="298"/>
      <c r="ULW139" s="298"/>
      <c r="ULX139" s="298"/>
      <c r="ULY139" s="298"/>
      <c r="ULZ139" s="298"/>
      <c r="UMA139" s="298"/>
      <c r="UMB139" s="298"/>
      <c r="UMC139" s="298"/>
      <c r="UMD139" s="298"/>
      <c r="UME139" s="298"/>
      <c r="UMF139" s="298"/>
      <c r="UMG139" s="298"/>
      <c r="UMH139" s="298"/>
      <c r="UMI139" s="298"/>
      <c r="UMJ139" s="298"/>
      <c r="UMK139" s="298"/>
      <c r="UML139" s="298"/>
      <c r="UMM139" s="298"/>
      <c r="UMN139" s="298"/>
      <c r="UMO139" s="298"/>
      <c r="UMP139" s="298"/>
      <c r="UMQ139" s="298"/>
      <c r="UMR139" s="298"/>
      <c r="UMS139" s="298"/>
      <c r="UMT139" s="298"/>
      <c r="UMU139" s="298"/>
      <c r="UMV139" s="298"/>
      <c r="UMW139" s="298"/>
      <c r="UMX139" s="298"/>
      <c r="UMY139" s="298"/>
      <c r="UMZ139" s="298"/>
      <c r="UNA139" s="298"/>
      <c r="UNB139" s="298"/>
      <c r="UNC139" s="298"/>
      <c r="UND139" s="298"/>
      <c r="UNE139" s="298"/>
      <c r="UNF139" s="298"/>
      <c r="UNG139" s="298"/>
      <c r="UNH139" s="298"/>
      <c r="UNI139" s="298"/>
      <c r="UNJ139" s="298"/>
      <c r="UNK139" s="298"/>
      <c r="UNL139" s="298"/>
      <c r="UNM139" s="298"/>
      <c r="UNN139" s="298"/>
      <c r="UNO139" s="298"/>
      <c r="UNP139" s="298"/>
      <c r="UNQ139" s="298"/>
      <c r="UNR139" s="298"/>
      <c r="UNS139" s="298"/>
      <c r="UNT139" s="298"/>
      <c r="UNU139" s="298"/>
      <c r="UNV139" s="298"/>
      <c r="UNW139" s="298"/>
      <c r="UNX139" s="298"/>
      <c r="UNY139" s="298"/>
      <c r="UNZ139" s="298"/>
      <c r="UOA139" s="298"/>
      <c r="UOB139" s="298"/>
      <c r="UOC139" s="298"/>
      <c r="UOD139" s="298"/>
      <c r="UOE139" s="298"/>
      <c r="UOF139" s="298"/>
      <c r="UOG139" s="298"/>
      <c r="UOH139" s="298"/>
      <c r="UOI139" s="298"/>
      <c r="UOJ139" s="298"/>
      <c r="UOK139" s="298"/>
      <c r="UOL139" s="298"/>
      <c r="UOM139" s="298"/>
      <c r="UON139" s="298"/>
      <c r="UOO139" s="298"/>
      <c r="UOP139" s="298"/>
      <c r="UOQ139" s="298"/>
      <c r="UOR139" s="298"/>
      <c r="UOS139" s="298"/>
      <c r="UOT139" s="298"/>
      <c r="UOU139" s="298"/>
      <c r="UOV139" s="298"/>
      <c r="UOW139" s="298"/>
      <c r="UOX139" s="298"/>
      <c r="UOY139" s="298"/>
      <c r="UOZ139" s="298"/>
      <c r="UPA139" s="298"/>
      <c r="UPB139" s="298"/>
      <c r="UPC139" s="298"/>
      <c r="UPD139" s="298"/>
      <c r="UPE139" s="298"/>
      <c r="UPF139" s="298"/>
      <c r="UPG139" s="298"/>
      <c r="UPH139" s="298"/>
      <c r="UPI139" s="298"/>
      <c r="UPJ139" s="298"/>
      <c r="UPK139" s="298"/>
      <c r="UPL139" s="298"/>
      <c r="UPM139" s="298"/>
      <c r="UPN139" s="298"/>
      <c r="UPO139" s="298"/>
      <c r="UPP139" s="298"/>
      <c r="UPQ139" s="298"/>
      <c r="UPR139" s="298"/>
      <c r="UPS139" s="298"/>
      <c r="UPT139" s="298"/>
      <c r="UPU139" s="298"/>
      <c r="UPV139" s="298"/>
      <c r="UPW139" s="298"/>
      <c r="UPX139" s="298"/>
      <c r="UPY139" s="298"/>
      <c r="UPZ139" s="298"/>
      <c r="UQA139" s="298"/>
      <c r="UQB139" s="298"/>
      <c r="UQC139" s="298"/>
      <c r="UQD139" s="298"/>
      <c r="UQE139" s="298"/>
      <c r="UQF139" s="298"/>
      <c r="UQG139" s="298"/>
      <c r="UQH139" s="298"/>
      <c r="UQI139" s="298"/>
      <c r="UQJ139" s="298"/>
      <c r="UQK139" s="298"/>
      <c r="UQL139" s="298"/>
      <c r="UQM139" s="298"/>
      <c r="UQN139" s="298"/>
      <c r="UQO139" s="298"/>
      <c r="UQP139" s="298"/>
      <c r="UQQ139" s="298"/>
      <c r="UQR139" s="298"/>
      <c r="UQS139" s="298"/>
      <c r="UQT139" s="298"/>
      <c r="UQU139" s="298"/>
      <c r="UQV139" s="298"/>
      <c r="UQW139" s="298"/>
      <c r="UQX139" s="298"/>
      <c r="UQY139" s="298"/>
      <c r="UQZ139" s="298"/>
      <c r="URA139" s="298"/>
      <c r="URB139" s="298"/>
      <c r="URC139" s="298"/>
      <c r="URD139" s="298"/>
      <c r="URE139" s="298"/>
      <c r="URF139" s="298"/>
      <c r="URG139" s="298"/>
      <c r="URH139" s="298"/>
      <c r="URI139" s="298"/>
      <c r="URJ139" s="298"/>
      <c r="URK139" s="298"/>
      <c r="URL139" s="298"/>
      <c r="URM139" s="298"/>
      <c r="URN139" s="298"/>
      <c r="URO139" s="298"/>
      <c r="URP139" s="298"/>
      <c r="URQ139" s="298"/>
      <c r="URR139" s="298"/>
      <c r="URS139" s="298"/>
      <c r="URT139" s="298"/>
      <c r="URU139" s="298"/>
      <c r="URV139" s="298"/>
      <c r="URW139" s="298"/>
      <c r="URX139" s="298"/>
      <c r="URY139" s="298"/>
      <c r="URZ139" s="298"/>
      <c r="USA139" s="298"/>
      <c r="USB139" s="298"/>
      <c r="USC139" s="298"/>
      <c r="USD139" s="298"/>
      <c r="USE139" s="298"/>
      <c r="USF139" s="298"/>
      <c r="USG139" s="298"/>
      <c r="USH139" s="298"/>
      <c r="USI139" s="298"/>
      <c r="USJ139" s="298"/>
      <c r="USK139" s="298"/>
      <c r="USL139" s="298"/>
      <c r="USM139" s="298"/>
      <c r="USN139" s="298"/>
      <c r="USO139" s="298"/>
      <c r="USP139" s="298"/>
      <c r="USQ139" s="298"/>
      <c r="USR139" s="298"/>
      <c r="USS139" s="298"/>
      <c r="UST139" s="298"/>
      <c r="USU139" s="298"/>
      <c r="USV139" s="298"/>
      <c r="USW139" s="298"/>
      <c r="USX139" s="298"/>
      <c r="USY139" s="298"/>
      <c r="USZ139" s="298"/>
      <c r="UTA139" s="298"/>
      <c r="UTB139" s="298"/>
      <c r="UTC139" s="298"/>
      <c r="UTD139" s="298"/>
      <c r="UTE139" s="298"/>
      <c r="UTF139" s="298"/>
      <c r="UTG139" s="298"/>
      <c r="UTH139" s="298"/>
      <c r="UTI139" s="298"/>
      <c r="UTJ139" s="298"/>
      <c r="UTK139" s="298"/>
      <c r="UTL139" s="298"/>
      <c r="UTM139" s="298"/>
      <c r="UTN139" s="298"/>
      <c r="UTO139" s="298"/>
      <c r="UTP139" s="298"/>
      <c r="UTQ139" s="298"/>
      <c r="UTR139" s="298"/>
      <c r="UTS139" s="298"/>
      <c r="UTT139" s="298"/>
      <c r="UTU139" s="298"/>
      <c r="UTV139" s="298"/>
      <c r="UTW139" s="298"/>
      <c r="UTX139" s="298"/>
      <c r="UTY139" s="298"/>
      <c r="UTZ139" s="298"/>
      <c r="UUA139" s="298"/>
      <c r="UUB139" s="298"/>
      <c r="UUC139" s="298"/>
      <c r="UUD139" s="298"/>
      <c r="UUE139" s="298"/>
      <c r="UUF139" s="298"/>
      <c r="UUG139" s="298"/>
      <c r="UUH139" s="298"/>
      <c r="UUI139" s="298"/>
      <c r="UUJ139" s="298"/>
      <c r="UUK139" s="298"/>
      <c r="UUL139" s="298"/>
      <c r="UUM139" s="298"/>
      <c r="UUN139" s="298"/>
      <c r="UUO139" s="298"/>
      <c r="UUP139" s="298"/>
      <c r="UUQ139" s="298"/>
      <c r="UUR139" s="298"/>
      <c r="UUS139" s="298"/>
      <c r="UUT139" s="298"/>
      <c r="UUU139" s="298"/>
      <c r="UUV139" s="298"/>
      <c r="UUW139" s="298"/>
      <c r="UUX139" s="298"/>
      <c r="UUY139" s="298"/>
      <c r="UUZ139" s="298"/>
      <c r="UVA139" s="298"/>
      <c r="UVB139" s="298"/>
      <c r="UVC139" s="298"/>
      <c r="UVD139" s="298"/>
      <c r="UVE139" s="298"/>
      <c r="UVF139" s="298"/>
      <c r="UVG139" s="298"/>
      <c r="UVH139" s="298"/>
      <c r="UVI139" s="298"/>
      <c r="UVJ139" s="298"/>
      <c r="UVK139" s="298"/>
      <c r="UVL139" s="298"/>
      <c r="UVM139" s="298"/>
      <c r="UVN139" s="298"/>
      <c r="UVO139" s="298"/>
      <c r="UVP139" s="298"/>
      <c r="UVQ139" s="298"/>
      <c r="UVR139" s="298"/>
      <c r="UVS139" s="298"/>
      <c r="UVT139" s="298"/>
      <c r="UVU139" s="298"/>
      <c r="UVV139" s="298"/>
      <c r="UVW139" s="298"/>
      <c r="UVX139" s="298"/>
      <c r="UVY139" s="298"/>
      <c r="UVZ139" s="298"/>
      <c r="UWA139" s="298"/>
      <c r="UWB139" s="298"/>
      <c r="UWC139" s="298"/>
      <c r="UWD139" s="298"/>
      <c r="UWE139" s="298"/>
      <c r="UWF139" s="298"/>
      <c r="UWG139" s="298"/>
      <c r="UWH139" s="298"/>
      <c r="UWI139" s="298"/>
      <c r="UWJ139" s="298"/>
      <c r="UWK139" s="298"/>
      <c r="UWL139" s="298"/>
      <c r="UWM139" s="298"/>
      <c r="UWN139" s="298"/>
      <c r="UWO139" s="298"/>
      <c r="UWP139" s="298"/>
      <c r="UWQ139" s="298"/>
      <c r="UWR139" s="298"/>
      <c r="UWS139" s="298"/>
      <c r="UWT139" s="298"/>
      <c r="UWU139" s="298"/>
      <c r="UWV139" s="298"/>
      <c r="UWW139" s="298"/>
      <c r="UWX139" s="298"/>
      <c r="UWY139" s="298"/>
      <c r="UWZ139" s="298"/>
      <c r="UXA139" s="298"/>
      <c r="UXB139" s="298"/>
      <c r="UXC139" s="298"/>
      <c r="UXD139" s="298"/>
      <c r="UXE139" s="298"/>
      <c r="UXF139" s="298"/>
      <c r="UXG139" s="298"/>
      <c r="UXH139" s="298"/>
      <c r="UXI139" s="298"/>
      <c r="UXJ139" s="298"/>
      <c r="UXK139" s="298"/>
      <c r="UXL139" s="298"/>
      <c r="UXM139" s="298"/>
      <c r="UXN139" s="298"/>
      <c r="UXO139" s="298"/>
      <c r="UXP139" s="298"/>
      <c r="UXQ139" s="298"/>
      <c r="UXR139" s="298"/>
      <c r="UXS139" s="298"/>
      <c r="UXT139" s="298"/>
      <c r="UXU139" s="298"/>
      <c r="UXV139" s="298"/>
      <c r="UXW139" s="298"/>
      <c r="UXX139" s="298"/>
      <c r="UXY139" s="298"/>
      <c r="UXZ139" s="298"/>
      <c r="UYA139" s="298"/>
      <c r="UYB139" s="298"/>
      <c r="UYC139" s="298"/>
      <c r="UYD139" s="298"/>
      <c r="UYE139" s="298"/>
      <c r="UYF139" s="298"/>
      <c r="UYG139" s="298"/>
      <c r="UYH139" s="298"/>
      <c r="UYI139" s="298"/>
      <c r="UYJ139" s="298"/>
      <c r="UYK139" s="298"/>
      <c r="UYL139" s="298"/>
      <c r="UYM139" s="298"/>
      <c r="UYN139" s="298"/>
      <c r="UYO139" s="298"/>
      <c r="UYP139" s="298"/>
      <c r="UYQ139" s="298"/>
      <c r="UYR139" s="298"/>
      <c r="UYS139" s="298"/>
      <c r="UYT139" s="298"/>
      <c r="UYU139" s="298"/>
      <c r="UYV139" s="298"/>
      <c r="UYW139" s="298"/>
      <c r="UYX139" s="298"/>
      <c r="UYY139" s="298"/>
      <c r="UYZ139" s="298"/>
      <c r="UZA139" s="298"/>
      <c r="UZB139" s="298"/>
      <c r="UZC139" s="298"/>
      <c r="UZD139" s="298"/>
      <c r="UZE139" s="298"/>
      <c r="UZF139" s="298"/>
      <c r="UZG139" s="298"/>
      <c r="UZH139" s="298"/>
      <c r="UZI139" s="298"/>
      <c r="UZJ139" s="298"/>
      <c r="UZK139" s="298"/>
      <c r="UZL139" s="298"/>
      <c r="UZM139" s="298"/>
      <c r="UZN139" s="298"/>
      <c r="UZO139" s="298"/>
      <c r="UZP139" s="298"/>
      <c r="UZQ139" s="298"/>
      <c r="UZR139" s="298"/>
      <c r="UZS139" s="298"/>
      <c r="UZT139" s="298"/>
      <c r="UZU139" s="298"/>
      <c r="UZV139" s="298"/>
      <c r="UZW139" s="298"/>
      <c r="UZX139" s="298"/>
      <c r="UZY139" s="298"/>
      <c r="UZZ139" s="298"/>
      <c r="VAA139" s="298"/>
      <c r="VAB139" s="298"/>
      <c r="VAC139" s="298"/>
      <c r="VAD139" s="298"/>
      <c r="VAE139" s="298"/>
      <c r="VAF139" s="298"/>
      <c r="VAG139" s="298"/>
      <c r="VAH139" s="298"/>
      <c r="VAI139" s="298"/>
      <c r="VAJ139" s="298"/>
      <c r="VAK139" s="298"/>
      <c r="VAL139" s="298"/>
      <c r="VAM139" s="298"/>
      <c r="VAN139" s="298"/>
      <c r="VAO139" s="298"/>
      <c r="VAP139" s="298"/>
      <c r="VAQ139" s="298"/>
      <c r="VAR139" s="298"/>
      <c r="VAS139" s="298"/>
      <c r="VAT139" s="298"/>
      <c r="VAU139" s="298"/>
      <c r="VAV139" s="298"/>
      <c r="VAW139" s="298"/>
      <c r="VAX139" s="298"/>
      <c r="VAY139" s="298"/>
      <c r="VAZ139" s="298"/>
      <c r="VBA139" s="298"/>
      <c r="VBB139" s="298"/>
      <c r="VBC139" s="298"/>
      <c r="VBD139" s="298"/>
      <c r="VBE139" s="298"/>
      <c r="VBF139" s="298"/>
      <c r="VBG139" s="298"/>
      <c r="VBH139" s="298"/>
      <c r="VBI139" s="298"/>
      <c r="VBJ139" s="298"/>
      <c r="VBK139" s="298"/>
      <c r="VBL139" s="298"/>
      <c r="VBM139" s="298"/>
      <c r="VBN139" s="298"/>
      <c r="VBO139" s="298"/>
      <c r="VBP139" s="298"/>
      <c r="VBQ139" s="298"/>
      <c r="VBR139" s="298"/>
      <c r="VBS139" s="298"/>
      <c r="VBT139" s="298"/>
      <c r="VBU139" s="298"/>
      <c r="VBV139" s="298"/>
      <c r="VBW139" s="298"/>
      <c r="VBX139" s="298"/>
      <c r="VBY139" s="298"/>
      <c r="VBZ139" s="298"/>
      <c r="VCA139" s="298"/>
      <c r="VCB139" s="298"/>
      <c r="VCC139" s="298"/>
      <c r="VCD139" s="298"/>
      <c r="VCE139" s="298"/>
      <c r="VCF139" s="298"/>
      <c r="VCG139" s="298"/>
      <c r="VCH139" s="298"/>
      <c r="VCI139" s="298"/>
      <c r="VCJ139" s="298"/>
      <c r="VCK139" s="298"/>
      <c r="VCL139" s="298"/>
      <c r="VCM139" s="298"/>
      <c r="VCN139" s="298"/>
      <c r="VCO139" s="298"/>
      <c r="VCP139" s="298"/>
      <c r="VCQ139" s="298"/>
      <c r="VCR139" s="298"/>
      <c r="VCS139" s="298"/>
      <c r="VCT139" s="298"/>
      <c r="VCU139" s="298"/>
      <c r="VCV139" s="298"/>
      <c r="VCW139" s="298"/>
      <c r="VCX139" s="298"/>
      <c r="VCY139" s="298"/>
      <c r="VCZ139" s="298"/>
      <c r="VDA139" s="298"/>
      <c r="VDB139" s="298"/>
      <c r="VDC139" s="298"/>
      <c r="VDD139" s="298"/>
      <c r="VDE139" s="298"/>
      <c r="VDF139" s="298"/>
      <c r="VDG139" s="298"/>
      <c r="VDH139" s="298"/>
      <c r="VDI139" s="298"/>
      <c r="VDJ139" s="298"/>
      <c r="VDK139" s="298"/>
      <c r="VDL139" s="298"/>
      <c r="VDM139" s="298"/>
      <c r="VDN139" s="298"/>
      <c r="VDO139" s="298"/>
      <c r="VDP139" s="298"/>
      <c r="VDQ139" s="298"/>
      <c r="VDR139" s="298"/>
      <c r="VDS139" s="298"/>
      <c r="VDT139" s="298"/>
      <c r="VDU139" s="298"/>
      <c r="VDV139" s="298"/>
      <c r="VDW139" s="298"/>
      <c r="VDX139" s="298"/>
      <c r="VDY139" s="298"/>
      <c r="VDZ139" s="298"/>
      <c r="VEA139" s="298"/>
      <c r="VEB139" s="298"/>
      <c r="VEC139" s="298"/>
      <c r="VED139" s="298"/>
      <c r="VEE139" s="298"/>
      <c r="VEF139" s="298"/>
      <c r="VEG139" s="298"/>
      <c r="VEH139" s="298"/>
      <c r="VEI139" s="298"/>
      <c r="VEJ139" s="298"/>
      <c r="VEK139" s="298"/>
      <c r="VEL139" s="298"/>
      <c r="VEM139" s="298"/>
      <c r="VEN139" s="298"/>
      <c r="VEO139" s="298"/>
      <c r="VEP139" s="298"/>
      <c r="VEQ139" s="298"/>
      <c r="VER139" s="298"/>
      <c r="VES139" s="298"/>
      <c r="VET139" s="298"/>
      <c r="VEU139" s="298"/>
      <c r="VEV139" s="298"/>
      <c r="VEW139" s="298"/>
      <c r="VEX139" s="298"/>
      <c r="VEY139" s="298"/>
      <c r="VEZ139" s="298"/>
      <c r="VFA139" s="298"/>
      <c r="VFB139" s="298"/>
      <c r="VFC139" s="298"/>
      <c r="VFD139" s="298"/>
      <c r="VFE139" s="298"/>
      <c r="VFF139" s="298"/>
      <c r="VFG139" s="298"/>
      <c r="VFH139" s="298"/>
      <c r="VFI139" s="298"/>
      <c r="VFJ139" s="298"/>
      <c r="VFK139" s="298"/>
      <c r="VFL139" s="298"/>
      <c r="VFM139" s="298"/>
      <c r="VFN139" s="298"/>
      <c r="VFO139" s="298"/>
      <c r="VFP139" s="298"/>
      <c r="VFQ139" s="298"/>
      <c r="VFR139" s="298"/>
      <c r="VFS139" s="298"/>
      <c r="VFT139" s="298"/>
      <c r="VFU139" s="298"/>
      <c r="VFV139" s="298"/>
      <c r="VFW139" s="298"/>
      <c r="VFX139" s="298"/>
      <c r="VFY139" s="298"/>
      <c r="VFZ139" s="298"/>
      <c r="VGA139" s="298"/>
      <c r="VGB139" s="298"/>
      <c r="VGC139" s="298"/>
      <c r="VGD139" s="298"/>
      <c r="VGE139" s="298"/>
      <c r="VGF139" s="298"/>
      <c r="VGG139" s="298"/>
      <c r="VGH139" s="298"/>
      <c r="VGI139" s="298"/>
      <c r="VGJ139" s="298"/>
      <c r="VGK139" s="298"/>
      <c r="VGL139" s="298"/>
      <c r="VGM139" s="298"/>
      <c r="VGN139" s="298"/>
      <c r="VGO139" s="298"/>
      <c r="VGP139" s="298"/>
      <c r="VGQ139" s="298"/>
      <c r="VGR139" s="298"/>
      <c r="VGS139" s="298"/>
      <c r="VGT139" s="298"/>
      <c r="VGU139" s="298"/>
      <c r="VGV139" s="298"/>
      <c r="VGW139" s="298"/>
      <c r="VGX139" s="298"/>
      <c r="VGY139" s="298"/>
      <c r="VGZ139" s="298"/>
      <c r="VHA139" s="298"/>
      <c r="VHB139" s="298"/>
      <c r="VHC139" s="298"/>
      <c r="VHD139" s="298"/>
      <c r="VHE139" s="298"/>
      <c r="VHF139" s="298"/>
      <c r="VHG139" s="298"/>
      <c r="VHH139" s="298"/>
      <c r="VHI139" s="298"/>
      <c r="VHJ139" s="298"/>
      <c r="VHK139" s="298"/>
      <c r="VHL139" s="298"/>
      <c r="VHM139" s="298"/>
      <c r="VHN139" s="298"/>
      <c r="VHO139" s="298"/>
      <c r="VHP139" s="298"/>
      <c r="VHQ139" s="298"/>
      <c r="VHR139" s="298"/>
      <c r="VHS139" s="298"/>
      <c r="VHT139" s="298"/>
      <c r="VHU139" s="298"/>
      <c r="VHV139" s="298"/>
      <c r="VHW139" s="298"/>
      <c r="VHX139" s="298"/>
      <c r="VHY139" s="298"/>
      <c r="VHZ139" s="298"/>
      <c r="VIA139" s="298"/>
      <c r="VIB139" s="298"/>
      <c r="VIC139" s="298"/>
      <c r="VID139" s="298"/>
      <c r="VIE139" s="298"/>
      <c r="VIF139" s="298"/>
      <c r="VIG139" s="298"/>
      <c r="VIH139" s="298"/>
      <c r="VII139" s="298"/>
      <c r="VIJ139" s="298"/>
      <c r="VIK139" s="298"/>
      <c r="VIL139" s="298"/>
      <c r="VIM139" s="298"/>
      <c r="VIN139" s="298"/>
      <c r="VIO139" s="298"/>
      <c r="VIP139" s="298"/>
      <c r="VIQ139" s="298"/>
      <c r="VIR139" s="298"/>
      <c r="VIS139" s="298"/>
      <c r="VIT139" s="298"/>
      <c r="VIU139" s="298"/>
      <c r="VIV139" s="298"/>
      <c r="VIW139" s="298"/>
      <c r="VIX139" s="298"/>
      <c r="VIY139" s="298"/>
      <c r="VIZ139" s="298"/>
      <c r="VJA139" s="298"/>
      <c r="VJB139" s="298"/>
      <c r="VJC139" s="298"/>
      <c r="VJD139" s="298"/>
      <c r="VJE139" s="298"/>
      <c r="VJF139" s="298"/>
      <c r="VJG139" s="298"/>
      <c r="VJH139" s="298"/>
      <c r="VJI139" s="298"/>
      <c r="VJJ139" s="298"/>
      <c r="VJK139" s="298"/>
      <c r="VJL139" s="298"/>
      <c r="VJM139" s="298"/>
      <c r="VJN139" s="298"/>
      <c r="VJO139" s="298"/>
      <c r="VJP139" s="298"/>
      <c r="VJQ139" s="298"/>
      <c r="VJR139" s="298"/>
      <c r="VJS139" s="298"/>
      <c r="VJT139" s="298"/>
      <c r="VJU139" s="298"/>
      <c r="VJV139" s="298"/>
      <c r="VJW139" s="298"/>
      <c r="VJX139" s="298"/>
      <c r="VJY139" s="298"/>
      <c r="VJZ139" s="298"/>
      <c r="VKA139" s="298"/>
      <c r="VKB139" s="298"/>
      <c r="VKC139" s="298"/>
      <c r="VKD139" s="298"/>
      <c r="VKE139" s="298"/>
      <c r="VKF139" s="298"/>
      <c r="VKG139" s="298"/>
      <c r="VKH139" s="298"/>
      <c r="VKI139" s="298"/>
      <c r="VKJ139" s="298"/>
      <c r="VKK139" s="298"/>
      <c r="VKL139" s="298"/>
      <c r="VKM139" s="298"/>
      <c r="VKN139" s="298"/>
      <c r="VKO139" s="298"/>
      <c r="VKP139" s="298"/>
      <c r="VKQ139" s="298"/>
      <c r="VKR139" s="298"/>
      <c r="VKS139" s="298"/>
      <c r="VKT139" s="298"/>
      <c r="VKU139" s="298"/>
      <c r="VKV139" s="298"/>
      <c r="VKW139" s="298"/>
      <c r="VKX139" s="298"/>
      <c r="VKY139" s="298"/>
      <c r="VKZ139" s="298"/>
      <c r="VLA139" s="298"/>
      <c r="VLB139" s="298"/>
      <c r="VLC139" s="298"/>
      <c r="VLD139" s="298"/>
      <c r="VLE139" s="298"/>
      <c r="VLF139" s="298"/>
      <c r="VLG139" s="298"/>
      <c r="VLH139" s="298"/>
      <c r="VLI139" s="298"/>
      <c r="VLJ139" s="298"/>
      <c r="VLK139" s="298"/>
      <c r="VLL139" s="298"/>
      <c r="VLM139" s="298"/>
      <c r="VLN139" s="298"/>
      <c r="VLO139" s="298"/>
      <c r="VLP139" s="298"/>
      <c r="VLQ139" s="298"/>
      <c r="VLR139" s="298"/>
      <c r="VLS139" s="298"/>
      <c r="VLT139" s="298"/>
      <c r="VLU139" s="298"/>
      <c r="VLV139" s="298"/>
      <c r="VLW139" s="298"/>
      <c r="VLX139" s="298"/>
      <c r="VLY139" s="298"/>
      <c r="VLZ139" s="298"/>
      <c r="VMA139" s="298"/>
      <c r="VMB139" s="298"/>
      <c r="VMC139" s="298"/>
      <c r="VMD139" s="298"/>
      <c r="VME139" s="298"/>
      <c r="VMF139" s="298"/>
      <c r="VMG139" s="298"/>
      <c r="VMH139" s="298"/>
      <c r="VMI139" s="298"/>
      <c r="VMJ139" s="298"/>
      <c r="VMK139" s="298"/>
      <c r="VML139" s="298"/>
      <c r="VMM139" s="298"/>
      <c r="VMN139" s="298"/>
      <c r="VMO139" s="298"/>
      <c r="VMP139" s="298"/>
      <c r="VMQ139" s="298"/>
      <c r="VMR139" s="298"/>
      <c r="VMS139" s="298"/>
      <c r="VMT139" s="298"/>
      <c r="VMU139" s="298"/>
      <c r="VMV139" s="298"/>
      <c r="VMW139" s="298"/>
      <c r="VMX139" s="298"/>
      <c r="VMY139" s="298"/>
      <c r="VMZ139" s="298"/>
      <c r="VNA139" s="298"/>
      <c r="VNB139" s="298"/>
      <c r="VNC139" s="298"/>
      <c r="VND139" s="298"/>
      <c r="VNE139" s="298"/>
      <c r="VNF139" s="298"/>
      <c r="VNG139" s="298"/>
      <c r="VNH139" s="298"/>
      <c r="VNI139" s="298"/>
      <c r="VNJ139" s="298"/>
      <c r="VNK139" s="298"/>
      <c r="VNL139" s="298"/>
      <c r="VNM139" s="298"/>
      <c r="VNN139" s="298"/>
      <c r="VNO139" s="298"/>
      <c r="VNP139" s="298"/>
      <c r="VNQ139" s="298"/>
      <c r="VNR139" s="298"/>
      <c r="VNS139" s="298"/>
      <c r="VNT139" s="298"/>
      <c r="VNU139" s="298"/>
      <c r="VNV139" s="298"/>
      <c r="VNW139" s="298"/>
      <c r="VNX139" s="298"/>
      <c r="VNY139" s="298"/>
      <c r="VNZ139" s="298"/>
      <c r="VOA139" s="298"/>
      <c r="VOB139" s="298"/>
      <c r="VOC139" s="298"/>
      <c r="VOD139" s="298"/>
      <c r="VOE139" s="298"/>
      <c r="VOF139" s="298"/>
      <c r="VOG139" s="298"/>
      <c r="VOH139" s="298"/>
      <c r="VOI139" s="298"/>
      <c r="VOJ139" s="298"/>
      <c r="VOK139" s="298"/>
      <c r="VOL139" s="298"/>
      <c r="VOM139" s="298"/>
      <c r="VON139" s="298"/>
      <c r="VOO139" s="298"/>
      <c r="VOP139" s="298"/>
      <c r="VOQ139" s="298"/>
      <c r="VOR139" s="298"/>
      <c r="VOS139" s="298"/>
      <c r="VOT139" s="298"/>
      <c r="VOU139" s="298"/>
      <c r="VOV139" s="298"/>
      <c r="VOW139" s="298"/>
      <c r="VOX139" s="298"/>
      <c r="VOY139" s="298"/>
      <c r="VOZ139" s="298"/>
      <c r="VPA139" s="298"/>
      <c r="VPB139" s="298"/>
      <c r="VPC139" s="298"/>
      <c r="VPD139" s="298"/>
      <c r="VPE139" s="298"/>
      <c r="VPF139" s="298"/>
      <c r="VPG139" s="298"/>
      <c r="VPH139" s="298"/>
      <c r="VPI139" s="298"/>
      <c r="VPJ139" s="298"/>
      <c r="VPK139" s="298"/>
      <c r="VPL139" s="298"/>
      <c r="VPM139" s="298"/>
      <c r="VPN139" s="298"/>
      <c r="VPO139" s="298"/>
      <c r="VPP139" s="298"/>
      <c r="VPQ139" s="298"/>
      <c r="VPR139" s="298"/>
      <c r="VPS139" s="298"/>
      <c r="VPT139" s="298"/>
      <c r="VPU139" s="298"/>
      <c r="VPV139" s="298"/>
      <c r="VPW139" s="298"/>
      <c r="VPX139" s="298"/>
      <c r="VPY139" s="298"/>
      <c r="VPZ139" s="298"/>
      <c r="VQA139" s="298"/>
      <c r="VQB139" s="298"/>
      <c r="VQC139" s="298"/>
      <c r="VQD139" s="298"/>
      <c r="VQE139" s="298"/>
      <c r="VQF139" s="298"/>
      <c r="VQG139" s="298"/>
      <c r="VQH139" s="298"/>
      <c r="VQI139" s="298"/>
      <c r="VQJ139" s="298"/>
      <c r="VQK139" s="298"/>
      <c r="VQL139" s="298"/>
      <c r="VQM139" s="298"/>
      <c r="VQN139" s="298"/>
      <c r="VQO139" s="298"/>
      <c r="VQP139" s="298"/>
      <c r="VQQ139" s="298"/>
      <c r="VQR139" s="298"/>
      <c r="VQS139" s="298"/>
      <c r="VQT139" s="298"/>
      <c r="VQU139" s="298"/>
      <c r="VQV139" s="298"/>
      <c r="VQW139" s="298"/>
      <c r="VQX139" s="298"/>
      <c r="VQY139" s="298"/>
      <c r="VQZ139" s="298"/>
      <c r="VRA139" s="298"/>
      <c r="VRB139" s="298"/>
      <c r="VRC139" s="298"/>
      <c r="VRD139" s="298"/>
      <c r="VRE139" s="298"/>
      <c r="VRF139" s="298"/>
      <c r="VRG139" s="298"/>
      <c r="VRH139" s="298"/>
      <c r="VRI139" s="298"/>
      <c r="VRJ139" s="298"/>
      <c r="VRK139" s="298"/>
      <c r="VRL139" s="298"/>
      <c r="VRM139" s="298"/>
      <c r="VRN139" s="298"/>
      <c r="VRO139" s="298"/>
      <c r="VRP139" s="298"/>
      <c r="VRQ139" s="298"/>
      <c r="VRR139" s="298"/>
      <c r="VRS139" s="298"/>
      <c r="VRT139" s="298"/>
      <c r="VRU139" s="298"/>
      <c r="VRV139" s="298"/>
      <c r="VRW139" s="298"/>
      <c r="VRX139" s="298"/>
      <c r="VRY139" s="298"/>
      <c r="VRZ139" s="298"/>
      <c r="VSA139" s="298"/>
      <c r="VSB139" s="298"/>
      <c r="VSC139" s="298"/>
      <c r="VSD139" s="298"/>
      <c r="VSE139" s="298"/>
      <c r="VSF139" s="298"/>
      <c r="VSG139" s="298"/>
      <c r="VSH139" s="298"/>
      <c r="VSI139" s="298"/>
      <c r="VSJ139" s="298"/>
      <c r="VSK139" s="298"/>
      <c r="VSL139" s="298"/>
      <c r="VSM139" s="298"/>
      <c r="VSN139" s="298"/>
      <c r="VSO139" s="298"/>
      <c r="VSP139" s="298"/>
      <c r="VSQ139" s="298"/>
      <c r="VSR139" s="298"/>
      <c r="VSS139" s="298"/>
      <c r="VST139" s="298"/>
      <c r="VSU139" s="298"/>
      <c r="VSV139" s="298"/>
      <c r="VSW139" s="298"/>
      <c r="VSX139" s="298"/>
      <c r="VSY139" s="298"/>
      <c r="VSZ139" s="298"/>
      <c r="VTA139" s="298"/>
      <c r="VTB139" s="298"/>
      <c r="VTC139" s="298"/>
      <c r="VTD139" s="298"/>
      <c r="VTE139" s="298"/>
      <c r="VTF139" s="298"/>
      <c r="VTG139" s="298"/>
      <c r="VTH139" s="298"/>
      <c r="VTI139" s="298"/>
      <c r="VTJ139" s="298"/>
      <c r="VTK139" s="298"/>
      <c r="VTL139" s="298"/>
      <c r="VTM139" s="298"/>
      <c r="VTN139" s="298"/>
      <c r="VTO139" s="298"/>
      <c r="VTP139" s="298"/>
      <c r="VTQ139" s="298"/>
      <c r="VTR139" s="298"/>
      <c r="VTS139" s="298"/>
      <c r="VTT139" s="298"/>
      <c r="VTU139" s="298"/>
      <c r="VTV139" s="298"/>
      <c r="VTW139" s="298"/>
      <c r="VTX139" s="298"/>
      <c r="VTY139" s="298"/>
      <c r="VTZ139" s="298"/>
      <c r="VUA139" s="298"/>
      <c r="VUB139" s="298"/>
      <c r="VUC139" s="298"/>
      <c r="VUD139" s="298"/>
      <c r="VUE139" s="298"/>
      <c r="VUF139" s="298"/>
      <c r="VUG139" s="298"/>
      <c r="VUH139" s="298"/>
      <c r="VUI139" s="298"/>
      <c r="VUJ139" s="298"/>
      <c r="VUK139" s="298"/>
      <c r="VUL139" s="298"/>
      <c r="VUM139" s="298"/>
      <c r="VUN139" s="298"/>
      <c r="VUO139" s="298"/>
      <c r="VUP139" s="298"/>
      <c r="VUQ139" s="298"/>
      <c r="VUR139" s="298"/>
      <c r="VUS139" s="298"/>
      <c r="VUT139" s="298"/>
      <c r="VUU139" s="298"/>
      <c r="VUV139" s="298"/>
      <c r="VUW139" s="298"/>
      <c r="VUX139" s="298"/>
      <c r="VUY139" s="298"/>
      <c r="VUZ139" s="298"/>
      <c r="VVA139" s="298"/>
      <c r="VVB139" s="298"/>
      <c r="VVC139" s="298"/>
      <c r="VVD139" s="298"/>
      <c r="VVE139" s="298"/>
      <c r="VVF139" s="298"/>
      <c r="VVG139" s="298"/>
      <c r="VVH139" s="298"/>
      <c r="VVI139" s="298"/>
      <c r="VVJ139" s="298"/>
      <c r="VVK139" s="298"/>
      <c r="VVL139" s="298"/>
      <c r="VVM139" s="298"/>
      <c r="VVN139" s="298"/>
      <c r="VVO139" s="298"/>
      <c r="VVP139" s="298"/>
      <c r="VVQ139" s="298"/>
      <c r="VVR139" s="298"/>
      <c r="VVS139" s="298"/>
      <c r="VVT139" s="298"/>
      <c r="VVU139" s="298"/>
      <c r="VVV139" s="298"/>
      <c r="VVW139" s="298"/>
      <c r="VVX139" s="298"/>
      <c r="VVY139" s="298"/>
      <c r="VVZ139" s="298"/>
      <c r="VWA139" s="298"/>
      <c r="VWB139" s="298"/>
      <c r="VWC139" s="298"/>
      <c r="VWD139" s="298"/>
      <c r="VWE139" s="298"/>
      <c r="VWF139" s="298"/>
      <c r="VWG139" s="298"/>
      <c r="VWH139" s="298"/>
      <c r="VWI139" s="298"/>
      <c r="VWJ139" s="298"/>
      <c r="VWK139" s="298"/>
      <c r="VWL139" s="298"/>
      <c r="VWM139" s="298"/>
      <c r="VWN139" s="298"/>
      <c r="VWO139" s="298"/>
      <c r="VWP139" s="298"/>
      <c r="VWQ139" s="298"/>
      <c r="VWR139" s="298"/>
      <c r="VWS139" s="298"/>
      <c r="VWT139" s="298"/>
      <c r="VWU139" s="298"/>
      <c r="VWV139" s="298"/>
      <c r="VWW139" s="298"/>
      <c r="VWX139" s="298"/>
      <c r="VWY139" s="298"/>
      <c r="VWZ139" s="298"/>
      <c r="VXA139" s="298"/>
      <c r="VXB139" s="298"/>
      <c r="VXC139" s="298"/>
      <c r="VXD139" s="298"/>
      <c r="VXE139" s="298"/>
      <c r="VXF139" s="298"/>
      <c r="VXG139" s="298"/>
      <c r="VXH139" s="298"/>
      <c r="VXI139" s="298"/>
      <c r="VXJ139" s="298"/>
      <c r="VXK139" s="298"/>
      <c r="VXL139" s="298"/>
      <c r="VXM139" s="298"/>
      <c r="VXN139" s="298"/>
      <c r="VXO139" s="298"/>
      <c r="VXP139" s="298"/>
      <c r="VXQ139" s="298"/>
      <c r="VXR139" s="298"/>
      <c r="VXS139" s="298"/>
      <c r="VXT139" s="298"/>
      <c r="VXU139" s="298"/>
      <c r="VXV139" s="298"/>
      <c r="VXW139" s="298"/>
      <c r="VXX139" s="298"/>
      <c r="VXY139" s="298"/>
      <c r="VXZ139" s="298"/>
      <c r="VYA139" s="298"/>
      <c r="VYB139" s="298"/>
      <c r="VYC139" s="298"/>
      <c r="VYD139" s="298"/>
      <c r="VYE139" s="298"/>
      <c r="VYF139" s="298"/>
      <c r="VYG139" s="298"/>
      <c r="VYH139" s="298"/>
      <c r="VYI139" s="298"/>
      <c r="VYJ139" s="298"/>
      <c r="VYK139" s="298"/>
      <c r="VYL139" s="298"/>
      <c r="VYM139" s="298"/>
      <c r="VYN139" s="298"/>
      <c r="VYO139" s="298"/>
      <c r="VYP139" s="298"/>
      <c r="VYQ139" s="298"/>
      <c r="VYR139" s="298"/>
      <c r="VYS139" s="298"/>
      <c r="VYT139" s="298"/>
      <c r="VYU139" s="298"/>
      <c r="VYV139" s="298"/>
      <c r="VYW139" s="298"/>
      <c r="VYX139" s="298"/>
      <c r="VYY139" s="298"/>
      <c r="VYZ139" s="298"/>
      <c r="VZA139" s="298"/>
      <c r="VZB139" s="298"/>
      <c r="VZC139" s="298"/>
      <c r="VZD139" s="298"/>
      <c r="VZE139" s="298"/>
      <c r="VZF139" s="298"/>
      <c r="VZG139" s="298"/>
      <c r="VZH139" s="298"/>
      <c r="VZI139" s="298"/>
      <c r="VZJ139" s="298"/>
      <c r="VZK139" s="298"/>
      <c r="VZL139" s="298"/>
      <c r="VZM139" s="298"/>
      <c r="VZN139" s="298"/>
      <c r="VZO139" s="298"/>
      <c r="VZP139" s="298"/>
      <c r="VZQ139" s="298"/>
      <c r="VZR139" s="298"/>
      <c r="VZS139" s="298"/>
      <c r="VZT139" s="298"/>
      <c r="VZU139" s="298"/>
      <c r="VZV139" s="298"/>
      <c r="VZW139" s="298"/>
      <c r="VZX139" s="298"/>
      <c r="VZY139" s="298"/>
      <c r="VZZ139" s="298"/>
      <c r="WAA139" s="298"/>
      <c r="WAB139" s="298"/>
      <c r="WAC139" s="298"/>
      <c r="WAD139" s="298"/>
      <c r="WAE139" s="298"/>
      <c r="WAF139" s="298"/>
      <c r="WAG139" s="298"/>
      <c r="WAH139" s="298"/>
      <c r="WAI139" s="298"/>
      <c r="WAJ139" s="298"/>
      <c r="WAK139" s="298"/>
      <c r="WAL139" s="298"/>
      <c r="WAM139" s="298"/>
      <c r="WAN139" s="298"/>
      <c r="WAO139" s="298"/>
      <c r="WAP139" s="298"/>
      <c r="WAQ139" s="298"/>
      <c r="WAR139" s="298"/>
      <c r="WAS139" s="298"/>
      <c r="WAT139" s="298"/>
      <c r="WAU139" s="298"/>
      <c r="WAV139" s="298"/>
      <c r="WAW139" s="298"/>
      <c r="WAX139" s="298"/>
      <c r="WAY139" s="298"/>
      <c r="WAZ139" s="298"/>
      <c r="WBA139" s="298"/>
      <c r="WBB139" s="298"/>
      <c r="WBC139" s="298"/>
      <c r="WBD139" s="298"/>
      <c r="WBE139" s="298"/>
      <c r="WBF139" s="298"/>
      <c r="WBG139" s="298"/>
      <c r="WBH139" s="298"/>
      <c r="WBI139" s="298"/>
      <c r="WBJ139" s="298"/>
      <c r="WBK139" s="298"/>
      <c r="WBL139" s="298"/>
      <c r="WBM139" s="298"/>
      <c r="WBN139" s="298"/>
      <c r="WBO139" s="298"/>
      <c r="WBP139" s="298"/>
      <c r="WBQ139" s="298"/>
      <c r="WBR139" s="298"/>
      <c r="WBS139" s="298"/>
      <c r="WBT139" s="298"/>
      <c r="WBU139" s="298"/>
      <c r="WBV139" s="298"/>
      <c r="WBW139" s="298"/>
      <c r="WBX139" s="298"/>
      <c r="WBY139" s="298"/>
      <c r="WBZ139" s="298"/>
      <c r="WCA139" s="298"/>
      <c r="WCB139" s="298"/>
      <c r="WCC139" s="298"/>
      <c r="WCD139" s="298"/>
      <c r="WCE139" s="298"/>
      <c r="WCF139" s="298"/>
      <c r="WCG139" s="298"/>
      <c r="WCH139" s="298"/>
      <c r="WCI139" s="298"/>
      <c r="WCJ139" s="298"/>
      <c r="WCK139" s="298"/>
      <c r="WCL139" s="298"/>
      <c r="WCM139" s="298"/>
      <c r="WCN139" s="298"/>
      <c r="WCO139" s="298"/>
      <c r="WCP139" s="298"/>
      <c r="WCQ139" s="298"/>
      <c r="WCR139" s="298"/>
      <c r="WCS139" s="298"/>
      <c r="WCT139" s="298"/>
      <c r="WCU139" s="298"/>
      <c r="WCV139" s="298"/>
      <c r="WCW139" s="298"/>
      <c r="WCX139" s="298"/>
      <c r="WCY139" s="298"/>
      <c r="WCZ139" s="298"/>
      <c r="WDA139" s="298"/>
      <c r="WDB139" s="298"/>
      <c r="WDC139" s="298"/>
      <c r="WDD139" s="298"/>
      <c r="WDE139" s="298"/>
      <c r="WDF139" s="298"/>
      <c r="WDG139" s="298"/>
      <c r="WDH139" s="298"/>
      <c r="WDI139" s="298"/>
      <c r="WDJ139" s="298"/>
      <c r="WDK139" s="298"/>
      <c r="WDL139" s="298"/>
      <c r="WDM139" s="298"/>
      <c r="WDN139" s="298"/>
      <c r="WDO139" s="298"/>
      <c r="WDP139" s="298"/>
      <c r="WDQ139" s="298"/>
      <c r="WDR139" s="298"/>
      <c r="WDS139" s="298"/>
      <c r="WDT139" s="298"/>
      <c r="WDU139" s="298"/>
      <c r="WDV139" s="298"/>
      <c r="WDW139" s="298"/>
      <c r="WDX139" s="298"/>
      <c r="WDY139" s="298"/>
      <c r="WDZ139" s="298"/>
      <c r="WEA139" s="298"/>
      <c r="WEB139" s="298"/>
      <c r="WEC139" s="298"/>
      <c r="WED139" s="298"/>
      <c r="WEE139" s="298"/>
      <c r="WEF139" s="298"/>
      <c r="WEG139" s="298"/>
      <c r="WEH139" s="298"/>
      <c r="WEI139" s="298"/>
      <c r="WEJ139" s="298"/>
      <c r="WEK139" s="298"/>
      <c r="WEL139" s="298"/>
      <c r="WEM139" s="298"/>
      <c r="WEN139" s="298"/>
      <c r="WEO139" s="298"/>
      <c r="WEP139" s="298"/>
      <c r="WEQ139" s="298"/>
      <c r="WER139" s="298"/>
      <c r="WES139" s="298"/>
      <c r="WET139" s="298"/>
      <c r="WEU139" s="298"/>
      <c r="WEV139" s="298"/>
      <c r="WEW139" s="298"/>
      <c r="WEX139" s="298"/>
      <c r="WEY139" s="298"/>
      <c r="WEZ139" s="298"/>
      <c r="WFA139" s="298"/>
      <c r="WFB139" s="298"/>
      <c r="WFC139" s="298"/>
      <c r="WFD139" s="298"/>
      <c r="WFE139" s="298"/>
      <c r="WFF139" s="298"/>
      <c r="WFG139" s="298"/>
      <c r="WFH139" s="298"/>
      <c r="WFI139" s="298"/>
      <c r="WFJ139" s="298"/>
      <c r="WFK139" s="298"/>
      <c r="WFL139" s="298"/>
      <c r="WFM139" s="298"/>
      <c r="WFN139" s="298"/>
      <c r="WFO139" s="298"/>
      <c r="WFP139" s="298"/>
      <c r="WFQ139" s="298"/>
      <c r="WFR139" s="298"/>
      <c r="WFS139" s="298"/>
      <c r="WFT139" s="298"/>
      <c r="WFU139" s="298"/>
      <c r="WFV139" s="298"/>
      <c r="WFW139" s="298"/>
      <c r="WFX139" s="298"/>
      <c r="WFY139" s="298"/>
      <c r="WFZ139" s="298"/>
      <c r="WGA139" s="298"/>
      <c r="WGB139" s="298"/>
      <c r="WGC139" s="298"/>
      <c r="WGD139" s="298"/>
      <c r="WGE139" s="298"/>
      <c r="WGF139" s="298"/>
      <c r="WGG139" s="298"/>
      <c r="WGH139" s="298"/>
      <c r="WGI139" s="298"/>
      <c r="WGJ139" s="298"/>
      <c r="WGK139" s="298"/>
      <c r="WGL139" s="298"/>
      <c r="WGM139" s="298"/>
      <c r="WGN139" s="298"/>
      <c r="WGO139" s="298"/>
      <c r="WGP139" s="298"/>
      <c r="WGQ139" s="298"/>
      <c r="WGR139" s="298"/>
      <c r="WGS139" s="298"/>
      <c r="WGT139" s="298"/>
      <c r="WGU139" s="298"/>
      <c r="WGV139" s="298"/>
      <c r="WGW139" s="298"/>
      <c r="WGX139" s="298"/>
      <c r="WGY139" s="298"/>
      <c r="WGZ139" s="298"/>
      <c r="WHA139" s="298"/>
      <c r="WHB139" s="298"/>
      <c r="WHC139" s="298"/>
      <c r="WHD139" s="298"/>
      <c r="WHE139" s="298"/>
      <c r="WHF139" s="298"/>
      <c r="WHG139" s="298"/>
      <c r="WHH139" s="298"/>
      <c r="WHI139" s="298"/>
      <c r="WHJ139" s="298"/>
      <c r="WHK139" s="298"/>
      <c r="WHL139" s="298"/>
      <c r="WHM139" s="298"/>
      <c r="WHN139" s="298"/>
      <c r="WHO139" s="298"/>
      <c r="WHP139" s="298"/>
      <c r="WHQ139" s="298"/>
      <c r="WHR139" s="298"/>
      <c r="WHS139" s="298"/>
      <c r="WHT139" s="298"/>
      <c r="WHU139" s="298"/>
      <c r="WHV139" s="298"/>
      <c r="WHW139" s="298"/>
      <c r="WHX139" s="298"/>
      <c r="WHY139" s="298"/>
      <c r="WHZ139" s="298"/>
      <c r="WIA139" s="298"/>
      <c r="WIB139" s="298"/>
      <c r="WIC139" s="298"/>
      <c r="WID139" s="298"/>
      <c r="WIE139" s="298"/>
      <c r="WIF139" s="298"/>
      <c r="WIG139" s="298"/>
      <c r="WIH139" s="298"/>
      <c r="WII139" s="298"/>
      <c r="WIJ139" s="298"/>
      <c r="WIK139" s="298"/>
      <c r="WIL139" s="298"/>
      <c r="WIM139" s="298"/>
      <c r="WIN139" s="298"/>
      <c r="WIO139" s="298"/>
      <c r="WIP139" s="298"/>
      <c r="WIQ139" s="298"/>
      <c r="WIR139" s="298"/>
      <c r="WIS139" s="298"/>
      <c r="WIT139" s="298"/>
      <c r="WIU139" s="298"/>
      <c r="WIV139" s="298"/>
      <c r="WIW139" s="298"/>
      <c r="WIX139" s="298"/>
      <c r="WIY139" s="298"/>
      <c r="WIZ139" s="298"/>
      <c r="WJA139" s="298"/>
      <c r="WJB139" s="298"/>
      <c r="WJC139" s="298"/>
      <c r="WJD139" s="298"/>
      <c r="WJE139" s="298"/>
      <c r="WJF139" s="298"/>
      <c r="WJG139" s="298"/>
      <c r="WJH139" s="298"/>
      <c r="WJI139" s="298"/>
      <c r="WJJ139" s="298"/>
      <c r="WJK139" s="298"/>
      <c r="WJL139" s="298"/>
      <c r="WJM139" s="298"/>
      <c r="WJN139" s="298"/>
      <c r="WJO139" s="298"/>
      <c r="WJP139" s="298"/>
      <c r="WJQ139" s="298"/>
      <c r="WJR139" s="298"/>
      <c r="WJS139" s="298"/>
      <c r="WJT139" s="298"/>
      <c r="WJU139" s="298"/>
      <c r="WJV139" s="298"/>
      <c r="WJW139" s="298"/>
      <c r="WJX139" s="298"/>
      <c r="WJY139" s="298"/>
      <c r="WJZ139" s="298"/>
      <c r="WKA139" s="298"/>
      <c r="WKB139" s="298"/>
      <c r="WKC139" s="298"/>
      <c r="WKD139" s="298"/>
      <c r="WKE139" s="298"/>
      <c r="WKF139" s="298"/>
      <c r="WKG139" s="298"/>
      <c r="WKH139" s="298"/>
      <c r="WKI139" s="298"/>
      <c r="WKJ139" s="298"/>
      <c r="WKK139" s="298"/>
      <c r="WKL139" s="298"/>
      <c r="WKM139" s="298"/>
      <c r="WKN139" s="298"/>
      <c r="WKO139" s="298"/>
      <c r="WKP139" s="298"/>
      <c r="WKQ139" s="298"/>
      <c r="WKR139" s="298"/>
      <c r="WKS139" s="298"/>
      <c r="WKT139" s="298"/>
      <c r="WKU139" s="298"/>
      <c r="WKV139" s="298"/>
      <c r="WKW139" s="298"/>
      <c r="WKX139" s="298"/>
      <c r="WKY139" s="298"/>
      <c r="WKZ139" s="298"/>
      <c r="WLA139" s="298"/>
      <c r="WLB139" s="298"/>
      <c r="WLC139" s="298"/>
      <c r="WLD139" s="298"/>
      <c r="WLE139" s="298"/>
      <c r="WLF139" s="298"/>
      <c r="WLG139" s="298"/>
      <c r="WLH139" s="298"/>
      <c r="WLI139" s="298"/>
      <c r="WLJ139" s="298"/>
      <c r="WLK139" s="298"/>
      <c r="WLL139" s="298"/>
      <c r="WLM139" s="298"/>
      <c r="WLN139" s="298"/>
      <c r="WLO139" s="298"/>
      <c r="WLP139" s="298"/>
      <c r="WLQ139" s="298"/>
      <c r="WLR139" s="298"/>
      <c r="WLS139" s="298"/>
      <c r="WLT139" s="298"/>
      <c r="WLU139" s="298"/>
      <c r="WLV139" s="298"/>
      <c r="WLW139" s="298"/>
      <c r="WLX139" s="298"/>
      <c r="WLY139" s="298"/>
      <c r="WLZ139" s="298"/>
      <c r="WMA139" s="298"/>
      <c r="WMB139" s="298"/>
      <c r="WMC139" s="298"/>
      <c r="WMD139" s="298"/>
      <c r="WME139" s="298"/>
      <c r="WMF139" s="298"/>
      <c r="WMG139" s="298"/>
      <c r="WMH139" s="298"/>
      <c r="WMI139" s="298"/>
      <c r="WMJ139" s="298"/>
      <c r="WMK139" s="298"/>
      <c r="WML139" s="298"/>
      <c r="WMM139" s="298"/>
      <c r="WMN139" s="298"/>
      <c r="WMO139" s="298"/>
      <c r="WMP139" s="298"/>
      <c r="WMQ139" s="298"/>
      <c r="WMR139" s="298"/>
      <c r="WMS139" s="298"/>
      <c r="WMT139" s="298"/>
      <c r="WMU139" s="298"/>
      <c r="WMV139" s="298"/>
      <c r="WMW139" s="298"/>
      <c r="WMX139" s="298"/>
      <c r="WMY139" s="298"/>
      <c r="WMZ139" s="298"/>
      <c r="WNA139" s="298"/>
      <c r="WNB139" s="298"/>
      <c r="WNC139" s="298"/>
      <c r="WND139" s="298"/>
      <c r="WNE139" s="298"/>
      <c r="WNF139" s="298"/>
      <c r="WNG139" s="298"/>
      <c r="WNH139" s="298"/>
      <c r="WNI139" s="298"/>
      <c r="WNJ139" s="298"/>
      <c r="WNK139" s="298"/>
      <c r="WNL139" s="298"/>
      <c r="WNM139" s="298"/>
      <c r="WNN139" s="298"/>
      <c r="WNO139" s="298"/>
      <c r="WNP139" s="298"/>
      <c r="WNQ139" s="298"/>
      <c r="WNR139" s="298"/>
      <c r="WNS139" s="298"/>
      <c r="WNT139" s="298"/>
      <c r="WNU139" s="298"/>
      <c r="WNV139" s="298"/>
      <c r="WNW139" s="298"/>
      <c r="WNX139" s="298"/>
      <c r="WNY139" s="298"/>
      <c r="WNZ139" s="298"/>
      <c r="WOA139" s="298"/>
      <c r="WOB139" s="298"/>
      <c r="WOC139" s="298"/>
      <c r="WOD139" s="298"/>
      <c r="WOE139" s="298"/>
      <c r="WOF139" s="298"/>
      <c r="WOG139" s="298"/>
      <c r="WOH139" s="298"/>
      <c r="WOI139" s="298"/>
      <c r="WOJ139" s="298"/>
      <c r="WOK139" s="298"/>
      <c r="WOL139" s="298"/>
      <c r="WOM139" s="298"/>
      <c r="WON139" s="298"/>
      <c r="WOO139" s="298"/>
      <c r="WOP139" s="298"/>
      <c r="WOQ139" s="298"/>
      <c r="WOR139" s="298"/>
      <c r="WOS139" s="298"/>
      <c r="WOT139" s="298"/>
      <c r="WOU139" s="298"/>
      <c r="WOV139" s="298"/>
      <c r="WOW139" s="298"/>
      <c r="WOX139" s="298"/>
      <c r="WOY139" s="298"/>
      <c r="WOZ139" s="298"/>
      <c r="WPA139" s="298"/>
      <c r="WPB139" s="298"/>
      <c r="WPC139" s="298"/>
      <c r="WPD139" s="298"/>
      <c r="WPE139" s="298"/>
      <c r="WPF139" s="298"/>
      <c r="WPG139" s="298"/>
      <c r="WPH139" s="298"/>
      <c r="WPI139" s="298"/>
      <c r="WPJ139" s="298"/>
      <c r="WPK139" s="298"/>
      <c r="WPL139" s="298"/>
      <c r="WPM139" s="298"/>
      <c r="WPN139" s="298"/>
      <c r="WPO139" s="298"/>
      <c r="WPP139" s="298"/>
      <c r="WPQ139" s="298"/>
      <c r="WPR139" s="298"/>
      <c r="WPS139" s="298"/>
      <c r="WPT139" s="298"/>
      <c r="WPU139" s="298"/>
      <c r="WPV139" s="298"/>
      <c r="WPW139" s="298"/>
      <c r="WPX139" s="298"/>
      <c r="WPY139" s="298"/>
      <c r="WPZ139" s="298"/>
      <c r="WQA139" s="298"/>
      <c r="WQB139" s="298"/>
      <c r="WQC139" s="298"/>
      <c r="WQD139" s="298"/>
      <c r="WQE139" s="298"/>
      <c r="WQF139" s="298"/>
      <c r="WQG139" s="298"/>
      <c r="WQH139" s="298"/>
      <c r="WQI139" s="298"/>
      <c r="WQJ139" s="298"/>
      <c r="WQK139" s="298"/>
      <c r="WQL139" s="298"/>
      <c r="WQM139" s="298"/>
      <c r="WQN139" s="298"/>
      <c r="WQO139" s="298"/>
      <c r="WQP139" s="298"/>
      <c r="WQQ139" s="298"/>
      <c r="WQR139" s="298"/>
      <c r="WQS139" s="298"/>
      <c r="WQT139" s="298"/>
      <c r="WQU139" s="298"/>
      <c r="WQV139" s="298"/>
      <c r="WQW139" s="298"/>
      <c r="WQX139" s="298"/>
      <c r="WQY139" s="298"/>
      <c r="WQZ139" s="298"/>
      <c r="WRA139" s="298"/>
      <c r="WRB139" s="298"/>
      <c r="WRC139" s="298"/>
      <c r="WRD139" s="298"/>
      <c r="WRE139" s="298"/>
      <c r="WRF139" s="298"/>
      <c r="WRG139" s="298"/>
      <c r="WRH139" s="298"/>
      <c r="WRI139" s="298"/>
      <c r="WRJ139" s="298"/>
      <c r="WRK139" s="298"/>
      <c r="WRL139" s="298"/>
      <c r="WRM139" s="298"/>
      <c r="WRN139" s="298"/>
      <c r="WRO139" s="298"/>
      <c r="WRP139" s="298"/>
      <c r="WRQ139" s="298"/>
      <c r="WRR139" s="298"/>
      <c r="WRS139" s="298"/>
      <c r="WRT139" s="298"/>
      <c r="WRU139" s="298"/>
      <c r="WRV139" s="298"/>
      <c r="WRW139" s="298"/>
      <c r="WRX139" s="298"/>
      <c r="WRY139" s="298"/>
      <c r="WRZ139" s="298"/>
      <c r="WSA139" s="298"/>
      <c r="WSB139" s="298"/>
      <c r="WSC139" s="298"/>
      <c r="WSD139" s="298"/>
      <c r="WSE139" s="298"/>
      <c r="WSF139" s="298"/>
      <c r="WSG139" s="298"/>
      <c r="WSH139" s="298"/>
      <c r="WSI139" s="298"/>
      <c r="WSJ139" s="298"/>
      <c r="WSK139" s="298"/>
      <c r="WSL139" s="298"/>
      <c r="WSM139" s="298"/>
      <c r="WSN139" s="298"/>
      <c r="WSO139" s="298"/>
      <c r="WSP139" s="298"/>
      <c r="WSQ139" s="298"/>
      <c r="WSR139" s="298"/>
      <c r="WSS139" s="298"/>
      <c r="WST139" s="298"/>
      <c r="WSU139" s="298"/>
      <c r="WSV139" s="298"/>
      <c r="WSW139" s="298"/>
      <c r="WSX139" s="298"/>
      <c r="WSY139" s="298"/>
      <c r="WSZ139" s="298"/>
      <c r="WTA139" s="298"/>
      <c r="WTB139" s="298"/>
      <c r="WTC139" s="298"/>
      <c r="WTD139" s="298"/>
      <c r="WTE139" s="298"/>
      <c r="WTF139" s="298"/>
      <c r="WTG139" s="298"/>
      <c r="WTH139" s="298"/>
      <c r="WTI139" s="298"/>
      <c r="WTJ139" s="298"/>
      <c r="WTK139" s="298"/>
      <c r="WTL139" s="298"/>
      <c r="WTM139" s="298"/>
      <c r="WTN139" s="298"/>
      <c r="WTO139" s="298"/>
      <c r="WTP139" s="298"/>
      <c r="WTQ139" s="298"/>
      <c r="WTR139" s="298"/>
      <c r="WTS139" s="298"/>
      <c r="WTT139" s="298"/>
      <c r="WTU139" s="298"/>
      <c r="WTV139" s="298"/>
      <c r="WTW139" s="298"/>
      <c r="WTX139" s="298"/>
      <c r="WTY139" s="298"/>
      <c r="WTZ139" s="298"/>
      <c r="WUA139" s="298"/>
      <c r="WUB139" s="298"/>
      <c r="WUC139" s="298"/>
      <c r="WUD139" s="298"/>
      <c r="WUE139" s="298"/>
      <c r="WUF139" s="298"/>
      <c r="WUG139" s="298"/>
      <c r="WUH139" s="298"/>
      <c r="WUI139" s="298"/>
      <c r="WUJ139" s="298"/>
      <c r="WUK139" s="298"/>
      <c r="WUL139" s="298"/>
      <c r="WUM139" s="298"/>
      <c r="WUN139" s="298"/>
      <c r="WUO139" s="298"/>
      <c r="WUP139" s="298"/>
      <c r="WUQ139" s="298"/>
      <c r="WUR139" s="298"/>
      <c r="WUS139" s="298"/>
      <c r="WUT139" s="298"/>
      <c r="WUU139" s="298"/>
      <c r="WUV139" s="298"/>
      <c r="WUW139" s="298"/>
      <c r="WUX139" s="298"/>
      <c r="WUY139" s="298"/>
      <c r="WUZ139" s="298"/>
      <c r="WVA139" s="298"/>
      <c r="WVB139" s="298"/>
      <c r="WVC139" s="298"/>
      <c r="WVD139" s="298"/>
      <c r="WVE139" s="298"/>
      <c r="WVF139" s="298"/>
      <c r="WVG139" s="298"/>
      <c r="WVH139" s="298"/>
      <c r="WVI139" s="298"/>
      <c r="WVJ139" s="298"/>
      <c r="WVK139" s="298"/>
      <c r="WVL139" s="298"/>
      <c r="WVM139" s="298"/>
      <c r="WVN139" s="298"/>
      <c r="WVO139" s="298"/>
      <c r="WVP139" s="298"/>
      <c r="WVQ139" s="298"/>
      <c r="WVR139" s="298"/>
      <c r="WVS139" s="298"/>
      <c r="WVT139" s="298"/>
      <c r="WVU139" s="298"/>
      <c r="WVV139" s="298"/>
      <c r="WVW139" s="298"/>
      <c r="WVX139" s="298"/>
      <c r="WVY139" s="298"/>
      <c r="WVZ139" s="298"/>
      <c r="WWA139" s="298"/>
      <c r="WWB139" s="298"/>
      <c r="WWC139" s="298"/>
      <c r="WWD139" s="298"/>
      <c r="WWE139" s="298"/>
      <c r="WWF139" s="298"/>
      <c r="WWG139" s="298"/>
      <c r="WWH139" s="298"/>
      <c r="WWI139" s="298"/>
      <c r="WWJ139" s="298"/>
      <c r="WWK139" s="298"/>
      <c r="WWL139" s="298"/>
      <c r="WWM139" s="298"/>
      <c r="WWN139" s="298"/>
      <c r="WWO139" s="298"/>
      <c r="WWP139" s="298"/>
      <c r="WWQ139" s="298"/>
      <c r="WWR139" s="298"/>
      <c r="WWS139" s="298"/>
      <c r="WWT139" s="298"/>
      <c r="WWU139" s="298"/>
      <c r="WWV139" s="298"/>
      <c r="WWW139" s="298"/>
      <c r="WWX139" s="298"/>
      <c r="WWY139" s="298"/>
      <c r="WWZ139" s="298"/>
      <c r="WXA139" s="298"/>
      <c r="WXB139" s="298"/>
      <c r="WXC139" s="298"/>
      <c r="WXD139" s="298"/>
      <c r="WXE139" s="298"/>
      <c r="WXF139" s="298"/>
      <c r="WXG139" s="298"/>
      <c r="WXH139" s="298"/>
      <c r="WXI139" s="298"/>
      <c r="WXJ139" s="298"/>
      <c r="WXK139" s="298"/>
      <c r="WXL139" s="298"/>
      <c r="WXM139" s="298"/>
      <c r="WXN139" s="298"/>
      <c r="WXO139" s="298"/>
      <c r="WXP139" s="298"/>
      <c r="WXQ139" s="298"/>
      <c r="WXR139" s="298"/>
      <c r="WXS139" s="298"/>
      <c r="WXT139" s="298"/>
      <c r="WXU139" s="298"/>
      <c r="WXV139" s="298"/>
      <c r="WXW139" s="298"/>
      <c r="WXX139" s="298"/>
      <c r="WXY139" s="298"/>
      <c r="WXZ139" s="298"/>
      <c r="WYA139" s="298"/>
      <c r="WYB139" s="298"/>
      <c r="WYC139" s="298"/>
      <c r="WYD139" s="298"/>
      <c r="WYE139" s="298"/>
      <c r="WYF139" s="298"/>
      <c r="WYG139" s="298"/>
      <c r="WYH139" s="298"/>
      <c r="WYI139" s="298"/>
      <c r="WYJ139" s="298"/>
      <c r="WYK139" s="298"/>
      <c r="WYL139" s="298"/>
      <c r="WYM139" s="298"/>
      <c r="WYN139" s="298"/>
      <c r="WYO139" s="298"/>
      <c r="WYP139" s="298"/>
      <c r="WYQ139" s="298"/>
      <c r="WYR139" s="298"/>
      <c r="WYS139" s="298"/>
      <c r="WYT139" s="298"/>
      <c r="WYU139" s="298"/>
      <c r="WYV139" s="298"/>
      <c r="WYW139" s="298"/>
      <c r="WYX139" s="298"/>
      <c r="WYY139" s="298"/>
      <c r="WYZ139" s="298"/>
      <c r="WZA139" s="298"/>
      <c r="WZB139" s="298"/>
      <c r="WZC139" s="298"/>
      <c r="WZD139" s="298"/>
      <c r="WZE139" s="298"/>
      <c r="WZF139" s="298"/>
      <c r="WZG139" s="298"/>
      <c r="WZH139" s="298"/>
      <c r="WZI139" s="298"/>
      <c r="WZJ139" s="298"/>
      <c r="WZK139" s="298"/>
      <c r="WZL139" s="298"/>
      <c r="WZM139" s="298"/>
      <c r="WZN139" s="298"/>
      <c r="WZO139" s="298"/>
      <c r="WZP139" s="298"/>
      <c r="WZQ139" s="298"/>
      <c r="WZR139" s="298"/>
      <c r="WZS139" s="298"/>
      <c r="WZT139" s="298"/>
      <c r="WZU139" s="298"/>
      <c r="WZV139" s="298"/>
      <c r="WZW139" s="298"/>
      <c r="WZX139" s="298"/>
      <c r="WZY139" s="298"/>
      <c r="WZZ139" s="298"/>
      <c r="XAA139" s="298"/>
      <c r="XAB139" s="298"/>
      <c r="XAC139" s="298"/>
      <c r="XAD139" s="298"/>
      <c r="XAE139" s="298"/>
      <c r="XAF139" s="298"/>
      <c r="XAG139" s="298"/>
      <c r="XAH139" s="298"/>
      <c r="XAI139" s="298"/>
      <c r="XAJ139" s="298"/>
      <c r="XAK139" s="298"/>
      <c r="XAL139" s="298"/>
      <c r="XAM139" s="298"/>
      <c r="XAN139" s="298"/>
      <c r="XAO139" s="298"/>
      <c r="XAP139" s="298"/>
      <c r="XAQ139" s="298"/>
      <c r="XAR139" s="298"/>
      <c r="XAS139" s="298"/>
      <c r="XAT139" s="298"/>
      <c r="XAU139" s="298"/>
      <c r="XAV139" s="298"/>
      <c r="XAW139" s="298"/>
      <c r="XAX139" s="298"/>
    </row>
    <row r="140" spans="1:16274">
      <c r="A140" s="286"/>
      <c r="B140" s="3">
        <v>1</v>
      </c>
      <c r="C140" s="4">
        <v>11</v>
      </c>
      <c r="D140" s="5"/>
      <c r="E140" s="5"/>
      <c r="F140" s="302">
        <f>SUM($C$140:$E140)</f>
        <v>11</v>
      </c>
      <c r="G140" s="285"/>
      <c r="H140" s="302">
        <f>SUM($I$140:$K140)</f>
        <v>7</v>
      </c>
      <c r="I140" s="4">
        <v>7</v>
      </c>
      <c r="J140" s="5"/>
      <c r="K140" s="5"/>
      <c r="M140" s="3">
        <v>1</v>
      </c>
      <c r="N140" s="4">
        <v>12</v>
      </c>
      <c r="O140" s="5"/>
      <c r="P140" s="5"/>
      <c r="Q140" s="302">
        <f>SUM($N$140:P140)</f>
        <v>12</v>
      </c>
      <c r="R140" s="285"/>
      <c r="S140" s="302">
        <f>SUM(T$140:V140)</f>
        <v>0</v>
      </c>
      <c r="T140" s="4" t="s">
        <v>1</v>
      </c>
      <c r="U140" s="5"/>
      <c r="V140" s="5"/>
      <c r="X140" s="3">
        <v>1</v>
      </c>
      <c r="Y140" s="4">
        <v>6</v>
      </c>
      <c r="Z140" s="5"/>
      <c r="AA140" s="5"/>
      <c r="AB140" s="302">
        <f>SUM($Y$140:AA140)</f>
        <v>6</v>
      </c>
      <c r="AC140" s="285"/>
      <c r="AD140" s="302">
        <f>SUM($AE$140:AG140)</f>
        <v>2</v>
      </c>
      <c r="AE140" s="4">
        <v>2</v>
      </c>
      <c r="AF140" s="5"/>
      <c r="AG140" s="5"/>
      <c r="AI140" s="3">
        <v>1</v>
      </c>
      <c r="AJ140" s="4">
        <v>12</v>
      </c>
      <c r="AK140" s="5"/>
      <c r="AL140" s="5"/>
      <c r="AM140" s="302">
        <f>SUM($AJ$140:AL140)</f>
        <v>12</v>
      </c>
      <c r="AN140" s="285"/>
      <c r="AO140" s="302">
        <f>SUM($AP$140:AR140)</f>
        <v>12</v>
      </c>
      <c r="AP140" s="4">
        <v>12</v>
      </c>
      <c r="AQ140" s="5"/>
      <c r="AR140" s="5"/>
      <c r="AT140" s="3">
        <v>1</v>
      </c>
      <c r="AU140" s="4" t="s">
        <v>1</v>
      </c>
      <c r="AV140" s="5"/>
      <c r="AW140" s="5"/>
      <c r="AX140" s="302">
        <f>SUM($AU$140:AW140)</f>
        <v>0</v>
      </c>
      <c r="AZ140" s="302">
        <f>SUM($BA$140:BC140)</f>
        <v>12</v>
      </c>
      <c r="BA140" s="4">
        <v>12</v>
      </c>
      <c r="BB140" s="5"/>
      <c r="BC140" s="5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P140" s="3">
        <v>1</v>
      </c>
      <c r="BQ140" s="4">
        <v>11</v>
      </c>
      <c r="BR140" s="5"/>
      <c r="BS140" s="5"/>
      <c r="BT140" s="302">
        <f>SUM($BQ$140:BS140)</f>
        <v>11</v>
      </c>
      <c r="BV140" s="302">
        <f>SUM($BW$140:BY140)</f>
        <v>6</v>
      </c>
      <c r="BW140" s="4">
        <v>6</v>
      </c>
      <c r="BX140" s="5"/>
      <c r="BY140" s="5"/>
      <c r="CA140" s="3">
        <v>1</v>
      </c>
      <c r="CB140" s="4">
        <v>7</v>
      </c>
      <c r="CC140" s="5"/>
      <c r="CD140" s="5"/>
      <c r="CE140" s="302">
        <f>SUM($CB$140:CD140)</f>
        <v>7</v>
      </c>
      <c r="CG140" s="302">
        <f>SUM($CH$140:CJ140)</f>
        <v>9</v>
      </c>
      <c r="CH140" s="4">
        <v>9</v>
      </c>
      <c r="CI140" s="5"/>
      <c r="CJ140" s="5"/>
      <c r="CL140" s="3">
        <v>1</v>
      </c>
      <c r="CM140" s="4">
        <v>11</v>
      </c>
      <c r="CN140" s="5"/>
      <c r="CO140" s="5"/>
      <c r="CP140" s="302">
        <f>SUM($CM$140:CO140)</f>
        <v>11</v>
      </c>
      <c r="CR140" s="302">
        <f>SUM($CS$140:CU140)</f>
        <v>9</v>
      </c>
      <c r="CS140" s="4">
        <v>9</v>
      </c>
      <c r="CT140" s="5"/>
      <c r="CU140" s="5"/>
      <c r="CW140" s="3">
        <v>1</v>
      </c>
      <c r="CX140" s="4">
        <v>5</v>
      </c>
      <c r="CY140" s="5"/>
      <c r="CZ140" s="5"/>
      <c r="DA140" s="302">
        <f>SUM($CX$140:CZ140)</f>
        <v>5</v>
      </c>
      <c r="DC140" s="302">
        <f>SUM($DD$140:DF140)</f>
        <v>10</v>
      </c>
      <c r="DD140" s="4">
        <v>10</v>
      </c>
      <c r="DE140" s="5"/>
      <c r="DF140" s="5"/>
    </row>
    <row r="141" spans="1:16274">
      <c r="A141" s="286"/>
      <c r="B141" s="7">
        <v>2</v>
      </c>
      <c r="C141" s="5"/>
      <c r="D141" s="4">
        <v>4</v>
      </c>
      <c r="E141" s="5"/>
      <c r="F141" s="302">
        <f>SUM($C$140:$E141)</f>
        <v>15</v>
      </c>
      <c r="G141" s="285"/>
      <c r="H141" s="302">
        <f>SUM($I$140:$K141)</f>
        <v>12</v>
      </c>
      <c r="I141" s="5"/>
      <c r="J141" s="4">
        <v>5</v>
      </c>
      <c r="K141" s="5"/>
      <c r="M141" s="7">
        <v>2</v>
      </c>
      <c r="N141" s="5"/>
      <c r="O141" s="4">
        <v>8</v>
      </c>
      <c r="P141" s="5"/>
      <c r="Q141" s="302">
        <f>SUM($N$140:P141)</f>
        <v>20</v>
      </c>
      <c r="R141" s="285"/>
      <c r="S141" s="302">
        <f>SUM(T$140:V141)</f>
        <v>0</v>
      </c>
      <c r="T141" s="5"/>
      <c r="U141" s="4" t="s">
        <v>1</v>
      </c>
      <c r="V141" s="5"/>
      <c r="X141" s="7">
        <v>2</v>
      </c>
      <c r="Y141" s="5"/>
      <c r="Z141" s="4">
        <v>2</v>
      </c>
      <c r="AA141" s="5"/>
      <c r="AB141" s="302">
        <f>SUM($Y$140:AA141)</f>
        <v>8</v>
      </c>
      <c r="AC141" s="285"/>
      <c r="AD141" s="302">
        <f>SUM($AE$140:AG141)</f>
        <v>8</v>
      </c>
      <c r="AE141" s="5"/>
      <c r="AF141" s="4">
        <v>6</v>
      </c>
      <c r="AG141" s="5"/>
      <c r="AI141" s="7">
        <v>2</v>
      </c>
      <c r="AJ141" s="5"/>
      <c r="AK141" s="4" t="s">
        <v>1</v>
      </c>
      <c r="AL141" s="5"/>
      <c r="AM141" s="302">
        <f>SUM($AJ$140:AL141)</f>
        <v>12</v>
      </c>
      <c r="AN141" s="285"/>
      <c r="AO141" s="302">
        <f>SUM($AP$140:AR141)</f>
        <v>15</v>
      </c>
      <c r="AP141" s="5"/>
      <c r="AQ141" s="4">
        <v>3</v>
      </c>
      <c r="AR141" s="5"/>
      <c r="AT141" s="7">
        <v>2</v>
      </c>
      <c r="AU141" s="5"/>
      <c r="AV141" s="4">
        <v>12</v>
      </c>
      <c r="AW141" s="5"/>
      <c r="AX141" s="302">
        <f>SUM($AU$140:AW141)</f>
        <v>12</v>
      </c>
      <c r="AZ141" s="302">
        <f>SUM($BA$140:BC141)</f>
        <v>12</v>
      </c>
      <c r="BA141" s="5"/>
      <c r="BB141" s="4" t="s">
        <v>1</v>
      </c>
      <c r="BC141" s="5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P141" s="7">
        <v>2</v>
      </c>
      <c r="BQ141" s="5"/>
      <c r="BR141" s="4">
        <v>6</v>
      </c>
      <c r="BS141" s="5"/>
      <c r="BT141" s="302">
        <f>SUM($BQ$140:BS141)</f>
        <v>17</v>
      </c>
      <c r="BV141" s="302">
        <f>SUM($BW$140:BY141)</f>
        <v>11</v>
      </c>
      <c r="BW141" s="5"/>
      <c r="BX141" s="4">
        <v>5</v>
      </c>
      <c r="BY141" s="5"/>
      <c r="CA141" s="7">
        <v>2</v>
      </c>
      <c r="CB141" s="5"/>
      <c r="CC141" s="4">
        <v>7</v>
      </c>
      <c r="CD141" s="5"/>
      <c r="CE141" s="302">
        <f>SUM($CB$140:CD141)</f>
        <v>14</v>
      </c>
      <c r="CG141" s="302">
        <f>SUM($CH$140:CJ141)</f>
        <v>19</v>
      </c>
      <c r="CH141" s="5"/>
      <c r="CI141" s="4">
        <v>10</v>
      </c>
      <c r="CJ141" s="5"/>
      <c r="CL141" s="7">
        <v>2</v>
      </c>
      <c r="CM141" s="5"/>
      <c r="CN141" s="4">
        <v>7</v>
      </c>
      <c r="CO141" s="5"/>
      <c r="CP141" s="302">
        <f>SUM($CM$140:CO141)</f>
        <v>18</v>
      </c>
      <c r="CR141" s="302">
        <f>SUM($CS$140:CU141)</f>
        <v>17</v>
      </c>
      <c r="CS141" s="5"/>
      <c r="CT141" s="4">
        <v>8</v>
      </c>
      <c r="CU141" s="5"/>
      <c r="CW141" s="7">
        <v>2</v>
      </c>
      <c r="CX141" s="5"/>
      <c r="CY141" s="4" t="s">
        <v>1</v>
      </c>
      <c r="CZ141" s="5"/>
      <c r="DA141" s="302">
        <f>SUM($CX$140:CZ141)</f>
        <v>5</v>
      </c>
      <c r="DC141" s="302">
        <f>SUM($DD$140:DF141)</f>
        <v>21</v>
      </c>
      <c r="DD141" s="5"/>
      <c r="DE141" s="4">
        <v>11</v>
      </c>
      <c r="DF141" s="5"/>
    </row>
    <row r="142" spans="1:16274">
      <c r="A142" s="286"/>
      <c r="B142" s="7">
        <v>3</v>
      </c>
      <c r="C142" s="4"/>
      <c r="D142" s="5"/>
      <c r="E142" s="5">
        <v>7</v>
      </c>
      <c r="F142" s="302">
        <f>SUM($C$140:$E142)</f>
        <v>22</v>
      </c>
      <c r="G142" s="285"/>
      <c r="H142" s="302">
        <f>SUM($I$140:$K142)</f>
        <v>14</v>
      </c>
      <c r="I142" s="4"/>
      <c r="J142" s="5"/>
      <c r="K142" s="5">
        <v>2</v>
      </c>
      <c r="M142" s="7">
        <v>3</v>
      </c>
      <c r="N142" s="4"/>
      <c r="O142" s="5"/>
      <c r="P142" s="5">
        <v>7</v>
      </c>
      <c r="Q142" s="302">
        <f>SUM($N$140:P142)</f>
        <v>27</v>
      </c>
      <c r="R142" s="285"/>
      <c r="S142" s="302">
        <f>SUM(T$140:V142)</f>
        <v>3</v>
      </c>
      <c r="T142" s="4"/>
      <c r="U142" s="5"/>
      <c r="V142" s="5">
        <v>3</v>
      </c>
      <c r="X142" s="7">
        <v>3</v>
      </c>
      <c r="Y142" s="4"/>
      <c r="Z142" s="5"/>
      <c r="AA142" s="5">
        <v>8</v>
      </c>
      <c r="AB142" s="302">
        <f>SUM($Y$140:AA142)</f>
        <v>16</v>
      </c>
      <c r="AC142" s="285"/>
      <c r="AD142" s="302">
        <f>SUM($AE$140:AG142)</f>
        <v>15</v>
      </c>
      <c r="AE142" s="4"/>
      <c r="AF142" s="5"/>
      <c r="AG142" s="5">
        <v>7</v>
      </c>
      <c r="AI142" s="7">
        <v>3</v>
      </c>
      <c r="AJ142" s="4"/>
      <c r="AK142" s="5"/>
      <c r="AL142" s="5">
        <v>4</v>
      </c>
      <c r="AM142" s="302">
        <f>SUM($AJ$140:AL142)</f>
        <v>16</v>
      </c>
      <c r="AN142" s="285"/>
      <c r="AO142" s="302">
        <f>SUM($AP$140:AR142)</f>
        <v>15</v>
      </c>
      <c r="AP142" s="4"/>
      <c r="AQ142" s="5"/>
      <c r="AR142" s="5" t="s">
        <v>1</v>
      </c>
      <c r="AT142" s="7">
        <v>3</v>
      </c>
      <c r="AU142" s="4"/>
      <c r="AV142" s="5"/>
      <c r="AW142" s="5">
        <v>9</v>
      </c>
      <c r="AX142" s="302">
        <f>SUM($AU$140:AW142)</f>
        <v>21</v>
      </c>
      <c r="AZ142" s="302">
        <f>SUM($BA$140:BC142)</f>
        <v>14</v>
      </c>
      <c r="BA142" s="4"/>
      <c r="BB142" s="5"/>
      <c r="BC142" s="5">
        <v>2</v>
      </c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P142" s="7">
        <v>3</v>
      </c>
      <c r="BQ142" s="4"/>
      <c r="BR142" s="5"/>
      <c r="BS142" s="5">
        <v>7</v>
      </c>
      <c r="BT142" s="302">
        <f>SUM($BQ$140:BS142)</f>
        <v>24</v>
      </c>
      <c r="BV142" s="302">
        <f>SUM($BW$140:BY142)</f>
        <v>21</v>
      </c>
      <c r="BW142" s="4"/>
      <c r="BX142" s="5"/>
      <c r="BY142" s="5">
        <v>10</v>
      </c>
      <c r="CA142" s="7">
        <v>3</v>
      </c>
      <c r="CB142" s="4"/>
      <c r="CC142" s="5"/>
      <c r="CD142" s="5" t="s">
        <v>1</v>
      </c>
      <c r="CE142" s="302">
        <f>SUM($CB$140:CD142)</f>
        <v>14</v>
      </c>
      <c r="CG142" s="302">
        <f>SUM($CH$140:CJ142)</f>
        <v>29</v>
      </c>
      <c r="CH142" s="4"/>
      <c r="CI142" s="5"/>
      <c r="CJ142" s="5">
        <v>10</v>
      </c>
      <c r="CL142" s="7">
        <v>3</v>
      </c>
      <c r="CM142" s="4"/>
      <c r="CN142" s="5"/>
      <c r="CO142" s="5">
        <v>9</v>
      </c>
      <c r="CP142" s="302">
        <f>SUM($CM$140:CO142)</f>
        <v>27</v>
      </c>
      <c r="CR142" s="302">
        <f>SUM($CS$140:CU142)</f>
        <v>20</v>
      </c>
      <c r="CS142" s="4"/>
      <c r="CT142" s="5"/>
      <c r="CU142" s="5">
        <v>3</v>
      </c>
      <c r="CW142" s="7">
        <v>3</v>
      </c>
      <c r="CX142" s="4"/>
      <c r="CY142" s="5"/>
      <c r="CZ142" s="5">
        <v>7</v>
      </c>
      <c r="DA142" s="302">
        <f>SUM($CX$140:CZ142)</f>
        <v>12</v>
      </c>
      <c r="DC142" s="302">
        <f>SUM($DD$140:DF142)</f>
        <v>23</v>
      </c>
      <c r="DD142" s="4"/>
      <c r="DE142" s="5"/>
      <c r="DF142" s="5">
        <v>2</v>
      </c>
      <c r="DI142" s="276" t="s">
        <v>57</v>
      </c>
      <c r="DJ142" s="277"/>
      <c r="DK142" s="277"/>
      <c r="DL142" s="277"/>
      <c r="DM142" s="303"/>
      <c r="DN142" s="304"/>
      <c r="DO142" s="305"/>
      <c r="DP142" s="303">
        <v>9</v>
      </c>
      <c r="DR142" s="76" t="s">
        <v>75</v>
      </c>
      <c r="DS142" s="77"/>
      <c r="DT142" s="77"/>
      <c r="DU142" s="306"/>
      <c r="DV142" s="306">
        <f>DP149/DP152</f>
        <v>74</v>
      </c>
    </row>
    <row r="143" spans="1:16274">
      <c r="A143" s="286"/>
      <c r="B143" s="7">
        <v>4</v>
      </c>
      <c r="C143" s="5">
        <v>2</v>
      </c>
      <c r="D143" s="4"/>
      <c r="E143" s="5"/>
      <c r="F143" s="302">
        <f>SUM($C$140:$E143)</f>
        <v>24</v>
      </c>
      <c r="G143" s="285"/>
      <c r="H143" s="302">
        <f>SUM($I$140:$K143)</f>
        <v>25</v>
      </c>
      <c r="I143" s="5">
        <v>11</v>
      </c>
      <c r="J143" s="4"/>
      <c r="K143" s="5"/>
      <c r="M143" s="3">
        <v>4</v>
      </c>
      <c r="N143" s="5">
        <v>6</v>
      </c>
      <c r="O143" s="4"/>
      <c r="P143" s="5"/>
      <c r="Q143" s="302">
        <f>SUM($N$140:P143)</f>
        <v>33</v>
      </c>
      <c r="R143" s="285"/>
      <c r="S143" s="302">
        <f>SUM(T$140:V143)</f>
        <v>12</v>
      </c>
      <c r="T143" s="5">
        <v>9</v>
      </c>
      <c r="U143" s="4"/>
      <c r="V143" s="5"/>
      <c r="X143" s="7">
        <v>4</v>
      </c>
      <c r="Y143" s="5" t="s">
        <v>1</v>
      </c>
      <c r="Z143" s="4"/>
      <c r="AA143" s="5"/>
      <c r="AB143" s="302">
        <f>SUM($Y$140:AA143)</f>
        <v>16</v>
      </c>
      <c r="AC143" s="285"/>
      <c r="AD143" s="302">
        <f>SUM($AE$140:AG143)</f>
        <v>21</v>
      </c>
      <c r="AE143" s="5">
        <v>6</v>
      </c>
      <c r="AF143" s="4"/>
      <c r="AG143" s="5"/>
      <c r="AI143" s="3">
        <v>4</v>
      </c>
      <c r="AJ143" s="5">
        <v>10</v>
      </c>
      <c r="AK143" s="4"/>
      <c r="AL143" s="5"/>
      <c r="AM143" s="302">
        <f>SUM($AJ$140:AL143)</f>
        <v>26</v>
      </c>
      <c r="AN143" s="285"/>
      <c r="AO143" s="302">
        <f>SUM($AP$140:AR143)</f>
        <v>15</v>
      </c>
      <c r="AP143" s="5" t="s">
        <v>1</v>
      </c>
      <c r="AQ143" s="4"/>
      <c r="AR143" s="5"/>
      <c r="AT143" s="3">
        <v>4</v>
      </c>
      <c r="AU143" s="5" t="s">
        <v>1</v>
      </c>
      <c r="AV143" s="4"/>
      <c r="AW143" s="5"/>
      <c r="AX143" s="302">
        <f>SUM($AU$140:AW143)</f>
        <v>21</v>
      </c>
      <c r="AZ143" s="302">
        <f>SUM($BA$140:BC143)</f>
        <v>14</v>
      </c>
      <c r="BA143" s="5" t="s">
        <v>1</v>
      </c>
      <c r="BB143" s="4"/>
      <c r="BC143" s="5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P143" s="3">
        <v>4</v>
      </c>
      <c r="BQ143" s="5">
        <v>11</v>
      </c>
      <c r="BR143" s="4"/>
      <c r="BS143" s="5"/>
      <c r="BT143" s="302">
        <f>SUM($BQ$140:BS143)</f>
        <v>35</v>
      </c>
      <c r="BV143" s="302">
        <f>SUM($BW$140:BY143)</f>
        <v>30</v>
      </c>
      <c r="BW143" s="5">
        <v>9</v>
      </c>
      <c r="BX143" s="4"/>
      <c r="BY143" s="5"/>
      <c r="CA143" s="7">
        <v>4</v>
      </c>
      <c r="CB143" s="5">
        <v>3</v>
      </c>
      <c r="CC143" s="4"/>
      <c r="CD143" s="5"/>
      <c r="CE143" s="302">
        <f>SUM($CB$140:CD143)</f>
        <v>17</v>
      </c>
      <c r="CG143" s="302">
        <f>SUM($CH$140:CJ143)</f>
        <v>36</v>
      </c>
      <c r="CH143" s="5">
        <v>7</v>
      </c>
      <c r="CI143" s="4"/>
      <c r="CJ143" s="5"/>
      <c r="CL143" s="7">
        <v>4</v>
      </c>
      <c r="CM143" s="5">
        <v>9</v>
      </c>
      <c r="CN143" s="4"/>
      <c r="CO143" s="5"/>
      <c r="CP143" s="302">
        <f>SUM($CM$140:CO143)</f>
        <v>36</v>
      </c>
      <c r="CR143" s="302">
        <f>SUM($CS$140:CU143)</f>
        <v>22</v>
      </c>
      <c r="CS143" s="5">
        <v>2</v>
      </c>
      <c r="CT143" s="4"/>
      <c r="CU143" s="5"/>
      <c r="CW143" s="3">
        <v>4</v>
      </c>
      <c r="CX143" s="5" t="s">
        <v>1</v>
      </c>
      <c r="CY143" s="4"/>
      <c r="CZ143" s="5"/>
      <c r="DA143" s="302">
        <f>SUM($CX$140:CZ143)</f>
        <v>12</v>
      </c>
      <c r="DC143" s="302">
        <f>SUM($DD$140:DF143)</f>
        <v>34</v>
      </c>
      <c r="DD143" s="5">
        <v>11</v>
      </c>
      <c r="DE143" s="4"/>
      <c r="DF143" s="5"/>
      <c r="DI143" s="274" t="s">
        <v>58</v>
      </c>
      <c r="DJ143" s="275"/>
      <c r="DK143" s="275"/>
      <c r="DL143" s="275"/>
      <c r="DM143" s="307"/>
      <c r="DN143" s="308"/>
      <c r="DP143" s="307">
        <f>COUNTIFS(F156,"&gt;"&amp;H156)+COUNTIFS(Q156,"&gt;"&amp;S156)+COUNTIFS(AB156,"&gt;"&amp;AD156)+COUNTIFS(AM156,"&gt;"&amp;AO156)+COUNTIFS(AX156,"&gt;"&amp;AZ156)+COUNTIFS(BI156,"&gt;"&amp;BK156)+COUNTIFS(BT156,"&gt;"&amp;BV156)+COUNTIFS(CE156,"&gt;"&amp;CG156)+COUNTIFS(CP156,"&gt;"&amp;CR156)+COUNTIFS(DA156,"&gt;"&amp;DC156)</f>
        <v>7</v>
      </c>
      <c r="DR143" s="76" t="s">
        <v>76</v>
      </c>
      <c r="DS143" s="77"/>
      <c r="DT143" s="77"/>
      <c r="DU143" s="306"/>
      <c r="DV143" s="306">
        <f>(DP149/DP151)-DV142</f>
        <v>23.000000000000014</v>
      </c>
    </row>
    <row r="144" spans="1:16274">
      <c r="A144" s="286"/>
      <c r="B144" s="7">
        <v>5</v>
      </c>
      <c r="C144" s="4"/>
      <c r="D144" s="5">
        <v>8</v>
      </c>
      <c r="E144" s="5"/>
      <c r="F144" s="302">
        <f>SUM($C$140:$E144)</f>
        <v>32</v>
      </c>
      <c r="G144" s="285"/>
      <c r="H144" s="302">
        <f>SUM($I$140:$K144)</f>
        <v>36</v>
      </c>
      <c r="I144" s="4"/>
      <c r="J144" s="5">
        <v>11</v>
      </c>
      <c r="K144" s="5"/>
      <c r="M144" s="7">
        <v>5</v>
      </c>
      <c r="N144" s="4"/>
      <c r="O144" s="5" t="s">
        <v>1</v>
      </c>
      <c r="P144" s="5"/>
      <c r="Q144" s="302">
        <f>SUM($N$140:P144)</f>
        <v>33</v>
      </c>
      <c r="R144" s="285"/>
      <c r="S144" s="302">
        <f>SUM(T$140:V144)</f>
        <v>21</v>
      </c>
      <c r="T144" s="4"/>
      <c r="U144" s="5">
        <v>9</v>
      </c>
      <c r="V144" s="5"/>
      <c r="X144" s="7">
        <v>5</v>
      </c>
      <c r="Y144" s="4"/>
      <c r="Z144" s="5">
        <v>4</v>
      </c>
      <c r="AA144" s="5"/>
      <c r="AB144" s="302">
        <f>SUM($Y$140:AA144)</f>
        <v>20</v>
      </c>
      <c r="AC144" s="285"/>
      <c r="AD144" s="302">
        <f>SUM($AE$140:AG144)</f>
        <v>21</v>
      </c>
      <c r="AE144" s="4"/>
      <c r="AF144" s="5" t="s">
        <v>1</v>
      </c>
      <c r="AG144" s="5"/>
      <c r="AI144" s="7">
        <v>5</v>
      </c>
      <c r="AJ144" s="4"/>
      <c r="AK144" s="5">
        <v>10</v>
      </c>
      <c r="AL144" s="5"/>
      <c r="AM144" s="302">
        <f>SUM($AJ$140:AL144)</f>
        <v>36</v>
      </c>
      <c r="AN144" s="285"/>
      <c r="AO144" s="302">
        <f>SUM($AP$140:AR144)</f>
        <v>20</v>
      </c>
      <c r="AP144" s="4"/>
      <c r="AQ144" s="5">
        <v>5</v>
      </c>
      <c r="AR144" s="5"/>
      <c r="AT144" s="7">
        <v>5</v>
      </c>
      <c r="AU144" s="4"/>
      <c r="AV144" s="5" t="s">
        <v>1</v>
      </c>
      <c r="AW144" s="5"/>
      <c r="AX144" s="302">
        <f>SUM($AU$140:AW144)</f>
        <v>21</v>
      </c>
      <c r="AZ144" s="302">
        <f>SUM($BA$140:BC144)</f>
        <v>17</v>
      </c>
      <c r="BA144" s="4"/>
      <c r="BB144" s="5">
        <v>3</v>
      </c>
      <c r="BC144" s="5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P144" s="7">
        <v>5</v>
      </c>
      <c r="BQ144" s="4"/>
      <c r="BR144" s="5">
        <v>9</v>
      </c>
      <c r="BS144" s="5"/>
      <c r="BT144" s="302">
        <f>SUM($BQ$140:BS144)</f>
        <v>44</v>
      </c>
      <c r="BV144" s="302">
        <f>SUM($BW$140:BY144)</f>
        <v>33</v>
      </c>
      <c r="BW144" s="4"/>
      <c r="BX144" s="5">
        <v>3</v>
      </c>
      <c r="BY144" s="5"/>
      <c r="CA144" s="7">
        <v>5</v>
      </c>
      <c r="CB144" s="4"/>
      <c r="CC144" s="5">
        <v>10</v>
      </c>
      <c r="CD144" s="5"/>
      <c r="CE144" s="302">
        <f>SUM($CB$140:CD144)</f>
        <v>27</v>
      </c>
      <c r="CG144" s="302">
        <f>SUM($CH$140:CJ144)</f>
        <v>36</v>
      </c>
      <c r="CH144" s="4"/>
      <c r="CI144" s="5" t="s">
        <v>1</v>
      </c>
      <c r="CJ144" s="5"/>
      <c r="CL144" s="7">
        <v>5</v>
      </c>
      <c r="CM144" s="4"/>
      <c r="CN144" s="5">
        <v>7</v>
      </c>
      <c r="CO144" s="5"/>
      <c r="CP144" s="302">
        <f>SUM($CM$140:CO144)</f>
        <v>43</v>
      </c>
      <c r="CR144" s="302">
        <f>SUM($CS$140:CU144)</f>
        <v>22</v>
      </c>
      <c r="CS144" s="4"/>
      <c r="CT144" s="5" t="s">
        <v>1</v>
      </c>
      <c r="CU144" s="5"/>
      <c r="CW144" s="7">
        <v>5</v>
      </c>
      <c r="CX144" s="4"/>
      <c r="CY144" s="5">
        <v>2</v>
      </c>
      <c r="CZ144" s="5"/>
      <c r="DA144" s="302">
        <f>SUM($CX$140:CZ144)</f>
        <v>14</v>
      </c>
      <c r="DC144" s="302">
        <f>SUM($DD$140:DF144)</f>
        <v>36</v>
      </c>
      <c r="DD144" s="4"/>
      <c r="DE144" s="5">
        <v>2</v>
      </c>
      <c r="DF144" s="5"/>
      <c r="DI144" s="274" t="s">
        <v>59</v>
      </c>
      <c r="DJ144" s="275"/>
      <c r="DK144" s="275"/>
      <c r="DL144" s="275"/>
      <c r="DM144" s="307"/>
      <c r="DN144" s="308"/>
      <c r="DP144" s="309">
        <f>DP143/DP142</f>
        <v>0.77777777777777779</v>
      </c>
      <c r="DR144" s="274" t="s">
        <v>77</v>
      </c>
      <c r="DS144" s="275"/>
      <c r="DT144" s="275"/>
      <c r="DU144" s="307"/>
      <c r="DV144" s="309">
        <f>DV143/DV157</f>
        <v>0.23711340206185577</v>
      </c>
    </row>
    <row r="145" spans="1:126">
      <c r="A145" s="286"/>
      <c r="B145" s="7">
        <v>6</v>
      </c>
      <c r="C145" s="5"/>
      <c r="D145" s="4"/>
      <c r="E145" s="5" t="s">
        <v>1</v>
      </c>
      <c r="F145" s="302">
        <f>SUM($C$140:$E145)</f>
        <v>32</v>
      </c>
      <c r="G145" s="285"/>
      <c r="H145" s="302">
        <f>SUM($I$140:$K145)</f>
        <v>41</v>
      </c>
      <c r="I145" s="5"/>
      <c r="J145" s="4"/>
      <c r="K145" s="5">
        <v>5</v>
      </c>
      <c r="M145" s="7">
        <v>6</v>
      </c>
      <c r="N145" s="5"/>
      <c r="O145" s="4"/>
      <c r="P145" s="5">
        <v>9</v>
      </c>
      <c r="Q145" s="302">
        <f>SUM($N$140:P145)</f>
        <v>42</v>
      </c>
      <c r="R145" s="285"/>
      <c r="S145" s="302">
        <f>SUM(T$140:V145)</f>
        <v>23</v>
      </c>
      <c r="T145" s="5"/>
      <c r="U145" s="4"/>
      <c r="V145" s="5">
        <v>2</v>
      </c>
      <c r="X145" s="7">
        <v>6</v>
      </c>
      <c r="Y145" s="5"/>
      <c r="Z145" s="4"/>
      <c r="AA145" s="5">
        <v>4</v>
      </c>
      <c r="AB145" s="302">
        <f>SUM($Y$140:AA145)</f>
        <v>24</v>
      </c>
      <c r="AC145" s="285"/>
      <c r="AD145" s="302">
        <f>SUM($AE$140:AG145)</f>
        <v>29</v>
      </c>
      <c r="AE145" s="5"/>
      <c r="AF145" s="4"/>
      <c r="AG145" s="5">
        <v>8</v>
      </c>
      <c r="AI145" s="7">
        <v>6</v>
      </c>
      <c r="AJ145" s="5"/>
      <c r="AK145" s="4"/>
      <c r="AL145" s="5">
        <v>7</v>
      </c>
      <c r="AM145" s="302">
        <f>SUM($AJ$140:AL145)</f>
        <v>43</v>
      </c>
      <c r="AN145" s="285"/>
      <c r="AO145" s="302">
        <f>SUM($AP$140:AR145)</f>
        <v>20</v>
      </c>
      <c r="AP145" s="5"/>
      <c r="AQ145" s="4"/>
      <c r="AR145" s="5" t="s">
        <v>1</v>
      </c>
      <c r="AT145" s="7">
        <v>6</v>
      </c>
      <c r="AU145" s="5"/>
      <c r="AV145" s="4"/>
      <c r="AW145" s="5">
        <v>3</v>
      </c>
      <c r="AX145" s="302">
        <f>SUM($AU$140:AW145)</f>
        <v>24</v>
      </c>
      <c r="AZ145" s="302">
        <f>SUM($BA$140:BC145)</f>
        <v>18</v>
      </c>
      <c r="BA145" s="5"/>
      <c r="BB145" s="4"/>
      <c r="BC145" s="5">
        <v>1</v>
      </c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P145" s="7">
        <v>6</v>
      </c>
      <c r="BQ145" s="5"/>
      <c r="BR145" s="4"/>
      <c r="BS145" s="5">
        <v>2</v>
      </c>
      <c r="BT145" s="302">
        <f>SUM($BQ$140:BS145)</f>
        <v>46</v>
      </c>
      <c r="BV145" s="302">
        <f>SUM($BW$140:BY145)</f>
        <v>37</v>
      </c>
      <c r="BW145" s="5"/>
      <c r="BX145" s="4"/>
      <c r="BY145" s="5">
        <v>4</v>
      </c>
      <c r="CA145" s="7">
        <v>6</v>
      </c>
      <c r="CB145" s="5"/>
      <c r="CC145" s="4"/>
      <c r="CD145" s="5">
        <v>5</v>
      </c>
      <c r="CE145" s="302">
        <f>SUM($CB$140:CD145)</f>
        <v>32</v>
      </c>
      <c r="CG145" s="302">
        <f>SUM($CH$140:CJ145)</f>
        <v>43</v>
      </c>
      <c r="CH145" s="5"/>
      <c r="CI145" s="4"/>
      <c r="CJ145" s="5">
        <v>7</v>
      </c>
      <c r="CL145" s="7">
        <v>6</v>
      </c>
      <c r="CM145" s="5"/>
      <c r="CN145" s="4"/>
      <c r="CO145" s="5" t="s">
        <v>1</v>
      </c>
      <c r="CP145" s="302">
        <f>SUM($CM$140:CO145)</f>
        <v>43</v>
      </c>
      <c r="CR145" s="302">
        <f>SUM($CS$140:CU145)</f>
        <v>27</v>
      </c>
      <c r="CS145" s="5"/>
      <c r="CT145" s="4"/>
      <c r="CU145" s="5">
        <v>5</v>
      </c>
      <c r="CW145" s="7">
        <v>6</v>
      </c>
      <c r="CX145" s="5"/>
      <c r="CY145" s="4"/>
      <c r="CZ145" s="5">
        <v>12</v>
      </c>
      <c r="DA145" s="302">
        <f>SUM($CX$140:CZ145)</f>
        <v>26</v>
      </c>
      <c r="DC145" s="302">
        <f>SUM($DD$140:DF145)</f>
        <v>36</v>
      </c>
      <c r="DD145" s="5"/>
      <c r="DE145" s="4"/>
      <c r="DF145" s="5" t="s">
        <v>1</v>
      </c>
      <c r="DI145" s="76" t="s">
        <v>60</v>
      </c>
      <c r="DJ145" s="77"/>
      <c r="DK145" s="77"/>
      <c r="DL145" s="77"/>
      <c r="DM145" s="306"/>
      <c r="DN145" s="299"/>
      <c r="DP145" s="306">
        <f>MIN(IF(Q156=50,Q157,99),IF(AB156=50,AB157,99),IF(AM156=50,AM157,99),IF(AX156=50,AX157,99),IF(BI156=50,BI157,99),IF(BT156=50,BT157,99),IF(CE156=50,CE157,99),IF(CP156=50,CP157,99),IF(DA156=50,DA157,99),IF(F156=50,F157,99))</f>
        <v>8</v>
      </c>
      <c r="DR145" s="76" t="s">
        <v>78</v>
      </c>
      <c r="DS145" s="77"/>
      <c r="DT145" s="77"/>
      <c r="DU145" s="306"/>
      <c r="DV145" s="310">
        <f>DV143/DP142</f>
        <v>2.5555555555555571</v>
      </c>
    </row>
    <row r="146" spans="1:126">
      <c r="A146" s="286"/>
      <c r="B146" s="7">
        <v>7</v>
      </c>
      <c r="C146" s="4">
        <v>2</v>
      </c>
      <c r="D146" s="5"/>
      <c r="E146" s="5"/>
      <c r="F146" s="302">
        <f>SUM($C$140:$E146)</f>
        <v>34</v>
      </c>
      <c r="G146" s="285"/>
      <c r="H146" s="302">
        <f>SUM($I$140:$K146)</f>
        <v>43</v>
      </c>
      <c r="I146" s="4">
        <v>2</v>
      </c>
      <c r="J146" s="5"/>
      <c r="K146" s="5"/>
      <c r="M146" s="3">
        <v>7</v>
      </c>
      <c r="N146" s="4" t="s">
        <v>1</v>
      </c>
      <c r="O146" s="5"/>
      <c r="P146" s="5"/>
      <c r="Q146" s="302">
        <f>SUM($N$140:P146)</f>
        <v>42</v>
      </c>
      <c r="R146" s="285"/>
      <c r="S146" s="302">
        <f>SUM(T$140:V146)</f>
        <v>26</v>
      </c>
      <c r="T146" s="4">
        <v>3</v>
      </c>
      <c r="U146" s="5"/>
      <c r="V146" s="5"/>
      <c r="X146" s="7">
        <v>7</v>
      </c>
      <c r="Y146" s="4"/>
      <c r="Z146" s="5">
        <v>8</v>
      </c>
      <c r="AA146" s="5"/>
      <c r="AB146" s="302">
        <f>SUM($Y$140:AA146)</f>
        <v>32</v>
      </c>
      <c r="AC146" s="285"/>
      <c r="AD146" s="302">
        <f>SUM($AE$140:AG146)</f>
        <v>29</v>
      </c>
      <c r="AE146" s="4" t="s">
        <v>1</v>
      </c>
      <c r="AF146" s="5"/>
      <c r="AG146" s="5"/>
      <c r="AI146" s="3">
        <v>7</v>
      </c>
      <c r="AJ146" s="4" t="s">
        <v>1</v>
      </c>
      <c r="AK146" s="5"/>
      <c r="AL146" s="5"/>
      <c r="AM146" s="302">
        <f>SUM($AJ$140:AL146)</f>
        <v>43</v>
      </c>
      <c r="AN146" s="285"/>
      <c r="AO146" s="302">
        <f>SUM($AP$140:AR146)</f>
        <v>30</v>
      </c>
      <c r="AP146" s="4">
        <v>10</v>
      </c>
      <c r="AQ146" s="5"/>
      <c r="AR146" s="5"/>
      <c r="AT146" s="3">
        <v>7</v>
      </c>
      <c r="AU146" s="4">
        <v>2</v>
      </c>
      <c r="AV146" s="5"/>
      <c r="AW146" s="5"/>
      <c r="AX146" s="302">
        <f>SUM($AU$140:AW146)</f>
        <v>26</v>
      </c>
      <c r="AZ146" s="302">
        <f>SUM($BA$140:BC146)</f>
        <v>29</v>
      </c>
      <c r="BA146" s="4">
        <v>11</v>
      </c>
      <c r="BB146" s="5"/>
      <c r="BC146" s="5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P146" s="3">
        <v>7</v>
      </c>
      <c r="BQ146" s="4">
        <v>2</v>
      </c>
      <c r="BR146" s="5"/>
      <c r="BS146" s="5"/>
      <c r="BT146" s="302">
        <f>SUM($BQ$140:BS146)</f>
        <v>48</v>
      </c>
      <c r="BV146" s="302">
        <f>SUM($BW$140:BY146)</f>
        <v>39</v>
      </c>
      <c r="BW146" s="4">
        <v>2</v>
      </c>
      <c r="BX146" s="5"/>
      <c r="BY146" s="5"/>
      <c r="CA146" s="7">
        <v>7</v>
      </c>
      <c r="CB146" s="4">
        <v>8</v>
      </c>
      <c r="CC146" s="5"/>
      <c r="CD146" s="5"/>
      <c r="CE146" s="302">
        <f>SUM($CB$140:CD146)</f>
        <v>40</v>
      </c>
      <c r="CG146" s="302">
        <f>SUM($CH$140:CJ146)</f>
        <v>43</v>
      </c>
      <c r="CH146" s="4" t="s">
        <v>1</v>
      </c>
      <c r="CI146" s="5"/>
      <c r="CJ146" s="5"/>
      <c r="CL146" s="7">
        <v>7</v>
      </c>
      <c r="CM146" s="4">
        <v>2</v>
      </c>
      <c r="CN146" s="5"/>
      <c r="CO146" s="5"/>
      <c r="CP146" s="302">
        <f>SUM($CM$140:CO146)</f>
        <v>45</v>
      </c>
      <c r="CR146" s="302">
        <f>SUM($CS$140:CU146)</f>
        <v>32</v>
      </c>
      <c r="CS146" s="4">
        <v>5</v>
      </c>
      <c r="CT146" s="5"/>
      <c r="CU146" s="5"/>
      <c r="CW146" s="3">
        <v>7</v>
      </c>
      <c r="CX146" s="4">
        <v>12</v>
      </c>
      <c r="CY146" s="5"/>
      <c r="CZ146" s="5"/>
      <c r="DA146" s="302">
        <f>SUM($CX$140:CZ146)</f>
        <v>38</v>
      </c>
      <c r="DC146" s="302">
        <f>SUM($DD$140:DF146)</f>
        <v>43</v>
      </c>
      <c r="DD146" s="4">
        <v>7</v>
      </c>
      <c r="DE146" s="5"/>
      <c r="DF146" s="5"/>
      <c r="DI146" s="76" t="s">
        <v>62</v>
      </c>
      <c r="DJ146" s="77"/>
      <c r="DK146" s="77"/>
      <c r="DL146" s="77"/>
      <c r="DM146" s="306"/>
      <c r="DN146" s="299"/>
      <c r="DP146" s="306">
        <f>MAX(IF(Q156=50,Q157,0),IF(AB156=50,AB157,0),IF(AM156=50,AM157,0),IF(AX156=50,AX157,0),IF(BI156=50,BI157,0),IF(BT156=50,BT157,0),IF(CE156=50,CE157,0),IF(CP156=50,CP157,0),IF(DA156=50,DA157,0),IF(F156=50,F157,0))</f>
        <v>14</v>
      </c>
      <c r="DR146" s="76" t="s">
        <v>79</v>
      </c>
      <c r="DS146" s="77"/>
      <c r="DT146" s="77"/>
      <c r="DU146" s="306"/>
      <c r="DV146" s="306">
        <f>COUNTIFS(DA158,"=0")+COUNTIFS(CP158,"=0")+COUNTIFS(CE158,"=0")+COUNTIFS(BT158,"=0")+COUNTIFS(BI158,"=0")+COUNTIFS(AX158,"=0")+COUNTIFS(AM158,"=0")+COUNTIFS(AB158,"=0")+COUNTIFS(Q158,"=0")+COUNTIFS(F158,"=0")</f>
        <v>0</v>
      </c>
    </row>
    <row r="147" spans="1:126">
      <c r="A147" s="286"/>
      <c r="B147" s="7">
        <v>8</v>
      </c>
      <c r="C147" s="5"/>
      <c r="D147" s="4" t="s">
        <v>1</v>
      </c>
      <c r="E147" s="5"/>
      <c r="F147" s="302">
        <f>SUM($C$140:$E147)</f>
        <v>34</v>
      </c>
      <c r="G147" s="285"/>
      <c r="H147" s="302">
        <f>SUM($I$140:$K147)</f>
        <v>43</v>
      </c>
      <c r="I147" s="5"/>
      <c r="J147" s="4" t="s">
        <v>1</v>
      </c>
      <c r="K147" s="5"/>
      <c r="M147" s="7">
        <v>8</v>
      </c>
      <c r="N147" s="5"/>
      <c r="O147" s="4">
        <v>2</v>
      </c>
      <c r="P147" s="5"/>
      <c r="Q147" s="302">
        <f>SUM($N$140:P147)</f>
        <v>44</v>
      </c>
      <c r="R147" s="285"/>
      <c r="S147" s="302">
        <f>SUM(T$140:V147)</f>
        <v>36</v>
      </c>
      <c r="T147" s="5"/>
      <c r="U147" s="4">
        <v>10</v>
      </c>
      <c r="V147" s="5"/>
      <c r="X147" s="7">
        <v>8</v>
      </c>
      <c r="Y147" s="5"/>
      <c r="Z147" s="4"/>
      <c r="AA147" s="5">
        <v>3</v>
      </c>
      <c r="AB147" s="302">
        <f>SUM($Y$140:AA147)</f>
        <v>35</v>
      </c>
      <c r="AC147" s="285"/>
      <c r="AD147" s="302">
        <f>SUM($AE$140:AG147)</f>
        <v>38</v>
      </c>
      <c r="AE147" s="5"/>
      <c r="AF147" s="4">
        <v>9</v>
      </c>
      <c r="AG147" s="5"/>
      <c r="AI147" s="7">
        <v>8</v>
      </c>
      <c r="AJ147" s="5"/>
      <c r="AK147" s="4">
        <v>2</v>
      </c>
      <c r="AL147" s="5"/>
      <c r="AM147" s="302">
        <f>SUM($AJ$140:AL147)</f>
        <v>45</v>
      </c>
      <c r="AN147" s="285"/>
      <c r="AO147" s="302">
        <f>SUM($AP$140:AR147)</f>
        <v>35</v>
      </c>
      <c r="AP147" s="5"/>
      <c r="AQ147" s="4">
        <v>5</v>
      </c>
      <c r="AR147" s="5"/>
      <c r="AT147" s="7">
        <v>8</v>
      </c>
      <c r="AU147" s="5"/>
      <c r="AV147" s="4" t="s">
        <v>1</v>
      </c>
      <c r="AW147" s="5"/>
      <c r="AX147" s="302">
        <f>SUM($AU$140:AW147)</f>
        <v>26</v>
      </c>
      <c r="AZ147" s="302">
        <f>SUM($BA$140:BC147)</f>
        <v>29</v>
      </c>
      <c r="BA147" s="5"/>
      <c r="BB147" s="4" t="s">
        <v>1</v>
      </c>
      <c r="BC147" s="5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P147" s="7">
        <v>8</v>
      </c>
      <c r="BQ147" s="5"/>
      <c r="BR147" s="24">
        <v>-23</v>
      </c>
      <c r="BS147" s="5"/>
      <c r="BT147" s="302">
        <f>SUM($BQ$140:BS147)</f>
        <v>25</v>
      </c>
      <c r="BV147" s="302">
        <f>SUM($BW$140:BY147)</f>
        <v>39</v>
      </c>
      <c r="BW147" s="5"/>
      <c r="BX147" s="4" t="s">
        <v>1</v>
      </c>
      <c r="BY147" s="5"/>
      <c r="CA147" s="7">
        <v>8</v>
      </c>
      <c r="CB147" s="5"/>
      <c r="CC147" s="4" t="s">
        <v>1</v>
      </c>
      <c r="CD147" s="5"/>
      <c r="CE147" s="302">
        <f>SUM($CB$140:CD147)</f>
        <v>40</v>
      </c>
      <c r="CG147" s="302">
        <f>SUM($CH$140:CJ147)</f>
        <v>43</v>
      </c>
      <c r="CH147" s="5"/>
      <c r="CI147" s="4" t="s">
        <v>1</v>
      </c>
      <c r="CJ147" s="5"/>
      <c r="CL147" s="7">
        <v>8</v>
      </c>
      <c r="CM147" s="5"/>
      <c r="CN147" s="4">
        <v>5</v>
      </c>
      <c r="CO147" s="5"/>
      <c r="CP147" s="302">
        <f>SUM($CM$140:CO147)</f>
        <v>50</v>
      </c>
      <c r="CR147" s="302"/>
      <c r="CS147" s="5"/>
      <c r="CT147" s="4"/>
      <c r="CU147" s="5"/>
      <c r="CW147" s="7">
        <v>8</v>
      </c>
      <c r="CX147" s="5"/>
      <c r="CY147" s="4">
        <v>12</v>
      </c>
      <c r="CZ147" s="5"/>
      <c r="DA147" s="302">
        <f>SUM($CX$140:CZ147)</f>
        <v>50</v>
      </c>
      <c r="DC147" s="302"/>
      <c r="DD147" s="5"/>
      <c r="DE147" s="4"/>
      <c r="DF147" s="5"/>
      <c r="DI147" s="274" t="s">
        <v>63</v>
      </c>
      <c r="DJ147" s="275"/>
      <c r="DK147" s="275"/>
      <c r="DL147" s="275"/>
      <c r="DM147" s="307"/>
      <c r="DN147" s="308"/>
      <c r="DP147" s="312">
        <f>(IF(Q156=50,Q157,0)+IF(AB156=50,AB157,0)+IF(AM156=50,AM157,0)+IF(AX156=50,AX157,0)+IF(BI156=50,BI157,0)+IF(BT156=50,BT157,0)+IF(CE156=50,CE157,0)+IF(CP156=50,CP157,0)+IF(DA156=50,DA157,0)+IF(F156=50,F157,0))/DP143</f>
        <v>10.428571428571429</v>
      </c>
      <c r="DR147" s="76" t="s">
        <v>80</v>
      </c>
      <c r="DS147" s="77"/>
      <c r="DT147" s="77"/>
      <c r="DU147" s="306"/>
      <c r="DV147" s="154">
        <f>DV146/DP142</f>
        <v>0</v>
      </c>
    </row>
    <row r="148" spans="1:126">
      <c r="A148" s="286"/>
      <c r="B148" s="7">
        <v>9</v>
      </c>
      <c r="C148" s="5"/>
      <c r="D148" s="4"/>
      <c r="E148" s="5">
        <v>7</v>
      </c>
      <c r="F148" s="302">
        <f>SUM($C$140:$E148)</f>
        <v>41</v>
      </c>
      <c r="G148" s="285"/>
      <c r="H148" s="302">
        <f>SUM($I$140:$K148)</f>
        <v>45</v>
      </c>
      <c r="I148" s="5"/>
      <c r="J148" s="4"/>
      <c r="K148" s="5">
        <v>2</v>
      </c>
      <c r="M148" s="7">
        <v>9</v>
      </c>
      <c r="N148" s="5"/>
      <c r="O148" s="4"/>
      <c r="P148" s="5" t="s">
        <v>1</v>
      </c>
      <c r="Q148" s="302">
        <f>SUM($N$140:P148)</f>
        <v>44</v>
      </c>
      <c r="R148" s="285"/>
      <c r="S148" s="302">
        <f>SUM(T$140:V148)</f>
        <v>46</v>
      </c>
      <c r="T148" s="5"/>
      <c r="U148" s="4"/>
      <c r="V148" s="5">
        <v>10</v>
      </c>
      <c r="X148" s="7">
        <v>9</v>
      </c>
      <c r="Y148" s="5">
        <v>3</v>
      </c>
      <c r="Z148" s="4"/>
      <c r="AA148" s="5"/>
      <c r="AB148" s="302">
        <f>SUM($Y$140:AA148)</f>
        <v>38</v>
      </c>
      <c r="AC148" s="285"/>
      <c r="AD148" s="302">
        <f>SUM($AE$140:AG148)</f>
        <v>38</v>
      </c>
      <c r="AE148" s="5"/>
      <c r="AF148" s="4"/>
      <c r="AG148" s="5" t="s">
        <v>1</v>
      </c>
      <c r="AI148" s="7">
        <v>9</v>
      </c>
      <c r="AJ148" s="5"/>
      <c r="AK148" s="4"/>
      <c r="AL148" s="5">
        <v>5</v>
      </c>
      <c r="AM148" s="302">
        <f>SUM($AJ$140:AL148)</f>
        <v>50</v>
      </c>
      <c r="AN148" s="285"/>
      <c r="AO148" s="302"/>
      <c r="AP148" s="5"/>
      <c r="AQ148" s="4"/>
      <c r="AR148" s="5"/>
      <c r="AT148" s="7">
        <v>9</v>
      </c>
      <c r="AU148" s="5"/>
      <c r="AV148" s="4"/>
      <c r="AW148" s="5">
        <v>3</v>
      </c>
      <c r="AX148" s="302">
        <f>SUM($AU$140:AW148)</f>
        <v>29</v>
      </c>
      <c r="AZ148" s="302">
        <f>SUM($BA$140:BC148)</f>
        <v>41</v>
      </c>
      <c r="BA148" s="5"/>
      <c r="BB148" s="4"/>
      <c r="BC148" s="5">
        <v>12</v>
      </c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P148" s="7">
        <v>9</v>
      </c>
      <c r="BQ148" s="5"/>
      <c r="BR148" s="4"/>
      <c r="BS148" s="5">
        <v>2</v>
      </c>
      <c r="BT148" s="302">
        <f>SUM($BQ$140:BS148)</f>
        <v>27</v>
      </c>
      <c r="BV148" s="302">
        <f>SUM($BW$140:BY148)</f>
        <v>44</v>
      </c>
      <c r="BW148" s="5"/>
      <c r="BX148" s="4"/>
      <c r="BY148" s="5">
        <v>5</v>
      </c>
      <c r="CA148" s="7">
        <v>9</v>
      </c>
      <c r="CB148" s="5"/>
      <c r="CC148" s="4"/>
      <c r="CD148" s="5" t="s">
        <v>1</v>
      </c>
      <c r="CE148" s="302">
        <f>SUM($CB$140:CD148)</f>
        <v>40</v>
      </c>
      <c r="CG148" s="302">
        <f>SUM($CH$140:CJ148)</f>
        <v>49</v>
      </c>
      <c r="CH148" s="5"/>
      <c r="CI148" s="4"/>
      <c r="CJ148" s="5">
        <v>6</v>
      </c>
      <c r="CL148" s="76"/>
      <c r="CM148" s="77"/>
      <c r="CN148" s="20"/>
      <c r="CO148" s="77"/>
      <c r="CP148" s="307"/>
      <c r="CR148" s="307"/>
      <c r="CS148" s="77"/>
      <c r="CT148" s="20"/>
      <c r="CU148" s="77"/>
      <c r="CW148" s="76"/>
      <c r="CX148" s="77"/>
      <c r="CY148" s="20"/>
      <c r="CZ148" s="77"/>
      <c r="DA148" s="307"/>
      <c r="DC148" s="307"/>
      <c r="DD148" s="77"/>
      <c r="DE148" s="20"/>
      <c r="DF148" s="77"/>
      <c r="DI148" s="76"/>
      <c r="DJ148" s="77"/>
      <c r="DK148" s="77"/>
      <c r="DL148" s="77"/>
      <c r="DM148" s="306"/>
      <c r="DN148" s="299"/>
      <c r="DP148" s="299"/>
      <c r="DR148" s="276" t="s">
        <v>81</v>
      </c>
      <c r="DS148" s="277"/>
      <c r="DT148" s="277"/>
      <c r="DU148" s="303"/>
      <c r="DV148" s="303">
        <v>2</v>
      </c>
    </row>
    <row r="149" spans="1:126">
      <c r="A149" s="286"/>
      <c r="B149" s="7">
        <v>10</v>
      </c>
      <c r="C149" s="5">
        <v>9</v>
      </c>
      <c r="D149" s="4"/>
      <c r="E149" s="5"/>
      <c r="F149" s="302">
        <f>SUM($C$140:$E149)</f>
        <v>50</v>
      </c>
      <c r="G149" s="285"/>
      <c r="H149" s="302"/>
      <c r="I149" s="5"/>
      <c r="J149" s="4"/>
      <c r="K149" s="5"/>
      <c r="M149" s="3">
        <v>10</v>
      </c>
      <c r="N149" s="22">
        <v>-19</v>
      </c>
      <c r="O149" s="4"/>
      <c r="P149" s="5"/>
      <c r="Q149" s="302">
        <f>SUM($N$140:P149)</f>
        <v>25</v>
      </c>
      <c r="R149" s="285"/>
      <c r="S149" s="302">
        <f>SUM(T$140:V149)</f>
        <v>48</v>
      </c>
      <c r="T149" s="5">
        <v>2</v>
      </c>
      <c r="U149" s="4"/>
      <c r="V149" s="5"/>
      <c r="X149" s="7">
        <v>10</v>
      </c>
      <c r="Y149" s="5"/>
      <c r="Z149" s="4" t="s">
        <v>1</v>
      </c>
      <c r="AA149" s="5"/>
      <c r="AB149" s="302">
        <f>SUM($Y$140:AA149)</f>
        <v>38</v>
      </c>
      <c r="AC149" s="285"/>
      <c r="AD149" s="302">
        <f>SUM($AE$140:AG149)</f>
        <v>42</v>
      </c>
      <c r="AE149" s="5">
        <v>4</v>
      </c>
      <c r="AF149" s="4"/>
      <c r="AG149" s="5"/>
      <c r="AI149" s="1"/>
      <c r="AJ149" s="2"/>
      <c r="AK149" s="311"/>
      <c r="AL149" s="2"/>
      <c r="AM149" s="311"/>
      <c r="AN149" s="285"/>
      <c r="AO149" s="285"/>
      <c r="AP149" s="2"/>
      <c r="AQ149" s="311"/>
      <c r="AR149" s="2"/>
      <c r="AT149" s="3">
        <v>10</v>
      </c>
      <c r="AU149" s="5">
        <v>9</v>
      </c>
      <c r="AV149" s="4"/>
      <c r="AW149" s="5"/>
      <c r="AX149" s="302">
        <f>SUM($AU$140:AW149)</f>
        <v>38</v>
      </c>
      <c r="AZ149" s="302">
        <f>SUM($BA$140:BC149)</f>
        <v>41</v>
      </c>
      <c r="BA149" s="5" t="s">
        <v>1</v>
      </c>
      <c r="BB149" s="4"/>
      <c r="BC149" s="5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P149" s="3">
        <v>10</v>
      </c>
      <c r="BQ149" s="5">
        <v>6</v>
      </c>
      <c r="BR149" s="4"/>
      <c r="BS149" s="5"/>
      <c r="BT149" s="302">
        <f>SUM($BQ$140:BS149)</f>
        <v>33</v>
      </c>
      <c r="BV149" s="302">
        <f>SUM($BW$140:BY149)</f>
        <v>44</v>
      </c>
      <c r="BW149" s="5" t="s">
        <v>1</v>
      </c>
      <c r="BX149" s="4"/>
      <c r="BY149" s="5"/>
      <c r="CA149" s="7">
        <v>10</v>
      </c>
      <c r="CB149" s="5">
        <v>4</v>
      </c>
      <c r="CC149" s="4"/>
      <c r="CD149" s="5"/>
      <c r="CE149" s="302">
        <f>SUM($CB$140:CD149)</f>
        <v>44</v>
      </c>
      <c r="CG149" s="302">
        <f>SUM($CH$140:CJ149)</f>
        <v>49</v>
      </c>
      <c r="CH149" s="5" t="s">
        <v>1</v>
      </c>
      <c r="CI149" s="4"/>
      <c r="CJ149" s="5"/>
      <c r="CL149" s="76"/>
      <c r="CM149" s="77"/>
      <c r="CN149" s="20"/>
      <c r="CO149" s="77"/>
      <c r="CP149" s="307"/>
      <c r="CR149" s="307"/>
      <c r="CS149" s="77"/>
      <c r="CT149" s="20"/>
      <c r="CU149" s="77"/>
      <c r="CW149" s="76"/>
      <c r="CX149" s="77"/>
      <c r="CY149" s="20"/>
      <c r="CZ149" s="77"/>
      <c r="DA149" s="307"/>
      <c r="DC149" s="307"/>
      <c r="DD149" s="77"/>
      <c r="DE149" s="20"/>
      <c r="DF149" s="77"/>
      <c r="DI149" s="76" t="s">
        <v>64</v>
      </c>
      <c r="DJ149" s="77"/>
      <c r="DK149" s="77"/>
      <c r="DL149" s="77"/>
      <c r="DM149" s="306"/>
      <c r="DN149" s="299"/>
      <c r="DP149" s="306">
        <f>Q156+AB156+AM156+AX156+BI156+BT156+CE156+CP156+DA156+F156</f>
        <v>422</v>
      </c>
      <c r="DR149" s="276" t="s">
        <v>82</v>
      </c>
      <c r="DS149" s="277"/>
      <c r="DT149" s="277"/>
      <c r="DU149" s="303"/>
      <c r="DV149" s="303">
        <v>0</v>
      </c>
    </row>
    <row r="150" spans="1:126">
      <c r="A150" s="286"/>
      <c r="B150" s="1"/>
      <c r="C150" s="2"/>
      <c r="D150" s="311"/>
      <c r="E150" s="2"/>
      <c r="F150" s="311"/>
      <c r="G150" s="285"/>
      <c r="H150" s="285"/>
      <c r="I150" s="2"/>
      <c r="J150" s="311"/>
      <c r="K150" s="2"/>
      <c r="M150" s="7">
        <v>11</v>
      </c>
      <c r="N150" s="5"/>
      <c r="O150" s="4">
        <v>2</v>
      </c>
      <c r="P150" s="5"/>
      <c r="Q150" s="302">
        <f>SUM($N$140:P150)</f>
        <v>27</v>
      </c>
      <c r="R150" s="285"/>
      <c r="S150" s="302">
        <f>SUM(T$140:V150)</f>
        <v>50</v>
      </c>
      <c r="T150" s="5"/>
      <c r="U150" s="4">
        <v>2</v>
      </c>
      <c r="V150" s="5"/>
      <c r="X150" s="3">
        <v>11</v>
      </c>
      <c r="Y150" s="4"/>
      <c r="Z150" s="5"/>
      <c r="AA150" s="5" t="s">
        <v>1</v>
      </c>
      <c r="AB150" s="302">
        <f>SUM($Y$140:AA150)</f>
        <v>38</v>
      </c>
      <c r="AC150" s="285"/>
      <c r="AD150" s="302">
        <f>SUM($AE$140:AG150)</f>
        <v>44</v>
      </c>
      <c r="AE150" s="4"/>
      <c r="AF150" s="5">
        <v>2</v>
      </c>
      <c r="AG150" s="5"/>
      <c r="AI150" s="1"/>
      <c r="AJ150" s="2"/>
      <c r="AK150" s="311"/>
      <c r="AL150" s="2"/>
      <c r="AM150" s="311"/>
      <c r="AN150" s="285"/>
      <c r="AO150" s="285"/>
      <c r="AP150" s="2"/>
      <c r="AQ150" s="311"/>
      <c r="AR150" s="2"/>
      <c r="AT150" s="7">
        <v>11</v>
      </c>
      <c r="AU150" s="5"/>
      <c r="AV150" s="4" t="s">
        <v>1</v>
      </c>
      <c r="AW150" s="5"/>
      <c r="AX150" s="302">
        <f>SUM($AU$140:AW150)</f>
        <v>38</v>
      </c>
      <c r="AZ150" s="302">
        <f>SUM($BA$140:BC150)</f>
        <v>45</v>
      </c>
      <c r="BA150" s="5"/>
      <c r="BB150" s="4">
        <v>4</v>
      </c>
      <c r="BC150" s="5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P150" s="7">
        <v>11</v>
      </c>
      <c r="BQ150" s="5"/>
      <c r="BR150" s="4">
        <v>10</v>
      </c>
      <c r="BS150" s="5"/>
      <c r="BT150" s="302">
        <f>SUM($BQ$140:BS150)</f>
        <v>43</v>
      </c>
      <c r="BV150" s="302">
        <f>SUM($BW$140:BY150)</f>
        <v>46</v>
      </c>
      <c r="BW150" s="5"/>
      <c r="BX150" s="4">
        <v>2</v>
      </c>
      <c r="BY150" s="5"/>
      <c r="CA150" s="7">
        <v>11</v>
      </c>
      <c r="CB150" s="5"/>
      <c r="CC150" s="4">
        <v>3</v>
      </c>
      <c r="CD150" s="5"/>
      <c r="CE150" s="302">
        <f>SUM($CB$140:CD150)</f>
        <v>47</v>
      </c>
      <c r="CG150" s="302">
        <f>SUM($CH$140:CJ150)</f>
        <v>25</v>
      </c>
      <c r="CH150" s="5"/>
      <c r="CI150" s="24">
        <v>-24</v>
      </c>
      <c r="CJ150" s="5"/>
      <c r="CL150" s="76"/>
      <c r="CM150" s="77"/>
      <c r="CN150" s="20"/>
      <c r="CO150" s="77"/>
      <c r="CP150" s="307"/>
      <c r="CR150" s="307"/>
      <c r="CS150" s="77"/>
      <c r="CT150" s="20"/>
      <c r="CU150" s="77"/>
      <c r="CW150" s="76"/>
      <c r="CX150" s="77"/>
      <c r="CY150" s="20"/>
      <c r="CZ150" s="77"/>
      <c r="DA150" s="307"/>
      <c r="DC150" s="307"/>
      <c r="DD150" s="77"/>
      <c r="DE150" s="20"/>
      <c r="DF150" s="77"/>
      <c r="DI150" s="274" t="s">
        <v>65</v>
      </c>
      <c r="DJ150" s="275"/>
      <c r="DK150" s="275"/>
      <c r="DL150" s="275"/>
      <c r="DM150" s="307"/>
      <c r="DN150" s="308"/>
      <c r="DP150" s="312">
        <f>DP149/DP142</f>
        <v>46.888888888888886</v>
      </c>
      <c r="DR150" s="76" t="s">
        <v>83</v>
      </c>
      <c r="DS150" s="77"/>
      <c r="DT150" s="77"/>
      <c r="DU150" s="306"/>
      <c r="DV150" s="306">
        <f>COUNTIFS(CX140:CZ155,"=12")+COUNTIFS(CM140:CO155,"=12")+COUNTIFS(CB140:CD155,"=12")+COUNTIFS(BQ140:BS155,"=12")+COUNTIFS(BF140:BH155,"=12")+COUNTIFS(AU140:AW155,"=12")+COUNTIFS(AJ140:AL155,"=12")+COUNTIFS(Y140:AA155,"=12")+COUNTIFS(N140:P155,"=12")+COUNTIFS(C140:E155,"=12")</f>
        <v>8</v>
      </c>
    </row>
    <row r="151" spans="1:126">
      <c r="A151" s="286"/>
      <c r="B151" s="1"/>
      <c r="C151" s="2"/>
      <c r="D151" s="311"/>
      <c r="E151" s="2"/>
      <c r="F151" s="311"/>
      <c r="G151" s="285"/>
      <c r="H151" s="285"/>
      <c r="I151" s="2"/>
      <c r="J151" s="311"/>
      <c r="K151" s="2"/>
      <c r="X151" s="7">
        <v>12</v>
      </c>
      <c r="Y151" s="5">
        <v>12</v>
      </c>
      <c r="Z151" s="4"/>
      <c r="AA151" s="5"/>
      <c r="AB151" s="302">
        <f>SUM($Y$140:AA151)</f>
        <v>50</v>
      </c>
      <c r="AC151" s="285"/>
      <c r="AD151" s="302"/>
      <c r="AE151" s="5"/>
      <c r="AF151" s="4"/>
      <c r="AG151" s="5"/>
      <c r="AI151" s="1"/>
      <c r="AJ151" s="2"/>
      <c r="AK151" s="311"/>
      <c r="AL151" s="2"/>
      <c r="AM151" s="311"/>
      <c r="AN151" s="285"/>
      <c r="AO151" s="285"/>
      <c r="AP151" s="2"/>
      <c r="AQ151" s="311"/>
      <c r="AR151" s="2"/>
      <c r="AT151" s="7">
        <v>12</v>
      </c>
      <c r="AU151" s="5"/>
      <c r="AV151" s="4"/>
      <c r="AW151" s="5">
        <v>12</v>
      </c>
      <c r="AX151" s="302">
        <f>SUM($AU$140:AW151)</f>
        <v>50</v>
      </c>
      <c r="AZ151" s="302"/>
      <c r="BA151" s="5"/>
      <c r="BB151" s="4"/>
      <c r="BC151" s="5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P151" s="7">
        <v>12</v>
      </c>
      <c r="BQ151" s="5"/>
      <c r="BR151" s="4"/>
      <c r="BS151" s="5">
        <v>2</v>
      </c>
      <c r="BT151" s="302">
        <f>SUM($BQ$140:BS151)</f>
        <v>45</v>
      </c>
      <c r="BV151" s="302">
        <f>SUM($BW$140:BY151)</f>
        <v>49</v>
      </c>
      <c r="BW151" s="5"/>
      <c r="BX151" s="4"/>
      <c r="BY151" s="5">
        <v>3</v>
      </c>
      <c r="CA151" s="7">
        <v>12</v>
      </c>
      <c r="CB151" s="5"/>
      <c r="CC151" s="4"/>
      <c r="CD151" s="5" t="s">
        <v>1</v>
      </c>
      <c r="CE151" s="302">
        <f>SUM($CB$140:CD151)</f>
        <v>47</v>
      </c>
      <c r="CG151" s="302">
        <f>SUM($CH$140:CJ151)</f>
        <v>36</v>
      </c>
      <c r="CH151" s="5"/>
      <c r="CI151" s="4"/>
      <c r="CJ151" s="5">
        <v>11</v>
      </c>
      <c r="CL151" s="76"/>
      <c r="CM151" s="77"/>
      <c r="CN151" s="20"/>
      <c r="CO151" s="77"/>
      <c r="CP151" s="307"/>
      <c r="CR151" s="307"/>
      <c r="CS151" s="77"/>
      <c r="CT151" s="20"/>
      <c r="CU151" s="77"/>
      <c r="CW151" s="76"/>
      <c r="CX151" s="77"/>
      <c r="CY151" s="20"/>
      <c r="CZ151" s="77"/>
      <c r="DA151" s="307"/>
      <c r="DC151" s="307"/>
      <c r="DD151" s="77"/>
      <c r="DE151" s="20"/>
      <c r="DF151" s="77"/>
      <c r="DI151" s="274" t="s">
        <v>66</v>
      </c>
      <c r="DJ151" s="275"/>
      <c r="DK151" s="275"/>
      <c r="DL151" s="275"/>
      <c r="DM151" s="307"/>
      <c r="DN151" s="308"/>
      <c r="DP151" s="312">
        <f>DP149/(DA157+CP157+CE157+BT157+BI157+AX157+AM157+AB157+Q157+F157)</f>
        <v>4.3505154639175254</v>
      </c>
      <c r="DR151" s="76" t="s">
        <v>84</v>
      </c>
      <c r="DS151" s="77"/>
      <c r="DT151" s="77"/>
      <c r="DU151" s="306"/>
      <c r="DV151" s="154">
        <f>DV150/DV157</f>
        <v>8.2474226804123696E-2</v>
      </c>
    </row>
    <row r="152" spans="1:126">
      <c r="A152" s="286"/>
      <c r="B152" s="1"/>
      <c r="C152" s="2"/>
      <c r="D152" s="311"/>
      <c r="E152" s="2"/>
      <c r="F152" s="311"/>
      <c r="G152" s="285"/>
      <c r="H152" s="285"/>
      <c r="I152" s="2"/>
      <c r="J152" s="311"/>
      <c r="K152" s="2"/>
      <c r="X152" s="76"/>
      <c r="Y152" s="77"/>
      <c r="Z152" s="20"/>
      <c r="AA152" s="77"/>
      <c r="AB152" s="307"/>
      <c r="AC152" s="285"/>
      <c r="AD152" s="307"/>
      <c r="AE152" s="77"/>
      <c r="AF152" s="20"/>
      <c r="AG152" s="77"/>
      <c r="AI152" s="1"/>
      <c r="AJ152" s="2"/>
      <c r="AK152" s="311"/>
      <c r="AL152" s="2"/>
      <c r="AM152" s="311"/>
      <c r="AN152" s="285"/>
      <c r="AO152" s="285"/>
      <c r="AP152" s="2"/>
      <c r="AQ152" s="311"/>
      <c r="AR152" s="2"/>
      <c r="AT152" s="76"/>
      <c r="AU152" s="77"/>
      <c r="AV152" s="20"/>
      <c r="AW152" s="77"/>
      <c r="AX152" s="307"/>
      <c r="AZ152" s="307"/>
      <c r="BA152" s="77"/>
      <c r="BB152" s="20"/>
      <c r="BC152" s="77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P152" s="7">
        <v>13</v>
      </c>
      <c r="BQ152" s="5" t="s">
        <v>1</v>
      </c>
      <c r="BR152" s="4"/>
      <c r="BS152" s="5"/>
      <c r="BT152" s="302">
        <f>SUM($BQ$140:BS152)</f>
        <v>45</v>
      </c>
      <c r="BV152" s="302">
        <f>SUM($BW$140:BY152)</f>
        <v>50</v>
      </c>
      <c r="BW152" s="5">
        <v>1</v>
      </c>
      <c r="BX152" s="4"/>
      <c r="BY152" s="5"/>
      <c r="CA152" s="7">
        <v>13</v>
      </c>
      <c r="CB152" s="5">
        <v>1</v>
      </c>
      <c r="CC152" s="4"/>
      <c r="CD152" s="5"/>
      <c r="CE152" s="302">
        <f>SUM($CB$140:CD152)</f>
        <v>48</v>
      </c>
      <c r="CG152" s="302">
        <f>SUM($CH$140:CJ152)</f>
        <v>39</v>
      </c>
      <c r="CH152" s="5">
        <v>3</v>
      </c>
      <c r="CI152" s="4"/>
      <c r="CJ152" s="5"/>
      <c r="CL152" s="76"/>
      <c r="CM152" s="77"/>
      <c r="CN152" s="20"/>
      <c r="CO152" s="77"/>
      <c r="CP152" s="307"/>
      <c r="CR152" s="307"/>
      <c r="CS152" s="77"/>
      <c r="CT152" s="20"/>
      <c r="CU152" s="77"/>
      <c r="CW152" s="76"/>
      <c r="CX152" s="77"/>
      <c r="CY152" s="20"/>
      <c r="CZ152" s="77"/>
      <c r="DA152" s="307"/>
      <c r="DC152" s="307"/>
      <c r="DD152" s="77"/>
      <c r="DE152" s="20"/>
      <c r="DF152" s="77"/>
      <c r="DI152" s="76" t="s">
        <v>67</v>
      </c>
      <c r="DJ152" s="77"/>
      <c r="DK152" s="77"/>
      <c r="DL152" s="77"/>
      <c r="DM152" s="306"/>
      <c r="DN152" s="299"/>
      <c r="DP152" s="310">
        <f>DP149/((DA157-DA158)+(CP157-CP158)+(CE157-CE158)+(BT157-BT158)+(BI157-BI158)+(AX157-AX158)+(AM157-AM158)+(AB157-AB158)+(Q157-Q158)+(F157-F158))</f>
        <v>5.7027027027027026</v>
      </c>
      <c r="DR152" s="76" t="s">
        <v>85</v>
      </c>
      <c r="DS152" s="77"/>
      <c r="DT152" s="77"/>
      <c r="DU152" s="306"/>
      <c r="DV152" s="306">
        <f>COUNTIFS(CX140:CZ155,"=11")+COUNTIFS(CM140:CO155,"=11")+COUNTIFS(CB140:CD155,"=11")+COUNTIFS(BQ140:BS155,"=11")+COUNTIFS(BF140:BH155,"=11")+COUNTIFS(AU140:AW155,"=11")+COUNTIFS(AJ140:AL155,"=11")+COUNTIFS(Y140:AA155,"=11")+COUNTIFS(N140:P155,"=11")+COUNTIFS(C140:E155,"=11")</f>
        <v>4</v>
      </c>
    </row>
    <row r="153" spans="1:126">
      <c r="A153" s="286"/>
      <c r="B153" s="1"/>
      <c r="C153" s="2"/>
      <c r="D153" s="311"/>
      <c r="E153" s="2"/>
      <c r="F153" s="311"/>
      <c r="G153" s="285"/>
      <c r="H153" s="285"/>
      <c r="I153" s="2"/>
      <c r="J153" s="311"/>
      <c r="K153" s="2"/>
      <c r="X153" s="76"/>
      <c r="Y153" s="77"/>
      <c r="Z153" s="20"/>
      <c r="AA153" s="77"/>
      <c r="AB153" s="307"/>
      <c r="AC153" s="285"/>
      <c r="AD153" s="307"/>
      <c r="AE153" s="77"/>
      <c r="AF153" s="20"/>
      <c r="AG153" s="77"/>
      <c r="AI153" s="1"/>
      <c r="AJ153" s="2"/>
      <c r="AK153" s="311"/>
      <c r="AL153" s="2"/>
      <c r="AM153" s="311"/>
      <c r="AN153" s="285"/>
      <c r="AO153" s="285"/>
      <c r="AP153" s="2"/>
      <c r="AQ153" s="311"/>
      <c r="AR153" s="2"/>
      <c r="AT153" s="76"/>
      <c r="AU153" s="77"/>
      <c r="AV153" s="20"/>
      <c r="AW153" s="77"/>
      <c r="AX153" s="307"/>
      <c r="AZ153" s="307"/>
      <c r="BA153" s="77"/>
      <c r="BB153" s="20"/>
      <c r="BC153" s="77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P153" s="76"/>
      <c r="BQ153" s="77"/>
      <c r="BR153" s="20"/>
      <c r="BS153" s="77"/>
      <c r="BT153" s="307"/>
      <c r="BV153" s="307"/>
      <c r="BW153" s="77"/>
      <c r="BX153" s="20"/>
      <c r="BY153" s="77"/>
      <c r="CA153" s="7">
        <v>14</v>
      </c>
      <c r="CB153" s="5"/>
      <c r="CC153" s="4">
        <v>2</v>
      </c>
      <c r="CD153" s="5"/>
      <c r="CE153" s="302">
        <f>SUM($CB$140:CD153)</f>
        <v>50</v>
      </c>
      <c r="CG153" s="302"/>
      <c r="CH153" s="5"/>
      <c r="CI153" s="4"/>
      <c r="CJ153" s="5"/>
      <c r="CL153" s="76"/>
      <c r="CM153" s="77"/>
      <c r="CN153" s="20"/>
      <c r="CO153" s="77"/>
      <c r="CP153" s="307"/>
      <c r="CR153" s="307"/>
      <c r="CS153" s="77"/>
      <c r="CT153" s="20"/>
      <c r="CU153" s="77"/>
      <c r="CW153" s="76"/>
      <c r="CX153" s="77"/>
      <c r="CY153" s="20"/>
      <c r="CZ153" s="77"/>
      <c r="DA153" s="307"/>
      <c r="DC153" s="307"/>
      <c r="DD153" s="77"/>
      <c r="DE153" s="20"/>
      <c r="DF153" s="77"/>
      <c r="DI153" s="76"/>
      <c r="DJ153" s="77"/>
      <c r="DK153" s="77"/>
      <c r="DL153" s="77"/>
      <c r="DM153" s="306"/>
      <c r="DN153" s="299"/>
      <c r="DP153" s="299"/>
      <c r="DR153" s="76" t="s">
        <v>86</v>
      </c>
      <c r="DS153" s="77"/>
      <c r="DT153" s="77"/>
      <c r="DU153" s="306"/>
      <c r="DV153" s="154">
        <f>DV152/DV157</f>
        <v>4.1237113402061848E-2</v>
      </c>
    </row>
    <row r="154" spans="1:126">
      <c r="A154" s="286"/>
      <c r="B154" s="1"/>
      <c r="C154" s="2"/>
      <c r="D154" s="311"/>
      <c r="E154" s="2"/>
      <c r="F154" s="311"/>
      <c r="G154" s="285"/>
      <c r="H154" s="285"/>
      <c r="I154" s="2"/>
      <c r="J154" s="311"/>
      <c r="K154" s="2"/>
      <c r="X154" s="76"/>
      <c r="Y154" s="77"/>
      <c r="Z154" s="20"/>
      <c r="AA154" s="77"/>
      <c r="AB154" s="307"/>
      <c r="AC154" s="285"/>
      <c r="AD154" s="307"/>
      <c r="AE154" s="77"/>
      <c r="AF154" s="20"/>
      <c r="AG154" s="77"/>
      <c r="AI154" s="1"/>
      <c r="AJ154" s="2"/>
      <c r="AK154" s="311"/>
      <c r="AL154" s="2"/>
      <c r="AM154" s="311"/>
      <c r="AN154" s="285"/>
      <c r="AO154" s="285"/>
      <c r="AP154" s="2"/>
      <c r="AQ154" s="311"/>
      <c r="AR154" s="2"/>
      <c r="AT154" s="76"/>
      <c r="AU154" s="77"/>
      <c r="AV154" s="20"/>
      <c r="AW154" s="77"/>
      <c r="AX154" s="307"/>
      <c r="AZ154" s="307"/>
      <c r="BA154" s="77"/>
      <c r="BB154" s="20"/>
      <c r="BC154" s="77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P154" s="76"/>
      <c r="BQ154" s="77"/>
      <c r="BR154" s="20"/>
      <c r="BS154" s="77"/>
      <c r="BT154" s="307"/>
      <c r="BV154" s="307"/>
      <c r="BW154" s="77"/>
      <c r="BX154" s="20"/>
      <c r="BY154" s="77"/>
      <c r="CA154" s="76"/>
      <c r="CB154" s="77"/>
      <c r="CC154" s="20"/>
      <c r="CD154" s="77"/>
      <c r="CE154" s="307"/>
      <c r="CG154" s="307"/>
      <c r="CH154" s="77"/>
      <c r="CI154" s="20"/>
      <c r="CJ154" s="77"/>
      <c r="CL154" s="76"/>
      <c r="CM154" s="77"/>
      <c r="CN154" s="20"/>
      <c r="CO154" s="77"/>
      <c r="CP154" s="307"/>
      <c r="CR154" s="307"/>
      <c r="CS154" s="77"/>
      <c r="CT154" s="20"/>
      <c r="CU154" s="77"/>
      <c r="CW154" s="76"/>
      <c r="CX154" s="77"/>
      <c r="CY154" s="20"/>
      <c r="CZ154" s="77"/>
      <c r="DA154" s="307"/>
      <c r="DC154" s="307"/>
      <c r="DD154" s="77"/>
      <c r="DE154" s="20"/>
      <c r="DF154" s="77"/>
      <c r="DI154" s="76" t="s">
        <v>68</v>
      </c>
      <c r="DJ154" s="77"/>
      <c r="DK154" s="77"/>
      <c r="DL154" s="77"/>
      <c r="DM154" s="306"/>
      <c r="DN154" s="299"/>
      <c r="DP154" s="306">
        <f>COUNTIFS(DA142,"&gt;25")+COUNTIFS(CP142,"&gt;25")+COUNTIFS(CE142,"&gt;25")+COUNTIFS(BT142,"&gt;25")+COUNTIFS(BI142,"&gt;25")+COUNTIFS(AX142,"&gt;25")+COUNTIFS(AM142,"&gt;25")+COUNTIFS(AB142,"&gt;25")+COUNTIFS(Q142,"&gt;25")+COUNTIFS(F142,"&gt;25")</f>
        <v>2</v>
      </c>
      <c r="DR154" s="76" t="s">
        <v>87</v>
      </c>
      <c r="DS154" s="77"/>
      <c r="DT154" s="77"/>
      <c r="DU154" s="306"/>
      <c r="DV154" s="306">
        <f>COUNTIFS(CX140:CZ155,"=10")+COUNTIFS(CM140:CO155,"=10")+COUNTIFS(CB140:CD155,"=10")+COUNTIFS(BQ140:BS155,"=10")+COUNTIFS(BF140:BH155,"=10")+COUNTIFS(AU140:AW155,"=10")+COUNTIFS(AJ140:AL155,"=10")+COUNTIFS(Y140:AA155,"=10")+COUNTIFS(N140:P155,"=10")+COUNTIFS(C140:E155,"=10")</f>
        <v>4</v>
      </c>
    </row>
    <row r="155" spans="1:126">
      <c r="A155" s="286"/>
      <c r="B155" s="1"/>
      <c r="C155" s="2"/>
      <c r="D155" s="311"/>
      <c r="E155" s="2"/>
      <c r="F155" s="311"/>
      <c r="G155" s="285"/>
      <c r="H155" s="285"/>
      <c r="I155" s="2"/>
      <c r="J155" s="311"/>
      <c r="K155" s="2"/>
      <c r="X155" s="1"/>
      <c r="Y155" s="2"/>
      <c r="Z155" s="311"/>
      <c r="AA155" s="2"/>
      <c r="AB155" s="311"/>
      <c r="AC155" s="285"/>
      <c r="AD155" s="285"/>
      <c r="AE155" s="2"/>
      <c r="AF155" s="311"/>
      <c r="AG155" s="2"/>
      <c r="AI155" s="1"/>
      <c r="AJ155" s="2"/>
      <c r="AK155" s="311"/>
      <c r="AL155" s="2"/>
      <c r="AM155" s="311"/>
      <c r="AN155" s="285"/>
      <c r="AO155" s="285"/>
      <c r="AP155" s="2"/>
      <c r="AQ155" s="311"/>
      <c r="AR155" s="2"/>
      <c r="AV155" s="311"/>
      <c r="BA155" s="2"/>
      <c r="BB155" s="311"/>
      <c r="BC155" s="2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P155" s="1"/>
      <c r="BQ155" s="2"/>
      <c r="BR155" s="311"/>
      <c r="BS155" s="2"/>
      <c r="BT155" s="311"/>
      <c r="BW155" s="2"/>
      <c r="BX155" s="311"/>
      <c r="BY155" s="2"/>
      <c r="CA155" s="1"/>
      <c r="CB155" s="2"/>
      <c r="CC155" s="311"/>
      <c r="CD155" s="2"/>
      <c r="CE155" s="311"/>
      <c r="CH155" s="2"/>
      <c r="CI155" s="311"/>
      <c r="CJ155" s="2"/>
      <c r="CL155" s="1"/>
      <c r="CM155" s="2"/>
      <c r="CN155" s="311"/>
      <c r="CO155" s="2"/>
      <c r="CP155" s="311"/>
      <c r="CS155" s="2"/>
      <c r="CT155" s="311"/>
      <c r="CU155" s="2"/>
      <c r="CW155" s="1"/>
      <c r="CX155" s="2"/>
      <c r="CY155" s="311"/>
      <c r="CZ155" s="2"/>
      <c r="DA155" s="311"/>
      <c r="DD155" s="2"/>
      <c r="DE155" s="311"/>
      <c r="DF155" s="2"/>
      <c r="DI155" s="76" t="s">
        <v>69</v>
      </c>
      <c r="DJ155" s="77"/>
      <c r="DK155" s="77"/>
      <c r="DL155" s="77"/>
      <c r="DM155" s="306"/>
      <c r="DN155" s="299"/>
      <c r="DP155" s="154">
        <f>DP154/DP142</f>
        <v>0.22222222222222221</v>
      </c>
      <c r="DR155" s="76" t="s">
        <v>88</v>
      </c>
      <c r="DS155" s="77"/>
      <c r="DT155" s="77"/>
      <c r="DU155" s="306"/>
      <c r="DV155" s="154">
        <f>DV154/DV157</f>
        <v>4.1237113402061848E-2</v>
      </c>
    </row>
    <row r="156" spans="1:126">
      <c r="A156" s="286"/>
      <c r="B156" s="14" t="s">
        <v>2</v>
      </c>
      <c r="C156" s="4">
        <f>SUM(C140:C155)</f>
        <v>24</v>
      </c>
      <c r="D156" s="6">
        <f t="shared" ref="D156:E156" si="596">SUM(D140:D155)</f>
        <v>12</v>
      </c>
      <c r="E156" s="4">
        <f t="shared" si="596"/>
        <v>14</v>
      </c>
      <c r="F156" s="8">
        <f>SUM(C156:E156)</f>
        <v>50</v>
      </c>
      <c r="G156" s="285"/>
      <c r="H156" s="8">
        <f>SUM(I156:K156)</f>
        <v>45</v>
      </c>
      <c r="I156" s="4">
        <f>SUM(I140:I155)</f>
        <v>20</v>
      </c>
      <c r="J156" s="4">
        <f t="shared" ref="J156:K156" si="597">SUM(J140:J155)</f>
        <v>16</v>
      </c>
      <c r="K156" s="4">
        <f t="shared" si="597"/>
        <v>9</v>
      </c>
      <c r="M156" s="14" t="s">
        <v>2</v>
      </c>
      <c r="N156" s="4">
        <f>SUM(N140:N155)</f>
        <v>-1</v>
      </c>
      <c r="O156" s="4">
        <f t="shared" ref="O156:P156" si="598">SUM(O140:O155)</f>
        <v>12</v>
      </c>
      <c r="P156" s="4">
        <f t="shared" si="598"/>
        <v>16</v>
      </c>
      <c r="Q156" s="8">
        <f>SUM(N156:P156)</f>
        <v>27</v>
      </c>
      <c r="R156" s="285"/>
      <c r="S156" s="8">
        <f>SUM(T156:V156)</f>
        <v>50</v>
      </c>
      <c r="T156" s="4">
        <f>SUM(T140:T155)</f>
        <v>14</v>
      </c>
      <c r="U156" s="4">
        <f t="shared" ref="U156:V156" si="599">SUM(U140:U155)</f>
        <v>21</v>
      </c>
      <c r="V156" s="6">
        <f t="shared" si="599"/>
        <v>15</v>
      </c>
      <c r="X156" s="14" t="s">
        <v>2</v>
      </c>
      <c r="Y156" s="4">
        <f>SUM(Y140:Y155)</f>
        <v>21</v>
      </c>
      <c r="Z156" s="6">
        <f t="shared" ref="Z156:AA156" si="600">SUM(Z140:Z155)</f>
        <v>14</v>
      </c>
      <c r="AA156" s="4">
        <f t="shared" si="600"/>
        <v>15</v>
      </c>
      <c r="AB156" s="8">
        <f>SUM(Y156:AA156)</f>
        <v>50</v>
      </c>
      <c r="AC156" s="285"/>
      <c r="AD156" s="8">
        <f>SUM(AE156:AG156)</f>
        <v>44</v>
      </c>
      <c r="AE156" s="4">
        <f>SUM(AE140:AE155)</f>
        <v>12</v>
      </c>
      <c r="AF156" s="4">
        <f t="shared" ref="AF156:AG156" si="601">SUM(AF140:AF155)</f>
        <v>17</v>
      </c>
      <c r="AG156" s="4">
        <f t="shared" si="601"/>
        <v>15</v>
      </c>
      <c r="AI156" s="14" t="s">
        <v>2</v>
      </c>
      <c r="AJ156" s="4">
        <f>SUM(AJ140:AJ155)</f>
        <v>22</v>
      </c>
      <c r="AK156" s="4">
        <f>SUM(AK140:AK155)</f>
        <v>12</v>
      </c>
      <c r="AL156" s="4">
        <f>SUM(AL140:AL155)</f>
        <v>16</v>
      </c>
      <c r="AM156" s="8">
        <f>SUM(AJ156:AL156)</f>
        <v>50</v>
      </c>
      <c r="AN156" s="285"/>
      <c r="AO156" s="8">
        <f>SUM(AP156:AR156)</f>
        <v>35</v>
      </c>
      <c r="AP156" s="4">
        <f>SUM(AP140:AP155)</f>
        <v>22</v>
      </c>
      <c r="AQ156" s="4">
        <f>SUM(AQ140:AQ155)</f>
        <v>13</v>
      </c>
      <c r="AR156" s="6">
        <f>SUM(AR140:AR155)</f>
        <v>0</v>
      </c>
      <c r="AT156" s="14" t="s">
        <v>2</v>
      </c>
      <c r="AU156" s="4">
        <f>SUM(AU140:AU155)</f>
        <v>11</v>
      </c>
      <c r="AV156" s="4">
        <f t="shared" ref="AV156:AW156" si="602">SUM(AV140:AV155)</f>
        <v>12</v>
      </c>
      <c r="AW156" s="4">
        <f t="shared" si="602"/>
        <v>27</v>
      </c>
      <c r="AX156" s="8">
        <f>SUM(AU156:AW156)</f>
        <v>50</v>
      </c>
      <c r="AZ156" s="8">
        <f>SUM(BA156:BC156)</f>
        <v>45</v>
      </c>
      <c r="BA156" s="4">
        <f>SUM(BA140:BA155)</f>
        <v>23</v>
      </c>
      <c r="BB156" s="4">
        <f t="shared" ref="BB156:BC156" si="603">SUM(BB140:BB155)</f>
        <v>7</v>
      </c>
      <c r="BC156" s="6">
        <f t="shared" si="603"/>
        <v>15</v>
      </c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P156" s="14" t="s">
        <v>2</v>
      </c>
      <c r="BQ156" s="4">
        <f>SUM(BQ140:BQ155)</f>
        <v>30</v>
      </c>
      <c r="BR156" s="4">
        <f>SUM(BR140:BR155)</f>
        <v>2</v>
      </c>
      <c r="BS156" s="4">
        <f>SUM(BS140:BS155)</f>
        <v>13</v>
      </c>
      <c r="BT156" s="8">
        <f>SUM(BQ156:BS156)</f>
        <v>45</v>
      </c>
      <c r="BV156" s="8">
        <f>SUM(BW156:BY156)</f>
        <v>50</v>
      </c>
      <c r="BW156" s="4">
        <f>SUM(BW140:BW155)</f>
        <v>18</v>
      </c>
      <c r="BX156" s="4">
        <f>SUM(BX140:BX155)</f>
        <v>10</v>
      </c>
      <c r="BY156" s="6">
        <f>SUM(BY140:BY155)</f>
        <v>22</v>
      </c>
      <c r="CA156" s="14" t="s">
        <v>2</v>
      </c>
      <c r="CB156" s="4">
        <f>SUM(CB140:CB155)</f>
        <v>23</v>
      </c>
      <c r="CC156" s="6">
        <f>SUM(CC140:CC155)</f>
        <v>22</v>
      </c>
      <c r="CD156" s="4">
        <f>SUM(CD140:CD155)</f>
        <v>5</v>
      </c>
      <c r="CE156" s="8">
        <f>SUM(CB156:CD156)</f>
        <v>50</v>
      </c>
      <c r="CG156" s="8">
        <f>SUM(CH156:CJ156)</f>
        <v>39</v>
      </c>
      <c r="CH156" s="4">
        <f>SUM(CH140:CH155)</f>
        <v>19</v>
      </c>
      <c r="CI156" s="4">
        <f>SUM(CI140:CI155)</f>
        <v>-14</v>
      </c>
      <c r="CJ156" s="4">
        <f>SUM(CJ140:CJ155)</f>
        <v>34</v>
      </c>
      <c r="CL156" s="14" t="s">
        <v>2</v>
      </c>
      <c r="CM156" s="4">
        <f>SUM(CM140:CM155)</f>
        <v>22</v>
      </c>
      <c r="CN156" s="6">
        <f>SUM(CN140:CN155)</f>
        <v>19</v>
      </c>
      <c r="CO156" s="4">
        <f>SUM(CO140:CO155)</f>
        <v>9</v>
      </c>
      <c r="CP156" s="8">
        <f>SUM(CM156:CO156)</f>
        <v>50</v>
      </c>
      <c r="CR156" s="8">
        <f>SUM(CS156:CU156)</f>
        <v>32</v>
      </c>
      <c r="CS156" s="4">
        <f>SUM(CS140:CS155)</f>
        <v>16</v>
      </c>
      <c r="CT156" s="4">
        <f>SUM(CT140:CT155)</f>
        <v>8</v>
      </c>
      <c r="CU156" s="4">
        <f>SUM(CU140:CU155)</f>
        <v>8</v>
      </c>
      <c r="CW156" s="14" t="s">
        <v>2</v>
      </c>
      <c r="CX156" s="4">
        <f>SUM(CX140:CX155)</f>
        <v>17</v>
      </c>
      <c r="CY156" s="4">
        <f>SUM(CY140:CY155)</f>
        <v>14</v>
      </c>
      <c r="CZ156" s="4">
        <f>SUM(CZ140:CZ155)</f>
        <v>19</v>
      </c>
      <c r="DA156" s="8">
        <f>SUM(CX156:CZ156)</f>
        <v>50</v>
      </c>
      <c r="DC156" s="8">
        <f>SUM(DD156:DF156)</f>
        <v>43</v>
      </c>
      <c r="DD156" s="4">
        <f>SUM(DD140:DD155)</f>
        <v>28</v>
      </c>
      <c r="DE156" s="4">
        <f>SUM(DE140:DE155)</f>
        <v>13</v>
      </c>
      <c r="DF156" s="6">
        <f>SUM(DF140:DF155)</f>
        <v>2</v>
      </c>
      <c r="DI156" s="76" t="s">
        <v>70</v>
      </c>
      <c r="DJ156" s="77"/>
      <c r="DK156" s="77"/>
      <c r="DL156" s="77"/>
      <c r="DM156" s="306"/>
      <c r="DN156" s="299"/>
      <c r="DP156" s="306">
        <f>DA138+CP138+CE138+BT138+BI138+AX138+AM138+AB138+Q138+F138</f>
        <v>28</v>
      </c>
      <c r="DR156" s="76" t="s">
        <v>89</v>
      </c>
      <c r="DS156" s="77"/>
      <c r="DT156" s="77"/>
      <c r="DU156" s="306"/>
      <c r="DV156" s="313">
        <f>DV151+DV153+DV155</f>
        <v>0.16494845360824739</v>
      </c>
    </row>
    <row r="157" spans="1:126">
      <c r="A157" s="286"/>
      <c r="B157" s="13" t="s">
        <v>3</v>
      </c>
      <c r="C157" s="5">
        <f>COUNTA(C140:C155)</f>
        <v>4</v>
      </c>
      <c r="D157" s="5">
        <f t="shared" ref="D157:E157" si="604">COUNTA(D140:D155)</f>
        <v>3</v>
      </c>
      <c r="E157" s="5">
        <f t="shared" si="604"/>
        <v>3</v>
      </c>
      <c r="F157" s="8">
        <f>SUM(C157:E157)</f>
        <v>10</v>
      </c>
      <c r="G157" s="285"/>
      <c r="H157" s="8">
        <f>SUM(I157:K157)</f>
        <v>9</v>
      </c>
      <c r="I157" s="5">
        <f>COUNTA(I140:I155)</f>
        <v>3</v>
      </c>
      <c r="J157" s="5">
        <f t="shared" ref="J157:K157" si="605">COUNTA(J140:J155)</f>
        <v>3</v>
      </c>
      <c r="K157" s="5">
        <f t="shared" si="605"/>
        <v>3</v>
      </c>
      <c r="M157" s="13" t="s">
        <v>3</v>
      </c>
      <c r="N157" s="5">
        <f>COUNTA(N140:N155)</f>
        <v>4</v>
      </c>
      <c r="O157" s="5">
        <f t="shared" ref="O157:P157" si="606">COUNTA(O140:O155)</f>
        <v>4</v>
      </c>
      <c r="P157" s="5">
        <f t="shared" si="606"/>
        <v>3</v>
      </c>
      <c r="Q157" s="8">
        <f>SUM(N157:P157)</f>
        <v>11</v>
      </c>
      <c r="R157" s="285"/>
      <c r="S157" s="8">
        <f>SUM(T157:V157)</f>
        <v>11</v>
      </c>
      <c r="T157" s="5">
        <f>COUNTA(T140:T155)</f>
        <v>4</v>
      </c>
      <c r="U157" s="5">
        <f t="shared" ref="U157:V157" si="607">COUNTA(U140:U155)</f>
        <v>4</v>
      </c>
      <c r="V157" s="5">
        <f t="shared" si="607"/>
        <v>3</v>
      </c>
      <c r="X157" s="13" t="s">
        <v>3</v>
      </c>
      <c r="Y157" s="5">
        <f>COUNTA(Y140:Y155)</f>
        <v>4</v>
      </c>
      <c r="Z157" s="5">
        <f t="shared" ref="Z157:AA157" si="608">COUNTA(Z140:Z155)</f>
        <v>4</v>
      </c>
      <c r="AA157" s="5">
        <f t="shared" si="608"/>
        <v>4</v>
      </c>
      <c r="AB157" s="8">
        <f>SUM(Y157:AA157)</f>
        <v>12</v>
      </c>
      <c r="AC157" s="285"/>
      <c r="AD157" s="8">
        <f>SUM(AE157:AG157)</f>
        <v>11</v>
      </c>
      <c r="AE157" s="5">
        <f>COUNTA(AE140:AE155)</f>
        <v>4</v>
      </c>
      <c r="AF157" s="5">
        <f t="shared" ref="AF157:AG157" si="609">COUNTA(AF140:AF155)</f>
        <v>4</v>
      </c>
      <c r="AG157" s="5">
        <f t="shared" si="609"/>
        <v>3</v>
      </c>
      <c r="AI157" s="13" t="s">
        <v>3</v>
      </c>
      <c r="AJ157" s="5">
        <f>COUNTA(AJ140:AJ155)</f>
        <v>3</v>
      </c>
      <c r="AK157" s="5">
        <f>COUNTA(AK140:AK155)</f>
        <v>3</v>
      </c>
      <c r="AL157" s="5">
        <f>COUNTA(AL140:AL155)</f>
        <v>3</v>
      </c>
      <c r="AM157" s="8">
        <f>SUM(AJ157:AL157)</f>
        <v>9</v>
      </c>
      <c r="AN157" s="285"/>
      <c r="AO157" s="8">
        <f>SUM(AP157:AR157)</f>
        <v>8</v>
      </c>
      <c r="AP157" s="5">
        <f>COUNTA(AP140:AP155)</f>
        <v>3</v>
      </c>
      <c r="AQ157" s="5">
        <f>COUNTA(AQ140:AQ155)</f>
        <v>3</v>
      </c>
      <c r="AR157" s="5">
        <f>COUNTA(AR140:AR155)</f>
        <v>2</v>
      </c>
      <c r="AT157" s="13" t="s">
        <v>3</v>
      </c>
      <c r="AU157" s="5">
        <f>COUNTA(AU140:AU155)</f>
        <v>4</v>
      </c>
      <c r="AV157" s="5">
        <f t="shared" ref="AV157:AW157" si="610">COUNTA(AV140:AV155)</f>
        <v>4</v>
      </c>
      <c r="AW157" s="5">
        <f t="shared" si="610"/>
        <v>4</v>
      </c>
      <c r="AX157" s="8">
        <f>SUM(AU157:AW157)</f>
        <v>12</v>
      </c>
      <c r="AZ157" s="8">
        <f>SUM(BA157:BC157)</f>
        <v>11</v>
      </c>
      <c r="BA157" s="5">
        <f>COUNTA(BA140:BA155)</f>
        <v>4</v>
      </c>
      <c r="BB157" s="5">
        <f t="shared" ref="BB157:BC157" si="611">COUNTA(BB140:BB155)</f>
        <v>4</v>
      </c>
      <c r="BC157" s="5">
        <f t="shared" si="611"/>
        <v>3</v>
      </c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P157" s="13" t="s">
        <v>3</v>
      </c>
      <c r="BQ157" s="5">
        <f>COUNTA(BQ140:BQ155)</f>
        <v>5</v>
      </c>
      <c r="BR157" s="5">
        <f>COUNTA(BR140:BR155)</f>
        <v>4</v>
      </c>
      <c r="BS157" s="5">
        <f>COUNTA(BS140:BS155)</f>
        <v>4</v>
      </c>
      <c r="BT157" s="8">
        <f>SUM(BQ157:BS157)</f>
        <v>13</v>
      </c>
      <c r="BV157" s="8">
        <f>SUM(BW157:BY157)</f>
        <v>13</v>
      </c>
      <c r="BW157" s="5">
        <f>COUNTA(BW140:BW155)</f>
        <v>5</v>
      </c>
      <c r="BX157" s="5">
        <f>COUNTA(BX140:BX155)</f>
        <v>4</v>
      </c>
      <c r="BY157" s="5">
        <f>COUNTA(BY140:BY155)</f>
        <v>4</v>
      </c>
      <c r="CA157" s="13" t="s">
        <v>3</v>
      </c>
      <c r="CB157" s="5">
        <f>COUNTA(CB140:CB155)</f>
        <v>5</v>
      </c>
      <c r="CC157" s="5">
        <f>COUNTA(CC140:CC155)</f>
        <v>5</v>
      </c>
      <c r="CD157" s="5">
        <f>COUNTA(CD140:CD155)</f>
        <v>4</v>
      </c>
      <c r="CE157" s="8">
        <f>SUM(CB157:CD157)</f>
        <v>14</v>
      </c>
      <c r="CG157" s="8">
        <f>SUM(CH157:CJ157)</f>
        <v>13</v>
      </c>
      <c r="CH157" s="5">
        <f>COUNTA(CH140:CH155)</f>
        <v>5</v>
      </c>
      <c r="CI157" s="5">
        <f>COUNTA(CI140:CI155)</f>
        <v>4</v>
      </c>
      <c r="CJ157" s="5">
        <f>COUNTA(CJ140:CJ155)</f>
        <v>4</v>
      </c>
      <c r="CL157" s="13" t="s">
        <v>3</v>
      </c>
      <c r="CM157" s="5">
        <f>COUNTA(CM140:CM155)</f>
        <v>3</v>
      </c>
      <c r="CN157" s="5">
        <f>COUNTA(CN140:CN155)</f>
        <v>3</v>
      </c>
      <c r="CO157" s="5">
        <f>COUNTA(CO140:CO155)</f>
        <v>2</v>
      </c>
      <c r="CP157" s="8">
        <f>SUM(CM157:CO157)</f>
        <v>8</v>
      </c>
      <c r="CR157" s="8">
        <f>SUM(CS157:CU157)</f>
        <v>7</v>
      </c>
      <c r="CS157" s="5">
        <f>COUNTA(CS140:CS155)</f>
        <v>3</v>
      </c>
      <c r="CT157" s="5">
        <f>COUNTA(CT140:CT155)</f>
        <v>2</v>
      </c>
      <c r="CU157" s="5">
        <f>COUNTA(CU140:CU155)</f>
        <v>2</v>
      </c>
      <c r="CW157" s="13" t="s">
        <v>3</v>
      </c>
      <c r="CX157" s="5">
        <f>COUNTA(CX140:CX155)</f>
        <v>3</v>
      </c>
      <c r="CY157" s="5">
        <f>COUNTA(CY140:CY155)</f>
        <v>3</v>
      </c>
      <c r="CZ157" s="5">
        <f>COUNTA(CZ140:CZ155)</f>
        <v>2</v>
      </c>
      <c r="DA157" s="8">
        <f>SUM(CX157:CZ157)</f>
        <v>8</v>
      </c>
      <c r="DC157" s="8">
        <f>SUM(DD157:DF157)</f>
        <v>7</v>
      </c>
      <c r="DD157" s="5">
        <f>COUNTA(DD140:DD155)</f>
        <v>3</v>
      </c>
      <c r="DE157" s="5">
        <f>COUNTA(DE140:DE155)</f>
        <v>2</v>
      </c>
      <c r="DF157" s="5">
        <f>COUNTA(DF140:DF155)</f>
        <v>2</v>
      </c>
      <c r="DI157" s="76" t="s">
        <v>71</v>
      </c>
      <c r="DJ157" s="77"/>
      <c r="DK157" s="77"/>
      <c r="DL157" s="77"/>
      <c r="DM157" s="306"/>
      <c r="DN157" s="299"/>
      <c r="DP157" s="306">
        <f>DP156-DP143</f>
        <v>21</v>
      </c>
      <c r="DR157" s="76" t="s">
        <v>3</v>
      </c>
      <c r="DS157" s="77"/>
      <c r="DT157" s="77"/>
      <c r="DU157" s="306"/>
      <c r="DV157" s="306">
        <f>DP149/DP151</f>
        <v>97.000000000000014</v>
      </c>
    </row>
    <row r="158" spans="1:126">
      <c r="A158" s="286"/>
      <c r="B158" s="14" t="s">
        <v>5</v>
      </c>
      <c r="C158" s="4">
        <f>C157-COUNT(C140:C155)</f>
        <v>0</v>
      </c>
      <c r="D158" s="6">
        <f t="shared" ref="D158:E158" si="612">D157-COUNT(D140:D155)</f>
        <v>1</v>
      </c>
      <c r="E158" s="6">
        <f t="shared" si="612"/>
        <v>1</v>
      </c>
      <c r="F158" s="8">
        <f>SUM(C158:E158)</f>
        <v>2</v>
      </c>
      <c r="G158" s="285"/>
      <c r="H158" s="8">
        <f>SUM(I158:K158)</f>
        <v>1</v>
      </c>
      <c r="I158" s="4">
        <f>I157-COUNT(I140:I155)</f>
        <v>0</v>
      </c>
      <c r="J158" s="4">
        <f t="shared" ref="J158:K158" si="613">J157-COUNT(J140:J155)</f>
        <v>1</v>
      </c>
      <c r="K158" s="4">
        <f t="shared" si="613"/>
        <v>0</v>
      </c>
      <c r="M158" s="14" t="s">
        <v>5</v>
      </c>
      <c r="N158" s="4">
        <f>N157-COUNT(N140:N155)</f>
        <v>1</v>
      </c>
      <c r="O158" s="4">
        <f t="shared" ref="O158:P158" si="614">O157-COUNT(O140:O155)</f>
        <v>1</v>
      </c>
      <c r="P158" s="4">
        <f t="shared" si="614"/>
        <v>1</v>
      </c>
      <c r="Q158" s="8">
        <f>SUM(N158:P158)</f>
        <v>3</v>
      </c>
      <c r="R158" s="285"/>
      <c r="S158" s="8">
        <f>SUM(T158:V158)</f>
        <v>2</v>
      </c>
      <c r="T158" s="4">
        <f>T157-COUNT(T140:T155)</f>
        <v>1</v>
      </c>
      <c r="U158" s="6">
        <f t="shared" ref="U158:V158" si="615">U157-COUNT(U140:U155)</f>
        <v>1</v>
      </c>
      <c r="V158" s="4">
        <f t="shared" si="615"/>
        <v>0</v>
      </c>
      <c r="X158" s="14" t="s">
        <v>5</v>
      </c>
      <c r="Y158" s="4">
        <f>Y157-COUNT(Y140:Y155)</f>
        <v>1</v>
      </c>
      <c r="Z158" s="6">
        <f t="shared" ref="Z158:AA158" si="616">Z157-COUNT(Z140:Z155)</f>
        <v>1</v>
      </c>
      <c r="AA158" s="6">
        <f t="shared" si="616"/>
        <v>1</v>
      </c>
      <c r="AB158" s="8">
        <f>SUM(Y158:AA158)</f>
        <v>3</v>
      </c>
      <c r="AC158" s="285"/>
      <c r="AD158" s="8">
        <f>SUM(AE158:AG158)</f>
        <v>3</v>
      </c>
      <c r="AE158" s="4">
        <f>AE157-COUNT(AE140:AE155)</f>
        <v>1</v>
      </c>
      <c r="AF158" s="4">
        <f t="shared" ref="AF158:AG158" si="617">AF157-COUNT(AF140:AF155)</f>
        <v>1</v>
      </c>
      <c r="AG158" s="4">
        <f t="shared" si="617"/>
        <v>1</v>
      </c>
      <c r="AI158" s="14" t="s">
        <v>5</v>
      </c>
      <c r="AJ158" s="4">
        <f>AJ157-COUNT(AJ140:AJ155)</f>
        <v>1</v>
      </c>
      <c r="AK158" s="4">
        <f>AK157-COUNT(AK140:AK155)</f>
        <v>1</v>
      </c>
      <c r="AL158" s="4">
        <f>AL157-COUNT(AL140:AL155)</f>
        <v>0</v>
      </c>
      <c r="AM158" s="8">
        <f>SUM(AJ158:AL158)</f>
        <v>2</v>
      </c>
      <c r="AN158" s="285"/>
      <c r="AO158" s="8">
        <f>SUM(AP158:AR158)</f>
        <v>3</v>
      </c>
      <c r="AP158" s="4">
        <f>AP157-COUNT(AP140:AP155)</f>
        <v>1</v>
      </c>
      <c r="AQ158" s="6">
        <f>AQ157-COUNT(AQ140:AQ155)</f>
        <v>0</v>
      </c>
      <c r="AR158" s="4">
        <f>AR157-COUNT(AR140:AR155)</f>
        <v>2</v>
      </c>
      <c r="AT158" s="14" t="s">
        <v>5</v>
      </c>
      <c r="AU158" s="4">
        <f>AU157-COUNT(AU140:AU155)</f>
        <v>2</v>
      </c>
      <c r="AV158" s="4">
        <f t="shared" ref="AV158:AW158" si="618">AV157-COUNT(AV140:AV155)</f>
        <v>3</v>
      </c>
      <c r="AW158" s="4">
        <f t="shared" si="618"/>
        <v>0</v>
      </c>
      <c r="AX158" s="8">
        <f>SUM(AU158:AW158)</f>
        <v>5</v>
      </c>
      <c r="AZ158" s="8">
        <f>SUM(BA158:BC158)</f>
        <v>4</v>
      </c>
      <c r="BA158" s="4">
        <f>BA157-COUNT(BA140:BA155)</f>
        <v>2</v>
      </c>
      <c r="BB158" s="6">
        <f t="shared" ref="BB158:BC158" si="619">BB157-COUNT(BB140:BB155)</f>
        <v>2</v>
      </c>
      <c r="BC158" s="4">
        <f t="shared" si="619"/>
        <v>0</v>
      </c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P158" s="14" t="s">
        <v>5</v>
      </c>
      <c r="BQ158" s="4">
        <f>BQ157-COUNT(BQ140:BQ155)</f>
        <v>1</v>
      </c>
      <c r="BR158" s="4">
        <f>BR157-COUNT(BR140:BR155)</f>
        <v>0</v>
      </c>
      <c r="BS158" s="4">
        <f>BS157-COUNT(BS140:BS155)</f>
        <v>0</v>
      </c>
      <c r="BT158" s="8">
        <f>SUM(BQ158:BS158)</f>
        <v>1</v>
      </c>
      <c r="BV158" s="8">
        <f>SUM(BW158:BY158)</f>
        <v>2</v>
      </c>
      <c r="BW158" s="4">
        <f>BW157-COUNT(BW140:BW155)</f>
        <v>1</v>
      </c>
      <c r="BX158" s="6">
        <f>BX157-COUNT(BX140:BX155)</f>
        <v>1</v>
      </c>
      <c r="BY158" s="4">
        <f>BY157-COUNT(BY140:BY155)</f>
        <v>0</v>
      </c>
      <c r="CA158" s="14" t="s">
        <v>5</v>
      </c>
      <c r="CB158" s="4">
        <f>CB157-COUNT(CB140:CB155)</f>
        <v>0</v>
      </c>
      <c r="CC158" s="6">
        <f>CC157-COUNT(CC140:CC155)</f>
        <v>1</v>
      </c>
      <c r="CD158" s="6">
        <f>CD157-COUNT(CD140:CD155)</f>
        <v>3</v>
      </c>
      <c r="CE158" s="8">
        <f>SUM(CB158:CD158)</f>
        <v>4</v>
      </c>
      <c r="CG158" s="8">
        <f>SUM(CH158:CJ158)</f>
        <v>4</v>
      </c>
      <c r="CH158" s="4">
        <f>CH157-COUNT(CH140:CH155)</f>
        <v>2</v>
      </c>
      <c r="CI158" s="4">
        <f>CI157-COUNT(CI140:CI155)</f>
        <v>2</v>
      </c>
      <c r="CJ158" s="4">
        <f>CJ157-COUNT(CJ140:CJ155)</f>
        <v>0</v>
      </c>
      <c r="CL158" s="14" t="s">
        <v>5</v>
      </c>
      <c r="CM158" s="4">
        <f>CM157-COUNT(CM140:CM155)</f>
        <v>0</v>
      </c>
      <c r="CN158" s="6">
        <f>CN157-COUNT(CN140:CN155)</f>
        <v>0</v>
      </c>
      <c r="CO158" s="6">
        <f>CO157-COUNT(CO140:CO155)</f>
        <v>1</v>
      </c>
      <c r="CP158" s="8">
        <f>SUM(CM158:CO158)</f>
        <v>1</v>
      </c>
      <c r="CR158" s="8">
        <f>SUM(CS158:CU158)</f>
        <v>1</v>
      </c>
      <c r="CS158" s="4">
        <f>CS157-COUNT(CS140:CS155)</f>
        <v>0</v>
      </c>
      <c r="CT158" s="4">
        <f>CT157-COUNT(CT140:CT155)</f>
        <v>1</v>
      </c>
      <c r="CU158" s="4">
        <f>CU157-COUNT(CU140:CU155)</f>
        <v>0</v>
      </c>
      <c r="CW158" s="14" t="s">
        <v>5</v>
      </c>
      <c r="CX158" s="4">
        <f>CX157-COUNT(CX140:CX155)</f>
        <v>1</v>
      </c>
      <c r="CY158" s="4">
        <f>CY157-COUNT(CY140:CY155)</f>
        <v>1</v>
      </c>
      <c r="CZ158" s="4">
        <f>CZ157-COUNT(CZ140:CZ155)</f>
        <v>0</v>
      </c>
      <c r="DA158" s="8">
        <f>SUM(CX158:CZ158)</f>
        <v>2</v>
      </c>
      <c r="DC158" s="8">
        <f>SUM(DD158:DF158)</f>
        <v>1</v>
      </c>
      <c r="DD158" s="4">
        <f>DD157-COUNT(DD140:DD155)</f>
        <v>0</v>
      </c>
      <c r="DE158" s="6">
        <f>DE157-COUNT(DE140:DE155)</f>
        <v>0</v>
      </c>
      <c r="DF158" s="4">
        <f>DF157-COUNT(DF140:DF155)</f>
        <v>1</v>
      </c>
      <c r="DI158" s="274" t="s">
        <v>72</v>
      </c>
      <c r="DJ158" s="275"/>
      <c r="DK158" s="275"/>
      <c r="DL158" s="275"/>
      <c r="DM158" s="307"/>
      <c r="DN158" s="308"/>
      <c r="DP158" s="309">
        <f>1-(DP157/DP156)</f>
        <v>0.25</v>
      </c>
      <c r="DR158" s="76"/>
      <c r="DS158" s="77"/>
      <c r="DT158" s="77"/>
      <c r="DU158" s="306"/>
      <c r="DV158" s="299"/>
    </row>
    <row r="159" spans="1:126">
      <c r="A159" s="286"/>
      <c r="B159" s="14" t="s">
        <v>10</v>
      </c>
      <c r="C159" s="27">
        <f t="shared" ref="C159:F159" si="620">C158/C157</f>
        <v>0</v>
      </c>
      <c r="D159" s="30">
        <f t="shared" si="620"/>
        <v>0.33333333333333331</v>
      </c>
      <c r="E159" s="30">
        <f t="shared" si="620"/>
        <v>0.33333333333333331</v>
      </c>
      <c r="F159" s="26">
        <f t="shared" si="620"/>
        <v>0.2</v>
      </c>
      <c r="G159" s="285"/>
      <c r="H159" s="26">
        <f t="shared" ref="H159:K159" si="621">H158/H157</f>
        <v>0.1111111111111111</v>
      </c>
      <c r="I159" s="27">
        <f t="shared" si="621"/>
        <v>0</v>
      </c>
      <c r="J159" s="27">
        <f t="shared" si="621"/>
        <v>0.33333333333333331</v>
      </c>
      <c r="K159" s="27">
        <f t="shared" si="621"/>
        <v>0</v>
      </c>
      <c r="M159" s="14" t="s">
        <v>10</v>
      </c>
      <c r="N159" s="25">
        <f>N158/N157</f>
        <v>0.25</v>
      </c>
      <c r="O159" s="27">
        <f t="shared" ref="O159:Q159" si="622">O158/O157</f>
        <v>0.25</v>
      </c>
      <c r="P159" s="27">
        <f t="shared" si="622"/>
        <v>0.33333333333333331</v>
      </c>
      <c r="Q159" s="26">
        <f t="shared" si="622"/>
        <v>0.27272727272727271</v>
      </c>
      <c r="R159" s="285"/>
      <c r="S159" s="26">
        <f t="shared" ref="S159:V159" si="623">S158/S157</f>
        <v>0.18181818181818182</v>
      </c>
      <c r="T159" s="27">
        <f t="shared" si="623"/>
        <v>0.25</v>
      </c>
      <c r="U159" s="30">
        <f t="shared" si="623"/>
        <v>0.25</v>
      </c>
      <c r="V159" s="27">
        <f t="shared" si="623"/>
        <v>0</v>
      </c>
      <c r="X159" s="14" t="s">
        <v>10</v>
      </c>
      <c r="Y159" s="27">
        <f t="shared" ref="Y159:AB159" si="624">Y158/Y157</f>
        <v>0.25</v>
      </c>
      <c r="Z159" s="30">
        <f t="shared" si="624"/>
        <v>0.25</v>
      </c>
      <c r="AA159" s="30">
        <f t="shared" si="624"/>
        <v>0.25</v>
      </c>
      <c r="AB159" s="26">
        <f t="shared" si="624"/>
        <v>0.25</v>
      </c>
      <c r="AC159" s="285"/>
      <c r="AD159" s="26">
        <f t="shared" ref="AD159:AG159" si="625">AD158/AD157</f>
        <v>0.27272727272727271</v>
      </c>
      <c r="AE159" s="27">
        <f t="shared" si="625"/>
        <v>0.25</v>
      </c>
      <c r="AF159" s="27">
        <f t="shared" si="625"/>
        <v>0.25</v>
      </c>
      <c r="AG159" s="27">
        <f t="shared" si="625"/>
        <v>0.33333333333333331</v>
      </c>
      <c r="AI159" s="14" t="s">
        <v>10</v>
      </c>
      <c r="AJ159" s="25">
        <f>AJ158/AJ157</f>
        <v>0.33333333333333331</v>
      </c>
      <c r="AK159" s="27">
        <f t="shared" ref="AK159:AM159" si="626">AK158/AK157</f>
        <v>0.33333333333333331</v>
      </c>
      <c r="AL159" s="27">
        <f t="shared" si="626"/>
        <v>0</v>
      </c>
      <c r="AM159" s="26">
        <f t="shared" si="626"/>
        <v>0.22222222222222221</v>
      </c>
      <c r="AN159" s="285"/>
      <c r="AO159" s="26">
        <f t="shared" ref="AO159:AR159" si="627">AO158/AO157</f>
        <v>0.375</v>
      </c>
      <c r="AP159" s="27">
        <f t="shared" si="627"/>
        <v>0.33333333333333331</v>
      </c>
      <c r="AQ159" s="30">
        <f t="shared" si="627"/>
        <v>0</v>
      </c>
      <c r="AR159" s="27">
        <f t="shared" si="627"/>
        <v>1</v>
      </c>
      <c r="AT159" s="14" t="s">
        <v>10</v>
      </c>
      <c r="AU159" s="25">
        <f>AU158/AU157</f>
        <v>0.5</v>
      </c>
      <c r="AV159" s="27">
        <f t="shared" ref="AV159:AX159" si="628">AV158/AV157</f>
        <v>0.75</v>
      </c>
      <c r="AW159" s="27">
        <f t="shared" si="628"/>
        <v>0</v>
      </c>
      <c r="AX159" s="26">
        <f t="shared" si="628"/>
        <v>0.41666666666666669</v>
      </c>
      <c r="AZ159" s="26">
        <f t="shared" ref="AZ159:BC159" si="629">AZ158/AZ157</f>
        <v>0.36363636363636365</v>
      </c>
      <c r="BA159" s="27">
        <f t="shared" si="629"/>
        <v>0.5</v>
      </c>
      <c r="BB159" s="30">
        <f t="shared" si="629"/>
        <v>0.5</v>
      </c>
      <c r="BC159" s="27">
        <f t="shared" si="629"/>
        <v>0</v>
      </c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P159" s="14" t="s">
        <v>10</v>
      </c>
      <c r="BQ159" s="25">
        <f>BQ158/BQ157</f>
        <v>0.2</v>
      </c>
      <c r="BR159" s="27">
        <f t="shared" ref="BR159:BT159" si="630">BR158/BR157</f>
        <v>0</v>
      </c>
      <c r="BS159" s="27">
        <f t="shared" si="630"/>
        <v>0</v>
      </c>
      <c r="BT159" s="26">
        <f t="shared" si="630"/>
        <v>7.6923076923076927E-2</v>
      </c>
      <c r="BV159" s="26">
        <f t="shared" ref="BV159:BY159" si="631">BV158/BV157</f>
        <v>0.15384615384615385</v>
      </c>
      <c r="BW159" s="27">
        <f t="shared" si="631"/>
        <v>0.2</v>
      </c>
      <c r="BX159" s="30">
        <f t="shared" si="631"/>
        <v>0.25</v>
      </c>
      <c r="BY159" s="27">
        <f t="shared" si="631"/>
        <v>0</v>
      </c>
      <c r="CA159" s="14" t="s">
        <v>10</v>
      </c>
      <c r="CB159" s="27">
        <f t="shared" ref="CB159:CE159" si="632">CB158/CB157</f>
        <v>0</v>
      </c>
      <c r="CC159" s="30">
        <f t="shared" si="632"/>
        <v>0.2</v>
      </c>
      <c r="CD159" s="30">
        <f t="shared" si="632"/>
        <v>0.75</v>
      </c>
      <c r="CE159" s="26">
        <f t="shared" si="632"/>
        <v>0.2857142857142857</v>
      </c>
      <c r="CG159" s="26">
        <f t="shared" ref="CG159:CJ159" si="633">CG158/CG157</f>
        <v>0.30769230769230771</v>
      </c>
      <c r="CH159" s="27">
        <f t="shared" si="633"/>
        <v>0.4</v>
      </c>
      <c r="CI159" s="27">
        <f t="shared" si="633"/>
        <v>0.5</v>
      </c>
      <c r="CJ159" s="27">
        <f t="shared" si="633"/>
        <v>0</v>
      </c>
      <c r="CL159" s="14" t="s">
        <v>10</v>
      </c>
      <c r="CM159" s="27">
        <f t="shared" ref="CM159:CP159" si="634">CM158/CM157</f>
        <v>0</v>
      </c>
      <c r="CN159" s="30">
        <f t="shared" si="634"/>
        <v>0</v>
      </c>
      <c r="CO159" s="30">
        <f t="shared" si="634"/>
        <v>0.5</v>
      </c>
      <c r="CP159" s="26">
        <f t="shared" si="634"/>
        <v>0.125</v>
      </c>
      <c r="CR159" s="26">
        <f t="shared" ref="CR159:CU159" si="635">CR158/CR157</f>
        <v>0.14285714285714285</v>
      </c>
      <c r="CS159" s="27">
        <f t="shared" si="635"/>
        <v>0</v>
      </c>
      <c r="CT159" s="27">
        <f t="shared" si="635"/>
        <v>0.5</v>
      </c>
      <c r="CU159" s="27">
        <f t="shared" si="635"/>
        <v>0</v>
      </c>
      <c r="CW159" s="14" t="s">
        <v>10</v>
      </c>
      <c r="CX159" s="25">
        <f>CX158/CX157</f>
        <v>0.33333333333333331</v>
      </c>
      <c r="CY159" s="27">
        <f t="shared" ref="CY159:DA159" si="636">CY158/CY157</f>
        <v>0.33333333333333331</v>
      </c>
      <c r="CZ159" s="27">
        <f t="shared" si="636"/>
        <v>0</v>
      </c>
      <c r="DA159" s="26">
        <f t="shared" si="636"/>
        <v>0.25</v>
      </c>
      <c r="DC159" s="26">
        <f t="shared" ref="DC159:DF159" si="637">DC158/DC157</f>
        <v>0.14285714285714285</v>
      </c>
      <c r="DD159" s="27">
        <f t="shared" si="637"/>
        <v>0</v>
      </c>
      <c r="DE159" s="30">
        <f t="shared" si="637"/>
        <v>0</v>
      </c>
      <c r="DF159" s="27">
        <f t="shared" si="637"/>
        <v>0.5</v>
      </c>
      <c r="DI159" s="76" t="s">
        <v>73</v>
      </c>
      <c r="DJ159" s="77"/>
      <c r="DK159" s="77"/>
      <c r="DL159" s="77"/>
      <c r="DM159" s="306"/>
      <c r="DN159" s="299"/>
      <c r="DP159" s="306">
        <f>MAX(DA138,CP138,CE138,BT138,BI138,AX138,AM138,AB138,Q138,F138)</f>
        <v>7</v>
      </c>
      <c r="DR159" s="76" t="s">
        <v>90</v>
      </c>
      <c r="DS159" s="77"/>
      <c r="DT159" s="77"/>
      <c r="DU159" s="306"/>
      <c r="DV159" s="306">
        <f>DP142</f>
        <v>9</v>
      </c>
    </row>
    <row r="160" spans="1:126">
      <c r="A160" s="286"/>
      <c r="B160" s="14" t="s">
        <v>4</v>
      </c>
      <c r="C160" s="9">
        <f>C156/C157</f>
        <v>6</v>
      </c>
      <c r="D160" s="31">
        <f t="shared" ref="D160:F160" si="638">D156/D157</f>
        <v>4</v>
      </c>
      <c r="E160" s="9">
        <f t="shared" si="638"/>
        <v>4.666666666666667</v>
      </c>
      <c r="F160" s="12">
        <f t="shared" si="638"/>
        <v>5</v>
      </c>
      <c r="G160" s="285"/>
      <c r="H160" s="12">
        <f t="shared" ref="H160" si="639">H156/H157</f>
        <v>5</v>
      </c>
      <c r="I160" s="9">
        <f>I156/I157</f>
        <v>6.666666666666667</v>
      </c>
      <c r="J160" s="9">
        <f t="shared" ref="J160:K160" si="640">J156/J157</f>
        <v>5.333333333333333</v>
      </c>
      <c r="K160" s="9">
        <f t="shared" si="640"/>
        <v>3</v>
      </c>
      <c r="M160" s="14" t="s">
        <v>4</v>
      </c>
      <c r="N160" s="9">
        <f>N156/N157</f>
        <v>-0.25</v>
      </c>
      <c r="O160" s="9">
        <f t="shared" ref="O160:Q160" si="641">O156/O157</f>
        <v>3</v>
      </c>
      <c r="P160" s="9">
        <f t="shared" si="641"/>
        <v>5.333333333333333</v>
      </c>
      <c r="Q160" s="12">
        <f t="shared" si="641"/>
        <v>2.4545454545454546</v>
      </c>
      <c r="R160" s="285"/>
      <c r="S160" s="12">
        <f t="shared" ref="S160" si="642">S156/S157</f>
        <v>4.5454545454545459</v>
      </c>
      <c r="T160" s="9">
        <f>T156/T157</f>
        <v>3.5</v>
      </c>
      <c r="U160" s="9">
        <f t="shared" ref="U160:V160" si="643">U156/U157</f>
        <v>5.25</v>
      </c>
      <c r="V160" s="31">
        <f t="shared" si="643"/>
        <v>5</v>
      </c>
      <c r="X160" s="14" t="s">
        <v>4</v>
      </c>
      <c r="Y160" s="9">
        <f>Y156/Y157</f>
        <v>5.25</v>
      </c>
      <c r="Z160" s="31">
        <f t="shared" ref="Z160:AB160" si="644">Z156/Z157</f>
        <v>3.5</v>
      </c>
      <c r="AA160" s="9">
        <f t="shared" si="644"/>
        <v>3.75</v>
      </c>
      <c r="AB160" s="12">
        <f t="shared" si="644"/>
        <v>4.166666666666667</v>
      </c>
      <c r="AC160" s="285"/>
      <c r="AD160" s="12">
        <f t="shared" ref="AD160" si="645">AD156/AD157</f>
        <v>4</v>
      </c>
      <c r="AE160" s="9">
        <f>AE156/AE157</f>
        <v>3</v>
      </c>
      <c r="AF160" s="9">
        <f t="shared" ref="AF160:AG160" si="646">AF156/AF157</f>
        <v>4.25</v>
      </c>
      <c r="AG160" s="9">
        <f t="shared" si="646"/>
        <v>5</v>
      </c>
      <c r="AI160" s="14" t="s">
        <v>4</v>
      </c>
      <c r="AJ160" s="9">
        <f>AJ156/AJ157</f>
        <v>7.333333333333333</v>
      </c>
      <c r="AK160" s="9">
        <f t="shared" ref="AK160:AM160" si="647">AK156/AK157</f>
        <v>4</v>
      </c>
      <c r="AL160" s="9">
        <f t="shared" si="647"/>
        <v>5.333333333333333</v>
      </c>
      <c r="AM160" s="12">
        <f t="shared" si="647"/>
        <v>5.5555555555555554</v>
      </c>
      <c r="AN160" s="285"/>
      <c r="AO160" s="12">
        <f t="shared" ref="AO160" si="648">AO156/AO157</f>
        <v>4.375</v>
      </c>
      <c r="AP160" s="9">
        <f>AP156/AP157</f>
        <v>7.333333333333333</v>
      </c>
      <c r="AQ160" s="9">
        <f t="shared" ref="AQ160:AR160" si="649">AQ156/AQ157</f>
        <v>4.333333333333333</v>
      </c>
      <c r="AR160" s="31">
        <f t="shared" si="649"/>
        <v>0</v>
      </c>
      <c r="AT160" s="14" t="s">
        <v>4</v>
      </c>
      <c r="AU160" s="9">
        <f>AU156/AU157</f>
        <v>2.75</v>
      </c>
      <c r="AV160" s="9">
        <f t="shared" ref="AV160:AX160" si="650">AV156/AV157</f>
        <v>3</v>
      </c>
      <c r="AW160" s="9">
        <f t="shared" si="650"/>
        <v>6.75</v>
      </c>
      <c r="AX160" s="12">
        <f t="shared" si="650"/>
        <v>4.166666666666667</v>
      </c>
      <c r="AZ160" s="12">
        <f t="shared" ref="AZ160" si="651">AZ156/AZ157</f>
        <v>4.0909090909090908</v>
      </c>
      <c r="BA160" s="9">
        <f>BA156/BA157</f>
        <v>5.75</v>
      </c>
      <c r="BB160" s="9">
        <f t="shared" ref="BB160:BC160" si="652">BB156/BB157</f>
        <v>1.75</v>
      </c>
      <c r="BC160" s="31">
        <f t="shared" si="652"/>
        <v>5</v>
      </c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P160" s="14" t="s">
        <v>4</v>
      </c>
      <c r="BQ160" s="9">
        <f>BQ156/BQ157</f>
        <v>6</v>
      </c>
      <c r="BR160" s="9">
        <f t="shared" ref="BR160:BT160" si="653">BR156/BR157</f>
        <v>0.5</v>
      </c>
      <c r="BS160" s="9">
        <f t="shared" si="653"/>
        <v>3.25</v>
      </c>
      <c r="BT160" s="12">
        <f t="shared" si="653"/>
        <v>3.4615384615384617</v>
      </c>
      <c r="BV160" s="12">
        <f t="shared" ref="BV160" si="654">BV156/BV157</f>
        <v>3.8461538461538463</v>
      </c>
      <c r="BW160" s="9">
        <f>BW156/BW157</f>
        <v>3.6</v>
      </c>
      <c r="BX160" s="9">
        <f t="shared" ref="BX160:BY160" si="655">BX156/BX157</f>
        <v>2.5</v>
      </c>
      <c r="BY160" s="31">
        <f t="shared" si="655"/>
        <v>5.5</v>
      </c>
      <c r="CA160" s="14" t="s">
        <v>4</v>
      </c>
      <c r="CB160" s="9">
        <f>CB156/CB157</f>
        <v>4.5999999999999996</v>
      </c>
      <c r="CC160" s="31">
        <f t="shared" ref="CC160:CE160" si="656">CC156/CC157</f>
        <v>4.4000000000000004</v>
      </c>
      <c r="CD160" s="9">
        <f t="shared" si="656"/>
        <v>1.25</v>
      </c>
      <c r="CE160" s="12">
        <f t="shared" si="656"/>
        <v>3.5714285714285716</v>
      </c>
      <c r="CG160" s="12">
        <f t="shared" ref="CG160" si="657">CG156/CG157</f>
        <v>3</v>
      </c>
      <c r="CH160" s="9">
        <f>CH156/CH157</f>
        <v>3.8</v>
      </c>
      <c r="CI160" s="9">
        <f t="shared" ref="CI160:CJ160" si="658">CI156/CI157</f>
        <v>-3.5</v>
      </c>
      <c r="CJ160" s="9">
        <f t="shared" si="658"/>
        <v>8.5</v>
      </c>
      <c r="CL160" s="14" t="s">
        <v>4</v>
      </c>
      <c r="CM160" s="9">
        <f>CM156/CM157</f>
        <v>7.333333333333333</v>
      </c>
      <c r="CN160" s="31">
        <f t="shared" ref="CN160:CP160" si="659">CN156/CN157</f>
        <v>6.333333333333333</v>
      </c>
      <c r="CO160" s="9">
        <f t="shared" si="659"/>
        <v>4.5</v>
      </c>
      <c r="CP160" s="12">
        <f t="shared" si="659"/>
        <v>6.25</v>
      </c>
      <c r="CR160" s="12">
        <f t="shared" ref="CR160" si="660">CR156/CR157</f>
        <v>4.5714285714285712</v>
      </c>
      <c r="CS160" s="9">
        <f>CS156/CS157</f>
        <v>5.333333333333333</v>
      </c>
      <c r="CT160" s="9">
        <f t="shared" ref="CT160:CU160" si="661">CT156/CT157</f>
        <v>4</v>
      </c>
      <c r="CU160" s="9">
        <f t="shared" si="661"/>
        <v>4</v>
      </c>
      <c r="CW160" s="14" t="s">
        <v>4</v>
      </c>
      <c r="CX160" s="9">
        <f>CX156/CX157</f>
        <v>5.666666666666667</v>
      </c>
      <c r="CY160" s="9">
        <f t="shared" ref="CY160:DA160" si="662">CY156/CY157</f>
        <v>4.666666666666667</v>
      </c>
      <c r="CZ160" s="9">
        <f t="shared" si="662"/>
        <v>9.5</v>
      </c>
      <c r="DA160" s="12">
        <f t="shared" si="662"/>
        <v>6.25</v>
      </c>
      <c r="DC160" s="12">
        <f t="shared" ref="DC160" si="663">DC156/DC157</f>
        <v>6.1428571428571432</v>
      </c>
      <c r="DD160" s="9">
        <f>DD156/DD157</f>
        <v>9.3333333333333339</v>
      </c>
      <c r="DE160" s="9">
        <f t="shared" ref="DE160:DF160" si="664">DE156/DE157</f>
        <v>6.5</v>
      </c>
      <c r="DF160" s="31">
        <f t="shared" si="664"/>
        <v>1</v>
      </c>
      <c r="DI160" s="76" t="s">
        <v>74</v>
      </c>
      <c r="DJ160" s="77"/>
      <c r="DK160" s="77"/>
      <c r="DL160" s="77"/>
      <c r="DM160" s="306"/>
      <c r="DN160" s="299"/>
      <c r="DP160" s="310">
        <f>DP156/DP142</f>
        <v>3.1111111111111112</v>
      </c>
      <c r="DR160" s="76" t="s">
        <v>91</v>
      </c>
      <c r="DS160" s="77"/>
      <c r="DT160" s="77"/>
      <c r="DU160" s="306"/>
      <c r="DV160" s="310">
        <f>(IF(CX140="*",0,CX140)+IF(CM140="*",0,CM140)+IF(CB140="*",0,CB140)+IF(BQ140="*",0,BQ140)+IF(BF140="*",0,BF140)+IF(AU140="*",0,AU140)+IF(AJ140="*",0,AJ140)+IF(Y140="*",0,Y140)+IF(N140="*",0,N140)+IF(C140="*",0,C140))/DV159</f>
        <v>8.3333333333333339</v>
      </c>
    </row>
    <row r="161" spans="1:16274">
      <c r="A161" s="286"/>
      <c r="B161" s="14" t="s">
        <v>7</v>
      </c>
      <c r="C161" s="9">
        <f>C156/(C157-C158)</f>
        <v>6</v>
      </c>
      <c r="D161" s="31">
        <f t="shared" ref="D161:F161" si="665">D156/(D157-D158)</f>
        <v>6</v>
      </c>
      <c r="E161" s="10">
        <f t="shared" si="665"/>
        <v>7</v>
      </c>
      <c r="F161" s="11">
        <f t="shared" si="665"/>
        <v>6.25</v>
      </c>
      <c r="G161" s="285"/>
      <c r="H161" s="11">
        <f t="shared" ref="H161" si="666">H156/(H157-H158)</f>
        <v>5.625</v>
      </c>
      <c r="I161" s="10">
        <f>I156/(I157-I158)</f>
        <v>6.666666666666667</v>
      </c>
      <c r="J161" s="10">
        <f t="shared" ref="J161:K161" si="667">J156/(J157-J158)</f>
        <v>8</v>
      </c>
      <c r="K161" s="10">
        <f t="shared" si="667"/>
        <v>3</v>
      </c>
      <c r="M161" s="14" t="s">
        <v>7</v>
      </c>
      <c r="N161" s="10">
        <f>N156/(N157-N158)</f>
        <v>-0.33333333333333331</v>
      </c>
      <c r="O161" s="10">
        <f t="shared" ref="O161:Q161" si="668">O156/(O157-O158)</f>
        <v>4</v>
      </c>
      <c r="P161" s="10">
        <f t="shared" si="668"/>
        <v>8</v>
      </c>
      <c r="Q161" s="11">
        <f t="shared" si="668"/>
        <v>3.375</v>
      </c>
      <c r="R161" s="285"/>
      <c r="S161" s="11">
        <f t="shared" ref="S161" si="669">S156/(S157-S158)</f>
        <v>5.5555555555555554</v>
      </c>
      <c r="T161" s="10">
        <f>T156/(T157-T158)</f>
        <v>4.666666666666667</v>
      </c>
      <c r="U161" s="9">
        <f t="shared" ref="U161:V161" si="670">U156/(U157-U158)</f>
        <v>7</v>
      </c>
      <c r="V161" s="31">
        <f t="shared" si="670"/>
        <v>5</v>
      </c>
      <c r="X161" s="14" t="s">
        <v>7</v>
      </c>
      <c r="Y161" s="9">
        <f>Y156/(Y157-Y158)</f>
        <v>7</v>
      </c>
      <c r="Z161" s="31">
        <f t="shared" ref="Z161:AB161" si="671">Z156/(Z157-Z158)</f>
        <v>4.666666666666667</v>
      </c>
      <c r="AA161" s="10">
        <f t="shared" si="671"/>
        <v>5</v>
      </c>
      <c r="AB161" s="11">
        <f t="shared" si="671"/>
        <v>5.5555555555555554</v>
      </c>
      <c r="AC161" s="285"/>
      <c r="AD161" s="11">
        <f t="shared" ref="AD161" si="672">AD156/(AD157-AD158)</f>
        <v>5.5</v>
      </c>
      <c r="AE161" s="10">
        <f>AE156/(AE157-AE158)</f>
        <v>4</v>
      </c>
      <c r="AF161" s="10">
        <f t="shared" ref="AF161:AG161" si="673">AF156/(AF157-AF158)</f>
        <v>5.666666666666667</v>
      </c>
      <c r="AG161" s="10">
        <f t="shared" si="673"/>
        <v>7.5</v>
      </c>
      <c r="AI161" s="14" t="s">
        <v>7</v>
      </c>
      <c r="AJ161" s="10">
        <f>AJ156/(AJ157-AJ158)</f>
        <v>11</v>
      </c>
      <c r="AK161" s="10">
        <f t="shared" ref="AK161:AM161" si="674">AK156/(AK157-AK158)</f>
        <v>6</v>
      </c>
      <c r="AL161" s="10">
        <f t="shared" si="674"/>
        <v>5.333333333333333</v>
      </c>
      <c r="AM161" s="11">
        <f t="shared" si="674"/>
        <v>7.1428571428571432</v>
      </c>
      <c r="AN161" s="285"/>
      <c r="AO161" s="11">
        <f t="shared" ref="AO161" si="675">AO156/(AO157-AO158)</f>
        <v>7</v>
      </c>
      <c r="AP161" s="10">
        <f>AP156/(AP157-AP158)</f>
        <v>11</v>
      </c>
      <c r="AQ161" s="9">
        <f t="shared" ref="AQ161" si="676">AQ156/(AQ157-AQ158)</f>
        <v>4.333333333333333</v>
      </c>
      <c r="AR161" s="31">
        <v>0</v>
      </c>
      <c r="AT161" s="14" t="s">
        <v>7</v>
      </c>
      <c r="AU161" s="10">
        <f>AU156/(AU157-AU158)</f>
        <v>5.5</v>
      </c>
      <c r="AV161" s="10">
        <f t="shared" ref="AV161:AX161" si="677">AV156/(AV157-AV158)</f>
        <v>12</v>
      </c>
      <c r="AW161" s="10">
        <f t="shared" si="677"/>
        <v>6.75</v>
      </c>
      <c r="AX161" s="11">
        <f t="shared" si="677"/>
        <v>7.1428571428571432</v>
      </c>
      <c r="AZ161" s="11">
        <f t="shared" ref="AZ161" si="678">AZ156/(AZ157-AZ158)</f>
        <v>6.4285714285714288</v>
      </c>
      <c r="BA161" s="10">
        <f>BA156/(BA157-BA158)</f>
        <v>11.5</v>
      </c>
      <c r="BB161" s="9">
        <f t="shared" ref="BB161:BC161" si="679">BB156/(BB157-BB158)</f>
        <v>3.5</v>
      </c>
      <c r="BC161" s="31">
        <f t="shared" si="679"/>
        <v>5</v>
      </c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P161" s="14" t="s">
        <v>7</v>
      </c>
      <c r="BQ161" s="10">
        <f>BQ156/(BQ157-BQ158)</f>
        <v>7.5</v>
      </c>
      <c r="BR161" s="10">
        <f t="shared" ref="BR161:BT161" si="680">BR156/(BR157-BR158)</f>
        <v>0.5</v>
      </c>
      <c r="BS161" s="10">
        <f t="shared" si="680"/>
        <v>3.25</v>
      </c>
      <c r="BT161" s="11">
        <f t="shared" si="680"/>
        <v>3.75</v>
      </c>
      <c r="BV161" s="11">
        <f t="shared" ref="BV161" si="681">BV156/(BV157-BV158)</f>
        <v>4.5454545454545459</v>
      </c>
      <c r="BW161" s="10">
        <f>BW156/(BW157-BW158)</f>
        <v>4.5</v>
      </c>
      <c r="BX161" s="9">
        <f t="shared" ref="BX161:BY161" si="682">BX156/(BX157-BX158)</f>
        <v>3.3333333333333335</v>
      </c>
      <c r="BY161" s="31">
        <f t="shared" si="682"/>
        <v>5.5</v>
      </c>
      <c r="CA161" s="14" t="s">
        <v>7</v>
      </c>
      <c r="CB161" s="9">
        <f>CB156/(CB157-CB158)</f>
        <v>4.5999999999999996</v>
      </c>
      <c r="CC161" s="31">
        <f t="shared" ref="CC161:CE161" si="683">CC156/(CC157-CC158)</f>
        <v>5.5</v>
      </c>
      <c r="CD161" s="10">
        <f t="shared" si="683"/>
        <v>5</v>
      </c>
      <c r="CE161" s="11">
        <f t="shared" si="683"/>
        <v>5</v>
      </c>
      <c r="CG161" s="11">
        <f t="shared" ref="CG161" si="684">CG156/(CG157-CG158)</f>
        <v>4.333333333333333</v>
      </c>
      <c r="CH161" s="10">
        <f>CH156/(CH157-CH158)</f>
        <v>6.333333333333333</v>
      </c>
      <c r="CI161" s="10">
        <f t="shared" ref="CI161:CJ161" si="685">CI156/(CI157-CI158)</f>
        <v>-7</v>
      </c>
      <c r="CJ161" s="10">
        <f t="shared" si="685"/>
        <v>8.5</v>
      </c>
      <c r="CL161" s="14" t="s">
        <v>7</v>
      </c>
      <c r="CM161" s="9">
        <f>CM156/(CM157-CM158)</f>
        <v>7.333333333333333</v>
      </c>
      <c r="CN161" s="31">
        <f t="shared" ref="CN161:CP161" si="686">CN156/(CN157-CN158)</f>
        <v>6.333333333333333</v>
      </c>
      <c r="CO161" s="10">
        <f t="shared" si="686"/>
        <v>9</v>
      </c>
      <c r="CP161" s="11">
        <f t="shared" si="686"/>
        <v>7.1428571428571432</v>
      </c>
      <c r="CR161" s="11">
        <f t="shared" ref="CR161" si="687">CR156/(CR157-CR158)</f>
        <v>5.333333333333333</v>
      </c>
      <c r="CS161" s="10">
        <f>CS156/(CS157-CS158)</f>
        <v>5.333333333333333</v>
      </c>
      <c r="CT161" s="10">
        <f t="shared" ref="CT161:CU161" si="688">CT156/(CT157-CT158)</f>
        <v>8</v>
      </c>
      <c r="CU161" s="10">
        <f t="shared" si="688"/>
        <v>4</v>
      </c>
      <c r="CW161" s="14" t="s">
        <v>7</v>
      </c>
      <c r="CX161" s="10">
        <f>CX156/(CX157-CX158)</f>
        <v>8.5</v>
      </c>
      <c r="CY161" s="10">
        <f t="shared" ref="CY161:DA161" si="689">CY156/(CY157-CY158)</f>
        <v>7</v>
      </c>
      <c r="CZ161" s="10">
        <f t="shared" si="689"/>
        <v>9.5</v>
      </c>
      <c r="DA161" s="11">
        <f t="shared" si="689"/>
        <v>8.3333333333333339</v>
      </c>
      <c r="DC161" s="11">
        <f t="shared" ref="DC161" si="690">DC156/(DC157-DC158)</f>
        <v>7.166666666666667</v>
      </c>
      <c r="DD161" s="10">
        <f>DD156/(DD157-DD158)</f>
        <v>9.3333333333333339</v>
      </c>
      <c r="DE161" s="9">
        <f t="shared" ref="DE161:DF161" si="691">DE156/(DE157-DE158)</f>
        <v>6.5</v>
      </c>
      <c r="DF161" s="31">
        <f t="shared" si="691"/>
        <v>2</v>
      </c>
    </row>
    <row r="162" spans="1:16274">
      <c r="A162" s="286"/>
      <c r="AT162" s="285"/>
      <c r="AU162" s="285"/>
      <c r="AV162" s="285"/>
      <c r="AW162" s="285"/>
      <c r="AX162" s="285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</row>
    <row r="163" spans="1:16274" s="284" customFormat="1">
      <c r="A163" s="314"/>
      <c r="B163" s="200"/>
      <c r="C163" s="201"/>
      <c r="D163" s="201"/>
      <c r="E163" s="201"/>
      <c r="F163" s="288"/>
      <c r="G163" s="283"/>
      <c r="H163" s="283"/>
      <c r="I163" s="283"/>
      <c r="J163" s="283"/>
      <c r="K163" s="283"/>
      <c r="L163" s="283"/>
      <c r="M163" s="200"/>
      <c r="N163" s="201"/>
      <c r="O163" s="201"/>
      <c r="P163" s="201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T163" s="79"/>
      <c r="AU163" s="80"/>
      <c r="AV163" s="80"/>
      <c r="AW163" s="80"/>
      <c r="AX163" s="315"/>
      <c r="BE163" s="79"/>
      <c r="BF163" s="80"/>
      <c r="BG163" s="80"/>
      <c r="BH163" s="80"/>
    </row>
    <row r="164" spans="1:16274">
      <c r="A164" s="286" t="s">
        <v>38</v>
      </c>
      <c r="B164" s="285"/>
      <c r="C164" s="285"/>
      <c r="D164" s="285"/>
      <c r="E164" s="285"/>
      <c r="F164" s="285"/>
      <c r="G164" s="285"/>
      <c r="H164" s="285"/>
      <c r="I164" s="285"/>
      <c r="J164" s="285"/>
      <c r="K164" s="285"/>
      <c r="M164" s="285"/>
      <c r="N164" s="285"/>
      <c r="O164" s="285"/>
      <c r="P164" s="285"/>
      <c r="Q164" s="285"/>
      <c r="R164" s="285"/>
      <c r="S164" s="285"/>
      <c r="T164" s="285"/>
      <c r="U164" s="285"/>
      <c r="V164" s="285"/>
      <c r="X164" s="285"/>
      <c r="Y164" s="285"/>
      <c r="Z164" s="285"/>
      <c r="AA164" s="285"/>
      <c r="AB164" s="285"/>
      <c r="AC164" s="285"/>
      <c r="AD164" s="285"/>
      <c r="AE164" s="285"/>
      <c r="AF164" s="285"/>
      <c r="AG164" s="285"/>
      <c r="AI164" s="1"/>
      <c r="AJ164" s="2"/>
      <c r="AK164" s="2"/>
      <c r="AL164" s="2"/>
      <c r="AM164" s="311"/>
      <c r="AN164" s="285"/>
      <c r="AO164" s="285"/>
      <c r="AP164" s="285"/>
      <c r="AQ164" s="285"/>
      <c r="AR164" s="285"/>
      <c r="AT164" s="285"/>
      <c r="AU164" s="285"/>
      <c r="AV164" s="285"/>
      <c r="AW164" s="285"/>
      <c r="AX164" s="285"/>
      <c r="BE164" s="285"/>
      <c r="BF164" s="285"/>
      <c r="BG164" s="285"/>
      <c r="BH164" s="285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</row>
    <row r="165" spans="1:16274" s="298" customFormat="1">
      <c r="A165" s="286"/>
      <c r="B165" s="1"/>
      <c r="C165" s="278" t="s">
        <v>38</v>
      </c>
      <c r="D165" s="278"/>
      <c r="E165" s="278"/>
      <c r="F165" s="20">
        <f>IF(COUNTIF(F167:F181,"&gt;37")=0,0,COUNTIF(F167:F181,"&gt;37")-1)</f>
        <v>0</v>
      </c>
      <c r="G165" s="285"/>
      <c r="H165" s="20">
        <f>IF(COUNTIF(H167:H181,"&gt;37")=0,0,COUNTIF(H167:H181,"&gt;37")-1)</f>
        <v>1</v>
      </c>
      <c r="I165" s="291" t="s">
        <v>23</v>
      </c>
      <c r="J165" s="291"/>
      <c r="K165" s="291"/>
      <c r="L165" s="283"/>
      <c r="M165" s="1"/>
      <c r="N165" s="291" t="s">
        <v>38</v>
      </c>
      <c r="O165" s="291"/>
      <c r="P165" s="291"/>
      <c r="Q165" s="20">
        <f>IF(COUNTIF(Q167:Q181,"&gt;37")=0,0,COUNTIF(Q167:Q181,"&gt;37")-1)</f>
        <v>2</v>
      </c>
      <c r="R165" s="285"/>
      <c r="S165" s="20">
        <f>IF(COUNTIF(S167:S181,"&gt;37")=0,0,COUNTIF(S167:S181,"&gt;37")-1)</f>
        <v>0</v>
      </c>
      <c r="T165" s="278" t="s">
        <v>11</v>
      </c>
      <c r="U165" s="278"/>
      <c r="V165" s="278"/>
      <c r="W165" s="283"/>
      <c r="X165" s="1"/>
      <c r="Y165" s="291" t="s">
        <v>38</v>
      </c>
      <c r="Z165" s="291"/>
      <c r="AA165" s="291"/>
      <c r="AB165" s="20">
        <f>IF(COUNTIF(AB167:AB181,"&gt;37")=0,0,COUNTIF(AB167:AB181,"&gt;37")-1)</f>
        <v>1</v>
      </c>
      <c r="AC165" s="285"/>
      <c r="AD165" s="20">
        <f>IF(COUNTIF(AD167:AD181,"&gt;37")=0,0,COUNTIF(AD167:AD181,"&gt;37")-1)</f>
        <v>0</v>
      </c>
      <c r="AE165" s="278" t="s">
        <v>18</v>
      </c>
      <c r="AF165" s="278"/>
      <c r="AG165" s="278"/>
      <c r="AH165" s="283"/>
      <c r="AI165" s="195"/>
      <c r="AJ165" s="291" t="s">
        <v>38</v>
      </c>
      <c r="AK165" s="291"/>
      <c r="AL165" s="291"/>
      <c r="AM165" s="20">
        <f>IF(COUNTIF(AM167:AM181,"&gt;37")=0,0,COUNTIF(AM167:AM181,"&gt;37")-1)</f>
        <v>5</v>
      </c>
      <c r="AN165" s="285"/>
      <c r="AO165" s="20">
        <f>IF(COUNTIF(AO167:AO181,"&gt;37")=0,0,COUNTIF(AO167:AO181,"&gt;37")-1)</f>
        <v>0</v>
      </c>
      <c r="AP165" s="278" t="s">
        <v>37</v>
      </c>
      <c r="AQ165" s="278"/>
      <c r="AR165" s="278"/>
      <c r="AS165" s="316"/>
      <c r="AT165" s="1"/>
      <c r="AU165" s="278" t="s">
        <v>38</v>
      </c>
      <c r="AV165" s="278"/>
      <c r="AW165" s="278"/>
      <c r="AX165" s="20">
        <f>IF(COUNTIF(AX167:AX181,"&gt;37")=0,0,COUNTIF(AX167:AX181,"&gt;37")-1)</f>
        <v>1</v>
      </c>
      <c r="AY165" s="285"/>
      <c r="AZ165" s="20">
        <f>IF(COUNTIF(AZ167:AZ181,"&gt;37")=0,0,COUNTIF(AZ167:AZ181,"&gt;37")-1)</f>
        <v>1</v>
      </c>
      <c r="BA165" s="291" t="s">
        <v>22</v>
      </c>
      <c r="BB165" s="291"/>
      <c r="BC165" s="291"/>
      <c r="BD165" s="284"/>
      <c r="BE165" s="1"/>
      <c r="BF165" s="291" t="s">
        <v>38</v>
      </c>
      <c r="BG165" s="291"/>
      <c r="BH165" s="291"/>
      <c r="BI165" s="20">
        <f>IF(COUNTIF(BI167:BI181,"&gt;37")=0,0,COUNTIF(BI167:BI181,"&gt;37")-1)</f>
        <v>1</v>
      </c>
      <c r="BJ165" s="285"/>
      <c r="BK165" s="20">
        <f>IF(COUNTIF(BK167:BK181,"&gt;37")=0,0,COUNTIF(BK167:BK181,"&gt;37")-1)</f>
        <v>0</v>
      </c>
      <c r="BL165" s="278" t="s">
        <v>12</v>
      </c>
      <c r="BM165" s="278"/>
      <c r="BN165" s="278"/>
      <c r="BO165" s="284"/>
      <c r="BP165" s="316"/>
      <c r="BQ165" s="316"/>
      <c r="BR165" s="316"/>
      <c r="BS165" s="316"/>
      <c r="BT165" s="316"/>
      <c r="BU165" s="316"/>
      <c r="BV165" s="316"/>
      <c r="BW165" s="316"/>
      <c r="BX165" s="316"/>
      <c r="BY165" s="316"/>
      <c r="BZ165" s="284"/>
      <c r="CA165" s="1"/>
      <c r="CB165" s="291" t="s">
        <v>38</v>
      </c>
      <c r="CC165" s="291"/>
      <c r="CD165" s="291"/>
      <c r="CE165" s="20">
        <f>IF(COUNTIF(CE167:CE181,"&gt;37")=0,0,COUNTIF(CE167:CE181,"&gt;37")-1)</f>
        <v>2</v>
      </c>
      <c r="CF165" s="285"/>
      <c r="CG165" s="20">
        <f>IF(COUNTIF(CG167:CG181,"&gt;37")=0,0,COUNTIF(CG167:CG181,"&gt;37")-1)</f>
        <v>0</v>
      </c>
      <c r="CH165" s="278" t="s">
        <v>25</v>
      </c>
      <c r="CI165" s="278"/>
      <c r="CJ165" s="278"/>
      <c r="CK165" s="284"/>
      <c r="CL165" s="1"/>
      <c r="CM165" s="291" t="s">
        <v>38</v>
      </c>
      <c r="CN165" s="291"/>
      <c r="CO165" s="291"/>
      <c r="CP165" s="20">
        <f>IF(COUNTIF(CP167:CP181,"&gt;37")=0,0,COUNTIF(CP167:CP181,"&gt;37")-1)</f>
        <v>1</v>
      </c>
      <c r="CQ165" s="285"/>
      <c r="CR165" s="20">
        <f>IF(COUNTIF(CR167:CR181,"&gt;37")=0,0,COUNTIF(CR167:CR181,"&gt;37")-1)</f>
        <v>2</v>
      </c>
      <c r="CS165" s="278" t="s">
        <v>31</v>
      </c>
      <c r="CT165" s="278"/>
      <c r="CU165" s="278"/>
      <c r="CV165" s="284"/>
      <c r="CW165" s="1"/>
      <c r="CX165" s="278" t="s">
        <v>38</v>
      </c>
      <c r="CY165" s="278"/>
      <c r="CZ165" s="278"/>
      <c r="DA165" s="20">
        <f>IF(COUNTIF(DA167:DA181,"&gt;37")=0,0,COUNTIF(DA167:DA181,"&gt;37")-1)</f>
        <v>1</v>
      </c>
      <c r="DB165" s="285"/>
      <c r="DC165" s="20">
        <f>IF(COUNTIF(DC167:DC181,"&gt;37")=0,0,COUNTIF(DC167:DC181,"&gt;37")-1)</f>
        <v>2</v>
      </c>
      <c r="DD165" s="291" t="s">
        <v>41</v>
      </c>
      <c r="DE165" s="291"/>
      <c r="DF165" s="291"/>
      <c r="DG165" s="284"/>
      <c r="DH165" s="285"/>
      <c r="DI165" s="285"/>
      <c r="DJ165" s="285"/>
      <c r="DK165" s="285"/>
      <c r="DL165" s="285"/>
      <c r="DM165" s="285"/>
      <c r="DN165" s="285"/>
      <c r="DO165" s="285"/>
      <c r="DP165" s="285"/>
      <c r="DQ165" s="285"/>
      <c r="DR165" s="285"/>
      <c r="DS165" s="285"/>
      <c r="DT165" s="285"/>
      <c r="DU165" s="285"/>
      <c r="DV165" s="285"/>
      <c r="DW165" s="285"/>
      <c r="DX165" s="285"/>
      <c r="DY165" s="285"/>
      <c r="DZ165" s="285"/>
      <c r="EA165" s="285"/>
      <c r="EB165" s="285"/>
      <c r="EC165" s="285"/>
      <c r="ED165" s="285"/>
      <c r="EE165" s="285"/>
      <c r="EF165" s="285"/>
      <c r="EG165" s="285"/>
      <c r="EH165" s="285"/>
      <c r="EI165" s="285"/>
      <c r="EJ165" s="285"/>
      <c r="EK165" s="285"/>
      <c r="EL165" s="285"/>
      <c r="EM165" s="285"/>
      <c r="EN165" s="285"/>
      <c r="EO165" s="285"/>
      <c r="EP165" s="285"/>
      <c r="EQ165" s="285"/>
      <c r="ER165" s="285"/>
      <c r="ES165" s="285"/>
      <c r="ET165" s="285"/>
      <c r="EU165" s="285"/>
      <c r="EV165" s="285"/>
      <c r="EW165" s="285"/>
      <c r="EX165" s="285"/>
      <c r="EY165" s="285"/>
      <c r="EZ165" s="285"/>
      <c r="FA165" s="285"/>
      <c r="FB165" s="285"/>
      <c r="FC165" s="285"/>
      <c r="FD165" s="285"/>
      <c r="FE165" s="285"/>
      <c r="FF165" s="285"/>
      <c r="FG165" s="285"/>
      <c r="FH165" s="285"/>
      <c r="FI165" s="285"/>
      <c r="FJ165" s="285"/>
      <c r="FK165" s="285"/>
      <c r="FL165" s="285"/>
      <c r="FM165" s="285"/>
      <c r="FN165" s="285"/>
      <c r="FO165" s="285"/>
      <c r="FP165" s="285"/>
      <c r="FQ165" s="285"/>
      <c r="FR165" s="285"/>
      <c r="FS165" s="285"/>
      <c r="FT165" s="285"/>
      <c r="FU165" s="285"/>
      <c r="FV165" s="285"/>
      <c r="FW165" s="285"/>
      <c r="FX165" s="285"/>
      <c r="FY165" s="285"/>
      <c r="FZ165" s="285"/>
      <c r="GA165" s="285"/>
      <c r="GB165" s="285"/>
      <c r="GC165" s="285"/>
      <c r="GD165" s="285"/>
      <c r="GE165" s="285"/>
      <c r="GF165" s="285"/>
      <c r="GG165" s="285"/>
      <c r="GH165" s="285"/>
      <c r="GI165" s="285"/>
      <c r="GJ165" s="285"/>
      <c r="GK165" s="285"/>
      <c r="GL165" s="285"/>
      <c r="GM165" s="285"/>
      <c r="GN165" s="285"/>
      <c r="GO165" s="285"/>
      <c r="GP165" s="285"/>
      <c r="GQ165" s="285"/>
      <c r="GR165" s="285"/>
      <c r="GS165" s="285"/>
      <c r="GT165" s="285"/>
      <c r="GU165" s="285"/>
      <c r="GV165" s="285"/>
      <c r="GW165" s="285"/>
      <c r="GX165" s="285"/>
      <c r="GY165" s="285"/>
      <c r="GZ165" s="285"/>
      <c r="HA165" s="285"/>
      <c r="HB165" s="285"/>
      <c r="HC165" s="285"/>
      <c r="HD165" s="285"/>
      <c r="HE165" s="285"/>
      <c r="HF165" s="285"/>
      <c r="HG165" s="285"/>
      <c r="HH165" s="285"/>
      <c r="HI165" s="285"/>
      <c r="HJ165" s="285"/>
      <c r="HK165" s="285"/>
      <c r="HL165" s="285"/>
      <c r="HM165" s="285"/>
      <c r="HN165" s="285"/>
      <c r="HO165" s="285"/>
      <c r="HP165" s="285"/>
      <c r="HQ165" s="285"/>
      <c r="HR165" s="285"/>
      <c r="HS165" s="285"/>
      <c r="HT165" s="285"/>
      <c r="HU165" s="285"/>
      <c r="HV165" s="285"/>
      <c r="HW165" s="285"/>
      <c r="HX165" s="285"/>
      <c r="HY165" s="285"/>
      <c r="HZ165" s="285"/>
      <c r="IA165" s="285"/>
      <c r="IB165" s="285"/>
      <c r="IC165" s="285"/>
      <c r="ID165" s="285"/>
      <c r="IE165" s="285"/>
      <c r="IF165" s="285"/>
      <c r="IG165" s="285"/>
      <c r="IH165" s="285"/>
      <c r="II165" s="285"/>
      <c r="IJ165" s="285"/>
      <c r="IK165" s="285"/>
      <c r="IL165" s="285"/>
      <c r="IM165" s="285"/>
      <c r="IN165" s="285"/>
      <c r="IO165" s="285"/>
      <c r="IP165" s="285"/>
      <c r="IQ165" s="285"/>
      <c r="IR165" s="285"/>
      <c r="IS165" s="285"/>
      <c r="IT165" s="285"/>
      <c r="IU165" s="285"/>
      <c r="IV165" s="285"/>
      <c r="IW165" s="285"/>
      <c r="IX165" s="285"/>
      <c r="IY165" s="285"/>
      <c r="IZ165" s="285"/>
      <c r="JA165" s="285"/>
      <c r="JB165" s="285"/>
      <c r="JC165" s="285"/>
      <c r="JD165" s="285"/>
      <c r="JE165" s="285"/>
      <c r="JF165" s="285"/>
      <c r="JG165" s="285"/>
      <c r="JH165" s="285"/>
      <c r="JI165" s="285"/>
      <c r="JJ165" s="285"/>
      <c r="JK165" s="285"/>
      <c r="JL165" s="285"/>
      <c r="JM165" s="285"/>
      <c r="JN165" s="285"/>
      <c r="JO165" s="285"/>
      <c r="JP165" s="285"/>
      <c r="JQ165" s="285"/>
      <c r="JR165" s="285"/>
      <c r="JS165" s="285"/>
      <c r="JT165" s="285"/>
      <c r="JU165" s="285"/>
      <c r="JV165" s="285"/>
      <c r="JW165" s="285"/>
      <c r="JX165" s="285"/>
      <c r="JY165" s="285"/>
      <c r="JZ165" s="285"/>
      <c r="KA165" s="285"/>
      <c r="KB165" s="285"/>
      <c r="KC165" s="285"/>
      <c r="KD165" s="285"/>
      <c r="KE165" s="285"/>
      <c r="KF165" s="285"/>
      <c r="KG165" s="285"/>
      <c r="KH165" s="285"/>
      <c r="KI165" s="285"/>
      <c r="KJ165" s="285"/>
      <c r="KK165" s="285"/>
      <c r="KL165" s="285"/>
      <c r="KM165" s="285"/>
      <c r="KN165" s="285"/>
      <c r="KO165" s="285"/>
      <c r="KP165" s="285"/>
      <c r="KQ165" s="285"/>
      <c r="KR165" s="285"/>
      <c r="KS165" s="285"/>
      <c r="KT165" s="285"/>
      <c r="KU165" s="285"/>
      <c r="KV165" s="285"/>
      <c r="KW165" s="285"/>
      <c r="KX165" s="285"/>
      <c r="KY165" s="285"/>
      <c r="KZ165" s="285"/>
      <c r="LA165" s="285"/>
      <c r="LB165" s="285"/>
      <c r="LC165" s="285"/>
      <c r="LD165" s="285"/>
      <c r="LE165" s="285"/>
      <c r="LF165" s="285"/>
      <c r="LG165" s="285"/>
      <c r="LH165" s="285"/>
      <c r="LI165" s="285"/>
      <c r="LJ165" s="285"/>
      <c r="LK165" s="285"/>
      <c r="LL165" s="285"/>
      <c r="LM165" s="285"/>
      <c r="LN165" s="285"/>
      <c r="LO165" s="285"/>
      <c r="LP165" s="285"/>
      <c r="LQ165" s="285"/>
      <c r="LR165" s="285"/>
      <c r="LS165" s="285"/>
      <c r="LT165" s="285"/>
      <c r="LU165" s="285"/>
      <c r="LV165" s="285"/>
      <c r="LW165" s="285"/>
      <c r="LX165" s="285"/>
      <c r="LY165" s="285"/>
      <c r="LZ165" s="285"/>
      <c r="MA165" s="285"/>
      <c r="MB165" s="285"/>
      <c r="MC165" s="285"/>
      <c r="MD165" s="285"/>
      <c r="ME165" s="285"/>
      <c r="MF165" s="285"/>
      <c r="MG165" s="285"/>
      <c r="MH165" s="285"/>
      <c r="MI165" s="285"/>
      <c r="MJ165" s="285"/>
      <c r="MK165" s="285"/>
      <c r="ML165" s="285"/>
      <c r="MM165" s="285"/>
      <c r="MN165" s="285"/>
      <c r="MO165" s="285"/>
      <c r="MP165" s="285"/>
      <c r="MQ165" s="285"/>
      <c r="MR165" s="285"/>
      <c r="MS165" s="285"/>
      <c r="MT165" s="285"/>
      <c r="MU165" s="285"/>
      <c r="MV165" s="285"/>
      <c r="MW165" s="285"/>
      <c r="MX165" s="285"/>
      <c r="MY165" s="285"/>
      <c r="MZ165" s="285"/>
      <c r="NA165" s="285"/>
      <c r="NB165" s="285"/>
      <c r="NC165" s="285"/>
      <c r="ND165" s="285"/>
      <c r="NE165" s="285"/>
      <c r="NF165" s="285"/>
      <c r="NG165" s="285"/>
      <c r="NH165" s="285"/>
      <c r="NI165" s="285"/>
      <c r="NJ165" s="285"/>
      <c r="NK165" s="285"/>
      <c r="NL165" s="285"/>
      <c r="NM165" s="285"/>
      <c r="NN165" s="285"/>
      <c r="NO165" s="285"/>
      <c r="NP165" s="285"/>
      <c r="NQ165" s="285"/>
      <c r="NR165" s="285"/>
      <c r="NS165" s="285"/>
      <c r="NT165" s="285"/>
      <c r="NU165" s="285"/>
      <c r="NV165" s="285"/>
      <c r="NW165" s="285"/>
      <c r="NX165" s="285"/>
      <c r="NY165" s="285"/>
      <c r="NZ165" s="285"/>
      <c r="OA165" s="285"/>
      <c r="OB165" s="285"/>
      <c r="OC165" s="285"/>
      <c r="OD165" s="285"/>
      <c r="OE165" s="285"/>
      <c r="OF165" s="285"/>
      <c r="OG165" s="285"/>
      <c r="OH165" s="285"/>
      <c r="OI165" s="285"/>
      <c r="OJ165" s="285"/>
      <c r="OK165" s="285"/>
      <c r="OL165" s="285"/>
      <c r="OM165" s="285"/>
      <c r="ON165" s="285"/>
      <c r="OO165" s="285"/>
      <c r="OP165" s="285"/>
      <c r="OQ165" s="285"/>
      <c r="OR165" s="285"/>
      <c r="OS165" s="285"/>
      <c r="OT165" s="285"/>
      <c r="OU165" s="285"/>
      <c r="OV165" s="285"/>
      <c r="OW165" s="285"/>
      <c r="OX165" s="285"/>
      <c r="OY165" s="285"/>
      <c r="OZ165" s="285"/>
      <c r="PA165" s="285"/>
      <c r="PB165" s="285"/>
      <c r="PC165" s="285"/>
      <c r="PD165" s="285"/>
      <c r="PE165" s="285"/>
      <c r="PF165" s="285"/>
      <c r="PG165" s="285"/>
      <c r="PH165" s="285"/>
      <c r="PI165" s="285"/>
      <c r="PJ165" s="285"/>
      <c r="PK165" s="285"/>
      <c r="PL165" s="285"/>
      <c r="PM165" s="285"/>
      <c r="PN165" s="285"/>
      <c r="PO165" s="285"/>
      <c r="PP165" s="285"/>
      <c r="PQ165" s="285"/>
      <c r="PR165" s="285"/>
      <c r="PS165" s="285"/>
      <c r="PT165" s="285"/>
      <c r="PU165" s="285"/>
      <c r="PV165" s="285"/>
      <c r="PW165" s="285"/>
      <c r="PX165" s="285"/>
      <c r="PY165" s="285"/>
      <c r="PZ165" s="285"/>
      <c r="QA165" s="285"/>
      <c r="QB165" s="285"/>
      <c r="QC165" s="285"/>
      <c r="QD165" s="285"/>
      <c r="QE165" s="285"/>
      <c r="QF165" s="285"/>
      <c r="QG165" s="285"/>
      <c r="QH165" s="285"/>
      <c r="QI165" s="285"/>
      <c r="QJ165" s="285"/>
      <c r="QK165" s="285"/>
      <c r="QL165" s="285"/>
      <c r="QM165" s="285"/>
      <c r="QN165" s="285"/>
      <c r="QO165" s="285"/>
      <c r="QP165" s="285"/>
      <c r="QQ165" s="285"/>
      <c r="QR165" s="285"/>
      <c r="QS165" s="285"/>
      <c r="QT165" s="285"/>
      <c r="QU165" s="285"/>
      <c r="QV165" s="285"/>
      <c r="QW165" s="285"/>
      <c r="QX165" s="285"/>
      <c r="QY165" s="285"/>
      <c r="QZ165" s="285"/>
      <c r="RA165" s="285"/>
      <c r="RB165" s="285"/>
      <c r="RC165" s="285"/>
      <c r="RD165" s="285"/>
      <c r="RE165" s="285"/>
      <c r="RF165" s="285"/>
      <c r="RG165" s="285"/>
      <c r="RH165" s="285"/>
      <c r="RI165" s="285"/>
      <c r="RJ165" s="285"/>
      <c r="RK165" s="285"/>
      <c r="RL165" s="285"/>
      <c r="RM165" s="285"/>
      <c r="RN165" s="285"/>
      <c r="RO165" s="285"/>
      <c r="RP165" s="285"/>
      <c r="RQ165" s="285"/>
      <c r="RR165" s="285"/>
      <c r="RS165" s="285"/>
      <c r="RT165" s="285"/>
      <c r="RU165" s="285"/>
      <c r="RV165" s="285"/>
      <c r="RW165" s="285"/>
      <c r="RX165" s="285"/>
      <c r="RY165" s="285"/>
      <c r="RZ165" s="285"/>
      <c r="SA165" s="285"/>
      <c r="SB165" s="285"/>
      <c r="SC165" s="285"/>
      <c r="SD165" s="285"/>
      <c r="SE165" s="285"/>
      <c r="SF165" s="285"/>
      <c r="SG165" s="285"/>
      <c r="SH165" s="285"/>
      <c r="SI165" s="285"/>
      <c r="SJ165" s="285"/>
      <c r="SK165" s="285"/>
      <c r="SL165" s="285"/>
      <c r="SM165" s="285"/>
      <c r="SN165" s="285"/>
      <c r="SO165" s="285"/>
      <c r="SP165" s="285"/>
      <c r="SQ165" s="285"/>
      <c r="SR165" s="285"/>
      <c r="SS165" s="285"/>
      <c r="ST165" s="285"/>
      <c r="SU165" s="285"/>
      <c r="SV165" s="285"/>
      <c r="SW165" s="285"/>
      <c r="SX165" s="285"/>
      <c r="SY165" s="285"/>
      <c r="SZ165" s="285"/>
      <c r="TA165" s="285"/>
      <c r="TB165" s="285"/>
      <c r="TC165" s="285"/>
      <c r="TD165" s="285"/>
      <c r="TE165" s="285"/>
      <c r="TF165" s="285"/>
      <c r="TG165" s="285"/>
      <c r="TH165" s="285"/>
      <c r="TI165" s="285"/>
      <c r="TJ165" s="285"/>
      <c r="TK165" s="285"/>
      <c r="TL165" s="285"/>
      <c r="TM165" s="285"/>
      <c r="TN165" s="285"/>
      <c r="TO165" s="285"/>
      <c r="TP165" s="285"/>
      <c r="TQ165" s="285"/>
      <c r="TR165" s="285"/>
      <c r="TS165" s="285"/>
      <c r="TT165" s="285"/>
      <c r="TU165" s="285"/>
      <c r="TV165" s="285"/>
      <c r="TW165" s="285"/>
      <c r="TX165" s="285"/>
      <c r="TY165" s="285"/>
      <c r="TZ165" s="285"/>
      <c r="UA165" s="285"/>
      <c r="UB165" s="285"/>
      <c r="UC165" s="285"/>
      <c r="UD165" s="285"/>
      <c r="UE165" s="285"/>
      <c r="UF165" s="285"/>
      <c r="UG165" s="285"/>
      <c r="UH165" s="285"/>
      <c r="UI165" s="285"/>
      <c r="UJ165" s="285"/>
      <c r="UK165" s="285"/>
      <c r="UL165" s="285"/>
      <c r="UM165" s="285"/>
      <c r="UN165" s="285"/>
      <c r="UO165" s="285"/>
      <c r="UP165" s="285"/>
      <c r="UQ165" s="285"/>
      <c r="UR165" s="285"/>
      <c r="US165" s="285"/>
      <c r="UT165" s="285"/>
      <c r="UU165" s="285"/>
      <c r="UV165" s="285"/>
      <c r="UW165" s="285"/>
      <c r="UX165" s="285"/>
      <c r="UY165" s="285"/>
      <c r="UZ165" s="285"/>
      <c r="VA165" s="285"/>
      <c r="VB165" s="285"/>
      <c r="VC165" s="285"/>
      <c r="VD165" s="285"/>
      <c r="VE165" s="285"/>
      <c r="VF165" s="285"/>
      <c r="VG165" s="285"/>
      <c r="VH165" s="285"/>
      <c r="VI165" s="285"/>
      <c r="VJ165" s="285"/>
      <c r="VK165" s="285"/>
      <c r="VL165" s="285"/>
      <c r="VM165" s="285"/>
      <c r="VN165" s="285"/>
      <c r="VO165" s="285"/>
      <c r="VP165" s="285"/>
      <c r="VQ165" s="285"/>
      <c r="VR165" s="285"/>
      <c r="VS165" s="285"/>
      <c r="VT165" s="285"/>
      <c r="VU165" s="285"/>
      <c r="VV165" s="285"/>
      <c r="VW165" s="285"/>
      <c r="VX165" s="285"/>
      <c r="VY165" s="285"/>
      <c r="VZ165" s="285"/>
      <c r="WA165" s="285"/>
      <c r="WB165" s="285"/>
      <c r="WC165" s="285"/>
      <c r="WD165" s="285"/>
      <c r="WE165" s="285"/>
      <c r="WF165" s="285"/>
      <c r="WG165" s="285"/>
      <c r="WH165" s="285"/>
      <c r="WI165" s="285"/>
      <c r="WJ165" s="285"/>
      <c r="WK165" s="285"/>
      <c r="WL165" s="285"/>
      <c r="WM165" s="285"/>
      <c r="WN165" s="285"/>
      <c r="WO165" s="285"/>
      <c r="WP165" s="285"/>
      <c r="WQ165" s="285"/>
      <c r="WR165" s="285"/>
      <c r="WS165" s="285"/>
      <c r="WT165" s="285"/>
      <c r="WU165" s="285"/>
      <c r="WV165" s="285"/>
      <c r="WW165" s="285"/>
      <c r="WX165" s="285"/>
      <c r="WY165" s="285"/>
      <c r="WZ165" s="285"/>
      <c r="XA165" s="285"/>
      <c r="XB165" s="285"/>
      <c r="XC165" s="285"/>
      <c r="XD165" s="285"/>
      <c r="XE165" s="285"/>
      <c r="XF165" s="285"/>
      <c r="XG165" s="285"/>
      <c r="XH165" s="285"/>
      <c r="XI165" s="285"/>
      <c r="XJ165" s="285"/>
      <c r="XK165" s="285"/>
      <c r="XL165" s="285"/>
      <c r="XM165" s="285"/>
      <c r="XN165" s="285"/>
      <c r="XO165" s="285"/>
      <c r="XP165" s="285"/>
      <c r="XQ165" s="285"/>
      <c r="XR165" s="285"/>
      <c r="XS165" s="285"/>
      <c r="XT165" s="285"/>
      <c r="XU165" s="285"/>
      <c r="XV165" s="285"/>
      <c r="XW165" s="285"/>
      <c r="XX165" s="285"/>
      <c r="XY165" s="285"/>
      <c r="XZ165" s="285"/>
      <c r="YA165" s="285"/>
      <c r="YB165" s="285"/>
      <c r="YC165" s="285"/>
      <c r="YD165" s="285"/>
      <c r="YE165" s="285"/>
      <c r="YF165" s="285"/>
      <c r="YG165" s="285"/>
      <c r="YH165" s="285"/>
      <c r="YI165" s="285"/>
      <c r="YJ165" s="285"/>
      <c r="YK165" s="285"/>
      <c r="YL165" s="285"/>
      <c r="YM165" s="285"/>
      <c r="YN165" s="285"/>
      <c r="YO165" s="285"/>
      <c r="YP165" s="285"/>
      <c r="YQ165" s="285"/>
      <c r="YR165" s="285"/>
      <c r="YS165" s="285"/>
      <c r="YT165" s="285"/>
      <c r="YU165" s="285"/>
      <c r="YV165" s="285"/>
      <c r="YW165" s="285"/>
      <c r="YX165" s="285"/>
      <c r="YY165" s="285"/>
      <c r="YZ165" s="285"/>
      <c r="ZA165" s="285"/>
      <c r="ZB165" s="285"/>
      <c r="ZC165" s="285"/>
      <c r="ZD165" s="285"/>
      <c r="ZE165" s="285"/>
      <c r="ZF165" s="285"/>
      <c r="ZG165" s="285"/>
      <c r="ZH165" s="285"/>
      <c r="ZI165" s="285"/>
      <c r="ZJ165" s="285"/>
      <c r="ZK165" s="285"/>
      <c r="ZL165" s="285"/>
      <c r="ZM165" s="285"/>
      <c r="ZN165" s="285"/>
      <c r="ZO165" s="285"/>
      <c r="ZP165" s="285"/>
      <c r="ZQ165" s="285"/>
      <c r="ZR165" s="285"/>
      <c r="ZS165" s="285"/>
      <c r="ZT165" s="285"/>
      <c r="ZU165" s="285"/>
      <c r="ZV165" s="285"/>
      <c r="ZW165" s="285"/>
      <c r="ZX165" s="285"/>
      <c r="ZY165" s="285"/>
      <c r="ZZ165" s="285"/>
      <c r="AAA165" s="285"/>
      <c r="AAB165" s="285"/>
      <c r="AAC165" s="285"/>
      <c r="AAD165" s="285"/>
      <c r="AAE165" s="285"/>
      <c r="AAF165" s="285"/>
      <c r="AAG165" s="285"/>
      <c r="AAH165" s="285"/>
      <c r="AAI165" s="285"/>
      <c r="AAJ165" s="285"/>
      <c r="AAK165" s="285"/>
      <c r="AAL165" s="285"/>
      <c r="AAM165" s="285"/>
      <c r="AAN165" s="285"/>
      <c r="AAO165" s="285"/>
      <c r="AAP165" s="285"/>
      <c r="AAQ165" s="285"/>
      <c r="AAR165" s="285"/>
      <c r="AAS165" s="285"/>
      <c r="AAT165" s="285"/>
      <c r="AAU165" s="285"/>
      <c r="AAV165" s="285"/>
      <c r="AAW165" s="285"/>
      <c r="AAX165" s="285"/>
      <c r="AAY165" s="285"/>
      <c r="AAZ165" s="285"/>
      <c r="ABA165" s="285"/>
      <c r="ABB165" s="285"/>
      <c r="ABC165" s="285"/>
      <c r="ABD165" s="285"/>
      <c r="ABE165" s="285"/>
      <c r="ABF165" s="285"/>
      <c r="ABG165" s="285"/>
      <c r="ABH165" s="285"/>
      <c r="ABI165" s="285"/>
      <c r="ABJ165" s="285"/>
      <c r="ABK165" s="285"/>
      <c r="ABL165" s="285"/>
      <c r="ABM165" s="285"/>
      <c r="ABN165" s="285"/>
      <c r="ABO165" s="285"/>
      <c r="ABP165" s="285"/>
      <c r="ABQ165" s="285"/>
      <c r="ABR165" s="285"/>
      <c r="ABS165" s="285"/>
      <c r="ABT165" s="285"/>
      <c r="ABU165" s="285"/>
      <c r="ABV165" s="285"/>
      <c r="ABW165" s="285"/>
      <c r="ABX165" s="285"/>
      <c r="ABY165" s="285"/>
      <c r="ABZ165" s="285"/>
      <c r="ACA165" s="285"/>
      <c r="ACB165" s="285"/>
      <c r="ACC165" s="285"/>
      <c r="ACD165" s="285"/>
      <c r="ACE165" s="285"/>
      <c r="ACF165" s="285"/>
      <c r="ACG165" s="285"/>
      <c r="ACH165" s="285"/>
      <c r="ACI165" s="285"/>
      <c r="ACJ165" s="285"/>
      <c r="ACK165" s="285"/>
      <c r="ACL165" s="285"/>
      <c r="ACM165" s="285"/>
      <c r="ACN165" s="285"/>
      <c r="ACO165" s="285"/>
      <c r="ACP165" s="285"/>
      <c r="ACQ165" s="285"/>
      <c r="ACR165" s="285"/>
      <c r="ACS165" s="285"/>
      <c r="ACT165" s="285"/>
      <c r="ACU165" s="285"/>
      <c r="ACV165" s="285"/>
      <c r="ACW165" s="285"/>
      <c r="ACX165" s="285"/>
      <c r="ACY165" s="285"/>
      <c r="ACZ165" s="285"/>
      <c r="ADA165" s="285"/>
      <c r="ADB165" s="285"/>
      <c r="ADC165" s="285"/>
      <c r="ADD165" s="285"/>
      <c r="ADE165" s="285"/>
      <c r="ADF165" s="285"/>
      <c r="ADG165" s="285"/>
      <c r="ADH165" s="285"/>
      <c r="ADI165" s="285"/>
      <c r="ADJ165" s="285"/>
      <c r="ADK165" s="285"/>
      <c r="ADL165" s="285"/>
      <c r="ADM165" s="285"/>
      <c r="ADN165" s="285"/>
      <c r="ADO165" s="285"/>
      <c r="ADP165" s="285"/>
      <c r="ADQ165" s="285"/>
      <c r="ADR165" s="285"/>
      <c r="ADS165" s="285"/>
      <c r="ADT165" s="285"/>
      <c r="ADU165" s="285"/>
      <c r="ADV165" s="285"/>
      <c r="ADW165" s="285"/>
      <c r="ADX165" s="285"/>
      <c r="ADY165" s="285"/>
      <c r="ADZ165" s="285"/>
      <c r="AEA165" s="285"/>
      <c r="AEB165" s="285"/>
      <c r="AEC165" s="285"/>
      <c r="AED165" s="285"/>
      <c r="AEE165" s="285"/>
      <c r="AEF165" s="285"/>
      <c r="AEG165" s="285"/>
      <c r="AEH165" s="285"/>
      <c r="AEI165" s="285"/>
      <c r="AEJ165" s="285"/>
      <c r="AEK165" s="285"/>
      <c r="AEL165" s="285"/>
      <c r="AEM165" s="285"/>
      <c r="AEN165" s="285"/>
      <c r="AEO165" s="285"/>
      <c r="AEP165" s="285"/>
      <c r="AEQ165" s="285"/>
      <c r="AER165" s="285"/>
      <c r="AES165" s="285"/>
      <c r="AET165" s="285"/>
      <c r="AEU165" s="285"/>
      <c r="AEV165" s="285"/>
      <c r="AEW165" s="285"/>
      <c r="AEX165" s="285"/>
      <c r="AEY165" s="285"/>
      <c r="AEZ165" s="285"/>
      <c r="AFA165" s="285"/>
      <c r="AFB165" s="285"/>
      <c r="AFC165" s="285"/>
      <c r="AFD165" s="285"/>
      <c r="AFE165" s="285"/>
      <c r="AFF165" s="285"/>
      <c r="AFG165" s="285"/>
      <c r="AFH165" s="285"/>
      <c r="AFI165" s="285"/>
      <c r="AFJ165" s="285"/>
      <c r="AFK165" s="285"/>
      <c r="AFL165" s="285"/>
      <c r="AFM165" s="285"/>
      <c r="AFN165" s="285"/>
      <c r="AFO165" s="285"/>
      <c r="AFP165" s="285"/>
      <c r="AFQ165" s="285"/>
      <c r="AFR165" s="285"/>
      <c r="AFS165" s="285"/>
      <c r="AFT165" s="285"/>
      <c r="AFU165" s="285"/>
      <c r="AFV165" s="285"/>
      <c r="AFW165" s="285"/>
      <c r="AFX165" s="285"/>
      <c r="AFY165" s="285"/>
      <c r="AFZ165" s="285"/>
      <c r="AGA165" s="285"/>
      <c r="AGB165" s="285"/>
      <c r="AGC165" s="285"/>
      <c r="AGD165" s="285"/>
      <c r="AGE165" s="285"/>
      <c r="AGF165" s="285"/>
      <c r="AGG165" s="285"/>
      <c r="AGH165" s="285"/>
      <c r="AGI165" s="285"/>
      <c r="AGJ165" s="285"/>
      <c r="AGK165" s="285"/>
      <c r="AGL165" s="285"/>
      <c r="AGM165" s="285"/>
      <c r="AGN165" s="285"/>
      <c r="AGO165" s="285"/>
      <c r="AGP165" s="285"/>
      <c r="AGQ165" s="285"/>
      <c r="AGR165" s="285"/>
      <c r="AGS165" s="285"/>
      <c r="AGT165" s="285"/>
      <c r="AGU165" s="285"/>
      <c r="AGV165" s="285"/>
      <c r="AGW165" s="285"/>
      <c r="AGX165" s="285"/>
      <c r="AGY165" s="285"/>
      <c r="AGZ165" s="285"/>
      <c r="AHA165" s="285"/>
      <c r="AHB165" s="285"/>
      <c r="AHC165" s="285"/>
      <c r="AHD165" s="285"/>
      <c r="AHE165" s="285"/>
      <c r="AHF165" s="285"/>
      <c r="AHG165" s="285"/>
      <c r="AHH165" s="285"/>
      <c r="AHI165" s="285"/>
      <c r="AHJ165" s="285"/>
      <c r="AHK165" s="285"/>
      <c r="AHL165" s="285"/>
      <c r="AHM165" s="285"/>
      <c r="AHN165" s="285"/>
      <c r="AHO165" s="285"/>
      <c r="AHP165" s="285"/>
      <c r="AHQ165" s="285"/>
      <c r="AHR165" s="285"/>
      <c r="AHS165" s="285"/>
      <c r="AHT165" s="285"/>
      <c r="AHU165" s="285"/>
      <c r="AHV165" s="285"/>
      <c r="AHW165" s="285"/>
      <c r="AHX165" s="285"/>
      <c r="AHY165" s="285"/>
      <c r="AHZ165" s="285"/>
      <c r="AIA165" s="285"/>
      <c r="AIB165" s="285"/>
      <c r="AIC165" s="285"/>
      <c r="AID165" s="285"/>
      <c r="AIE165" s="285"/>
      <c r="AIF165" s="285"/>
      <c r="AIG165" s="285"/>
      <c r="AIH165" s="285"/>
      <c r="AII165" s="285"/>
      <c r="AIJ165" s="285"/>
      <c r="AIK165" s="285"/>
      <c r="AIL165" s="285"/>
      <c r="AIM165" s="285"/>
      <c r="AIN165" s="285"/>
      <c r="AIO165" s="285"/>
      <c r="AIP165" s="285"/>
      <c r="AIQ165" s="285"/>
      <c r="AIR165" s="285"/>
      <c r="AIS165" s="285"/>
      <c r="AIT165" s="285"/>
      <c r="AIU165" s="285"/>
      <c r="AIV165" s="285"/>
      <c r="AIW165" s="285"/>
      <c r="AIX165" s="285"/>
      <c r="AIY165" s="285"/>
      <c r="AIZ165" s="285"/>
      <c r="AJA165" s="285"/>
      <c r="AJB165" s="285"/>
      <c r="AJC165" s="285"/>
      <c r="AJD165" s="285"/>
      <c r="AJE165" s="285"/>
      <c r="AJF165" s="285"/>
      <c r="AJG165" s="285"/>
      <c r="AJH165" s="285"/>
      <c r="AJI165" s="285"/>
      <c r="AJJ165" s="285"/>
      <c r="AJK165" s="285"/>
      <c r="AJL165" s="285"/>
      <c r="AJM165" s="285"/>
      <c r="AJN165" s="285"/>
      <c r="AJO165" s="285"/>
      <c r="AJP165" s="285"/>
      <c r="AJQ165" s="285"/>
      <c r="AJR165" s="285"/>
      <c r="AJS165" s="285"/>
      <c r="AJT165" s="285"/>
      <c r="AJU165" s="285"/>
      <c r="AJV165" s="285"/>
      <c r="AJW165" s="285"/>
      <c r="AJX165" s="285"/>
      <c r="AJY165" s="285"/>
      <c r="AJZ165" s="285"/>
      <c r="AKA165" s="285"/>
      <c r="AKB165" s="285"/>
      <c r="AKC165" s="285"/>
      <c r="AKD165" s="285"/>
      <c r="AKE165" s="285"/>
      <c r="AKF165" s="285"/>
      <c r="AKG165" s="285"/>
      <c r="AKH165" s="285"/>
      <c r="AKI165" s="285"/>
      <c r="AKJ165" s="285"/>
      <c r="AKK165" s="285"/>
      <c r="AKL165" s="285"/>
      <c r="AKM165" s="285"/>
      <c r="AKN165" s="285"/>
      <c r="AKO165" s="285"/>
      <c r="AKP165" s="285"/>
      <c r="AKQ165" s="285"/>
      <c r="AKR165" s="285"/>
      <c r="AKS165" s="285"/>
      <c r="AKT165" s="285"/>
      <c r="AKU165" s="285"/>
      <c r="AKV165" s="285"/>
      <c r="AKW165" s="285"/>
      <c r="AKX165" s="285"/>
      <c r="AKY165" s="285"/>
      <c r="AKZ165" s="285"/>
      <c r="ALA165" s="285"/>
      <c r="ALB165" s="285"/>
      <c r="ALC165" s="285"/>
      <c r="ALD165" s="285"/>
      <c r="ALE165" s="285"/>
      <c r="ALF165" s="285"/>
      <c r="ALG165" s="285"/>
      <c r="ALH165" s="285"/>
      <c r="ALI165" s="285"/>
      <c r="ALJ165" s="285"/>
      <c r="ALK165" s="285"/>
      <c r="ALL165" s="285"/>
      <c r="ALM165" s="285"/>
      <c r="ALN165" s="285"/>
      <c r="ALO165" s="285"/>
      <c r="ALP165" s="285"/>
      <c r="ALQ165" s="285"/>
      <c r="ALR165" s="285"/>
      <c r="ALS165" s="285"/>
      <c r="ALT165" s="285"/>
      <c r="ALU165" s="285"/>
      <c r="ALV165" s="285"/>
      <c r="ALW165" s="285"/>
      <c r="ALX165" s="285"/>
      <c r="ALY165" s="285"/>
      <c r="ALZ165" s="285"/>
      <c r="AMA165" s="285"/>
      <c r="AMB165" s="285"/>
      <c r="AMC165" s="285"/>
      <c r="AMD165" s="285"/>
      <c r="AME165" s="285"/>
      <c r="AMF165" s="285"/>
      <c r="AMG165" s="285"/>
      <c r="AMH165" s="285"/>
      <c r="AMI165" s="285"/>
      <c r="AMJ165" s="285"/>
      <c r="AMK165" s="285"/>
      <c r="AML165" s="285"/>
      <c r="AMM165" s="285"/>
      <c r="AMN165" s="285"/>
      <c r="AMO165" s="285"/>
      <c r="AMP165" s="285"/>
      <c r="AMQ165" s="285"/>
      <c r="AMR165" s="285"/>
      <c r="AMS165" s="285"/>
      <c r="AMT165" s="285"/>
      <c r="AMU165" s="285"/>
      <c r="AMV165" s="285"/>
      <c r="AMW165" s="285"/>
      <c r="AMX165" s="285"/>
      <c r="AMY165" s="285"/>
      <c r="AMZ165" s="285"/>
      <c r="ANA165" s="285"/>
      <c r="ANB165" s="285"/>
      <c r="ANC165" s="285"/>
      <c r="AND165" s="285"/>
      <c r="ANE165" s="285"/>
      <c r="ANF165" s="285"/>
      <c r="ANG165" s="285"/>
      <c r="ANH165" s="285"/>
      <c r="ANI165" s="285"/>
      <c r="ANJ165" s="285"/>
      <c r="ANK165" s="285"/>
      <c r="ANL165" s="285"/>
      <c r="ANM165" s="285"/>
      <c r="ANN165" s="285"/>
      <c r="ANO165" s="285"/>
      <c r="ANP165" s="285"/>
      <c r="ANQ165" s="285"/>
      <c r="ANR165" s="285"/>
      <c r="ANS165" s="285"/>
      <c r="ANT165" s="285"/>
      <c r="ANU165" s="285"/>
      <c r="ANV165" s="285"/>
      <c r="ANW165" s="285"/>
      <c r="ANX165" s="285"/>
      <c r="ANY165" s="285"/>
      <c r="ANZ165" s="285"/>
      <c r="AOA165" s="285"/>
      <c r="AOB165" s="285"/>
      <c r="AOC165" s="285"/>
      <c r="AOD165" s="285"/>
      <c r="AOE165" s="285"/>
      <c r="AOF165" s="285"/>
      <c r="AOG165" s="285"/>
      <c r="AOH165" s="285"/>
      <c r="AOI165" s="285"/>
      <c r="AOJ165" s="285"/>
      <c r="AOK165" s="285"/>
      <c r="AOL165" s="285"/>
      <c r="AOM165" s="285"/>
      <c r="AON165" s="285"/>
      <c r="AOO165" s="285"/>
      <c r="AOP165" s="285"/>
      <c r="AOQ165" s="285"/>
      <c r="AOR165" s="285"/>
      <c r="AOS165" s="285"/>
      <c r="AOT165" s="285"/>
      <c r="AOU165" s="285"/>
      <c r="AOV165" s="285"/>
      <c r="AOW165" s="285"/>
      <c r="AOX165" s="285"/>
      <c r="AOY165" s="285"/>
      <c r="AOZ165" s="285"/>
      <c r="APA165" s="285"/>
      <c r="APB165" s="285"/>
      <c r="APC165" s="285"/>
      <c r="APD165" s="285"/>
      <c r="APE165" s="285"/>
      <c r="APF165" s="285"/>
      <c r="APG165" s="285"/>
      <c r="APH165" s="285"/>
      <c r="API165" s="285"/>
      <c r="APJ165" s="285"/>
      <c r="APK165" s="285"/>
      <c r="APL165" s="285"/>
      <c r="APM165" s="285"/>
      <c r="APN165" s="285"/>
      <c r="APO165" s="285"/>
      <c r="APP165" s="285"/>
      <c r="APQ165" s="285"/>
      <c r="APR165" s="285"/>
      <c r="APS165" s="285"/>
      <c r="APT165" s="285"/>
      <c r="APU165" s="285"/>
      <c r="APV165" s="285"/>
      <c r="APW165" s="285"/>
      <c r="APX165" s="285"/>
      <c r="APY165" s="285"/>
      <c r="APZ165" s="285"/>
      <c r="AQA165" s="285"/>
      <c r="AQB165" s="285"/>
      <c r="AQC165" s="285"/>
      <c r="AQD165" s="285"/>
      <c r="AQE165" s="285"/>
      <c r="AQF165" s="285"/>
      <c r="AQG165" s="285"/>
      <c r="AQH165" s="285"/>
      <c r="AQI165" s="285"/>
      <c r="AQJ165" s="285"/>
      <c r="AQK165" s="285"/>
      <c r="AQL165" s="285"/>
      <c r="AQM165" s="285"/>
      <c r="AQN165" s="285"/>
      <c r="AQO165" s="285"/>
      <c r="AQP165" s="285"/>
      <c r="AQQ165" s="285"/>
      <c r="AQR165" s="285"/>
      <c r="AQS165" s="285"/>
      <c r="AQT165" s="285"/>
      <c r="AQU165" s="285"/>
      <c r="AQV165" s="285"/>
      <c r="AQW165" s="285"/>
      <c r="AQX165" s="285"/>
      <c r="AQY165" s="285"/>
      <c r="AQZ165" s="285"/>
      <c r="ARA165" s="285"/>
      <c r="ARB165" s="285"/>
      <c r="ARC165" s="285"/>
      <c r="ARD165" s="285"/>
      <c r="ARE165" s="285"/>
      <c r="ARF165" s="285"/>
      <c r="ARG165" s="285"/>
      <c r="ARH165" s="285"/>
      <c r="ARI165" s="285"/>
      <c r="ARJ165" s="285"/>
      <c r="ARK165" s="285"/>
      <c r="ARL165" s="285"/>
      <c r="ARM165" s="285"/>
      <c r="ARN165" s="285"/>
      <c r="ARO165" s="285"/>
      <c r="ARP165" s="285"/>
      <c r="ARQ165" s="285"/>
      <c r="ARR165" s="285"/>
      <c r="ARS165" s="285"/>
      <c r="ART165" s="285"/>
      <c r="ARU165" s="285"/>
      <c r="ARV165" s="285"/>
      <c r="ARW165" s="285"/>
      <c r="ARX165" s="285"/>
      <c r="ARY165" s="285"/>
      <c r="ARZ165" s="285"/>
      <c r="ASA165" s="285"/>
      <c r="ASB165" s="285"/>
      <c r="ASC165" s="285"/>
      <c r="ASD165" s="285"/>
      <c r="ASE165" s="285"/>
      <c r="ASF165" s="285"/>
      <c r="ASG165" s="285"/>
      <c r="ASH165" s="285"/>
      <c r="ASI165" s="285"/>
      <c r="ASJ165" s="285"/>
      <c r="ASK165" s="285"/>
      <c r="ASL165" s="285"/>
      <c r="ASM165" s="285"/>
      <c r="ASN165" s="285"/>
      <c r="ASO165" s="285"/>
      <c r="ASP165" s="285"/>
      <c r="ASQ165" s="285"/>
      <c r="ASR165" s="285"/>
      <c r="ASS165" s="285"/>
      <c r="AST165" s="285"/>
      <c r="ASU165" s="285"/>
      <c r="ASV165" s="285"/>
      <c r="ASW165" s="285"/>
      <c r="ASX165" s="285"/>
      <c r="ASY165" s="285"/>
      <c r="ASZ165" s="285"/>
      <c r="ATA165" s="285"/>
      <c r="ATB165" s="285"/>
      <c r="ATC165" s="285"/>
      <c r="ATD165" s="285"/>
      <c r="ATE165" s="285"/>
      <c r="ATF165" s="285"/>
      <c r="ATG165" s="285"/>
      <c r="ATH165" s="285"/>
      <c r="ATI165" s="285"/>
      <c r="ATJ165" s="285"/>
      <c r="ATK165" s="285"/>
      <c r="ATL165" s="285"/>
      <c r="ATM165" s="285"/>
      <c r="ATN165" s="285"/>
      <c r="ATO165" s="285"/>
      <c r="ATP165" s="285"/>
      <c r="ATQ165" s="285"/>
      <c r="ATR165" s="285"/>
      <c r="ATS165" s="285"/>
      <c r="ATT165" s="285"/>
      <c r="ATU165" s="285"/>
      <c r="ATV165" s="285"/>
      <c r="ATW165" s="285"/>
      <c r="ATX165" s="285"/>
      <c r="ATY165" s="285"/>
      <c r="ATZ165" s="285"/>
      <c r="AUA165" s="285"/>
      <c r="AUB165" s="285"/>
      <c r="AUC165" s="285"/>
      <c r="AUD165" s="285"/>
      <c r="AUE165" s="285"/>
      <c r="AUF165" s="285"/>
      <c r="AUG165" s="285"/>
      <c r="AUH165" s="285"/>
      <c r="AUI165" s="285"/>
      <c r="AUJ165" s="285"/>
      <c r="AUK165" s="285"/>
      <c r="AUL165" s="285"/>
      <c r="AUM165" s="285"/>
      <c r="AUN165" s="285"/>
      <c r="AUO165" s="285"/>
      <c r="AUP165" s="285"/>
      <c r="AUQ165" s="285"/>
      <c r="AUR165" s="285"/>
      <c r="AUS165" s="285"/>
      <c r="AUT165" s="285"/>
      <c r="AUU165" s="285"/>
      <c r="AUV165" s="285"/>
      <c r="AUW165" s="285"/>
      <c r="AUX165" s="285"/>
      <c r="AUY165" s="285"/>
      <c r="AUZ165" s="285"/>
      <c r="AVA165" s="285"/>
      <c r="AVB165" s="285"/>
      <c r="AVC165" s="285"/>
      <c r="AVD165" s="285"/>
      <c r="AVE165" s="285"/>
      <c r="AVF165" s="285"/>
      <c r="AVG165" s="285"/>
      <c r="AVH165" s="285"/>
      <c r="AVI165" s="285"/>
      <c r="AVJ165" s="285"/>
      <c r="AVK165" s="285"/>
      <c r="AVL165" s="285"/>
      <c r="AVM165" s="285"/>
      <c r="AVN165" s="285"/>
      <c r="AVO165" s="285"/>
      <c r="AVP165" s="285"/>
      <c r="AVQ165" s="285"/>
      <c r="AVR165" s="285"/>
      <c r="AVS165" s="285"/>
      <c r="AVT165" s="285"/>
      <c r="AVU165" s="285"/>
      <c r="AVV165" s="285"/>
      <c r="AVW165" s="285"/>
      <c r="AVX165" s="285"/>
      <c r="AVY165" s="285"/>
      <c r="AVZ165" s="285"/>
      <c r="AWA165" s="285"/>
      <c r="AWB165" s="285"/>
      <c r="AWC165" s="285"/>
      <c r="AWD165" s="285"/>
      <c r="AWE165" s="285"/>
      <c r="AWF165" s="285"/>
      <c r="AWG165" s="285"/>
      <c r="AWH165" s="285"/>
      <c r="AWI165" s="285"/>
      <c r="AWJ165" s="285"/>
      <c r="AWK165" s="285"/>
      <c r="AWL165" s="285"/>
      <c r="AWM165" s="285"/>
      <c r="AWN165" s="285"/>
      <c r="AWO165" s="285"/>
      <c r="AWP165" s="285"/>
      <c r="AWQ165" s="285"/>
      <c r="AWR165" s="285"/>
      <c r="AWS165" s="285"/>
      <c r="AWT165" s="285"/>
      <c r="AWU165" s="285"/>
      <c r="AWV165" s="285"/>
      <c r="AWW165" s="285"/>
      <c r="AWX165" s="285"/>
      <c r="AWY165" s="285"/>
      <c r="AWZ165" s="285"/>
      <c r="AXA165" s="285"/>
      <c r="AXB165" s="285"/>
      <c r="AXC165" s="285"/>
      <c r="AXD165" s="285"/>
      <c r="AXE165" s="285"/>
      <c r="AXF165" s="285"/>
      <c r="AXG165" s="285"/>
      <c r="AXH165" s="285"/>
      <c r="AXI165" s="285"/>
      <c r="AXJ165" s="285"/>
      <c r="AXK165" s="285"/>
      <c r="AXL165" s="285"/>
      <c r="AXM165" s="285"/>
      <c r="AXN165" s="285"/>
      <c r="AXO165" s="285"/>
      <c r="AXP165" s="285"/>
      <c r="AXQ165" s="285"/>
      <c r="AXR165" s="285"/>
      <c r="AXS165" s="285"/>
      <c r="AXT165" s="285"/>
      <c r="AXU165" s="285"/>
      <c r="AXV165" s="285"/>
      <c r="AXW165" s="285"/>
      <c r="AXX165" s="285"/>
      <c r="AXY165" s="285"/>
      <c r="AXZ165" s="285"/>
      <c r="AYA165" s="285"/>
      <c r="AYB165" s="285"/>
      <c r="AYC165" s="285"/>
      <c r="AYD165" s="285"/>
      <c r="AYE165" s="285"/>
      <c r="AYF165" s="285"/>
      <c r="AYG165" s="285"/>
      <c r="AYH165" s="285"/>
      <c r="AYI165" s="285"/>
      <c r="AYJ165" s="285"/>
      <c r="AYK165" s="285"/>
      <c r="AYL165" s="285"/>
      <c r="AYM165" s="285"/>
      <c r="AYN165" s="285"/>
      <c r="AYO165" s="285"/>
      <c r="AYP165" s="285"/>
      <c r="AYQ165" s="285"/>
      <c r="AYR165" s="285"/>
      <c r="AYS165" s="285"/>
      <c r="AYT165" s="285"/>
      <c r="AYU165" s="285"/>
      <c r="AYV165" s="285"/>
      <c r="AYW165" s="285"/>
      <c r="AYX165" s="285"/>
      <c r="AYY165" s="285"/>
      <c r="AYZ165" s="285"/>
      <c r="AZA165" s="285"/>
      <c r="AZB165" s="285"/>
      <c r="AZC165" s="285"/>
      <c r="AZD165" s="285"/>
      <c r="AZE165" s="285"/>
      <c r="AZF165" s="285"/>
      <c r="AZG165" s="285"/>
      <c r="AZH165" s="285"/>
      <c r="AZI165" s="285"/>
      <c r="AZJ165" s="285"/>
      <c r="AZK165" s="285"/>
      <c r="AZL165" s="285"/>
      <c r="AZM165" s="285"/>
      <c r="AZN165" s="285"/>
      <c r="AZO165" s="285"/>
      <c r="AZP165" s="285"/>
      <c r="AZQ165" s="285"/>
      <c r="AZR165" s="285"/>
      <c r="AZS165" s="285"/>
      <c r="AZT165" s="285"/>
      <c r="AZU165" s="285"/>
      <c r="AZV165" s="285"/>
      <c r="AZW165" s="285"/>
      <c r="AZX165" s="285"/>
      <c r="AZY165" s="285"/>
      <c r="AZZ165" s="285"/>
      <c r="BAA165" s="285"/>
      <c r="BAB165" s="285"/>
      <c r="BAC165" s="285"/>
      <c r="BAD165" s="285"/>
      <c r="BAE165" s="285"/>
      <c r="BAF165" s="285"/>
      <c r="BAG165" s="285"/>
      <c r="BAH165" s="285"/>
      <c r="BAI165" s="285"/>
      <c r="BAJ165" s="285"/>
      <c r="BAK165" s="285"/>
      <c r="BAL165" s="285"/>
      <c r="BAM165" s="285"/>
      <c r="BAN165" s="285"/>
      <c r="BAO165" s="285"/>
      <c r="BAP165" s="285"/>
      <c r="BAQ165" s="285"/>
      <c r="BAR165" s="285"/>
      <c r="BAS165" s="285"/>
      <c r="BAT165" s="285"/>
      <c r="BAU165" s="285"/>
      <c r="BAV165" s="285"/>
      <c r="BAW165" s="285"/>
      <c r="BAX165" s="285"/>
      <c r="BAY165" s="285"/>
      <c r="BAZ165" s="285"/>
      <c r="BBA165" s="285"/>
      <c r="BBB165" s="285"/>
      <c r="BBC165" s="285"/>
      <c r="BBD165" s="285"/>
      <c r="BBE165" s="285"/>
      <c r="BBF165" s="285"/>
      <c r="BBG165" s="285"/>
      <c r="BBH165" s="285"/>
      <c r="BBI165" s="285"/>
      <c r="BBJ165" s="285"/>
      <c r="BBK165" s="285"/>
      <c r="BBL165" s="285"/>
      <c r="BBM165" s="285"/>
      <c r="BBN165" s="285"/>
      <c r="BBO165" s="285"/>
      <c r="BBP165" s="285"/>
      <c r="BBQ165" s="285"/>
      <c r="BBR165" s="285"/>
      <c r="BBS165" s="285"/>
      <c r="BBT165" s="285"/>
      <c r="BBU165" s="285"/>
      <c r="BBV165" s="285"/>
      <c r="BBW165" s="285"/>
      <c r="BBX165" s="285"/>
      <c r="BBY165" s="285"/>
      <c r="BBZ165" s="285"/>
      <c r="BCA165" s="285"/>
      <c r="BCB165" s="285"/>
      <c r="BCC165" s="285"/>
      <c r="BCD165" s="285"/>
      <c r="BCE165" s="285"/>
      <c r="BCF165" s="285"/>
      <c r="BCG165" s="285"/>
      <c r="BCH165" s="285"/>
      <c r="BCI165" s="285"/>
      <c r="BCJ165" s="285"/>
      <c r="BCK165" s="285"/>
      <c r="BCL165" s="285"/>
      <c r="BCM165" s="285"/>
      <c r="BCN165" s="285"/>
      <c r="BCO165" s="285"/>
      <c r="BCP165" s="285"/>
      <c r="BCQ165" s="285"/>
      <c r="BCR165" s="285"/>
      <c r="BCS165" s="285"/>
      <c r="BCT165" s="285"/>
      <c r="BCU165" s="285"/>
      <c r="BCV165" s="285"/>
      <c r="BCW165" s="285"/>
      <c r="BCX165" s="285"/>
      <c r="BCY165" s="285"/>
      <c r="BCZ165" s="285"/>
      <c r="BDA165" s="285"/>
      <c r="BDB165" s="285"/>
      <c r="BDC165" s="285"/>
      <c r="BDD165" s="285"/>
      <c r="BDE165" s="285"/>
      <c r="BDF165" s="285"/>
      <c r="BDG165" s="285"/>
      <c r="BDH165" s="285"/>
      <c r="BDI165" s="285"/>
      <c r="BDJ165" s="285"/>
      <c r="BDK165" s="285"/>
      <c r="BDL165" s="285"/>
      <c r="BDM165" s="285"/>
      <c r="BDN165" s="285"/>
      <c r="BDO165" s="285"/>
      <c r="BDP165" s="285"/>
      <c r="BDQ165" s="285"/>
      <c r="BDR165" s="285"/>
      <c r="BDS165" s="285"/>
      <c r="BDT165" s="285"/>
      <c r="BDU165" s="285"/>
      <c r="BDV165" s="285"/>
      <c r="BDW165" s="285"/>
      <c r="BDX165" s="285"/>
      <c r="BDY165" s="285"/>
      <c r="BDZ165" s="285"/>
      <c r="BEA165" s="285"/>
      <c r="BEB165" s="285"/>
      <c r="BEC165" s="285"/>
      <c r="BED165" s="285"/>
      <c r="BEE165" s="285"/>
      <c r="BEF165" s="285"/>
      <c r="BEG165" s="285"/>
      <c r="BEH165" s="285"/>
      <c r="BEI165" s="285"/>
      <c r="BEJ165" s="285"/>
      <c r="BEK165" s="285"/>
      <c r="BEL165" s="285"/>
      <c r="BEM165" s="285"/>
      <c r="BEN165" s="285"/>
      <c r="BEO165" s="285"/>
      <c r="BEP165" s="285"/>
      <c r="BEQ165" s="285"/>
      <c r="BER165" s="285"/>
      <c r="BES165" s="285"/>
      <c r="BET165" s="285"/>
      <c r="BEU165" s="285"/>
      <c r="BEV165" s="285"/>
      <c r="BEW165" s="285"/>
      <c r="BEX165" s="285"/>
      <c r="BEY165" s="285"/>
      <c r="BEZ165" s="285"/>
      <c r="BFA165" s="285"/>
      <c r="BFB165" s="285"/>
      <c r="BFC165" s="285"/>
      <c r="BFD165" s="285"/>
      <c r="BFE165" s="285"/>
      <c r="BFF165" s="285"/>
      <c r="BFG165" s="285"/>
      <c r="BFH165" s="285"/>
      <c r="BFI165" s="285"/>
      <c r="BFJ165" s="285"/>
      <c r="BFK165" s="285"/>
      <c r="BFL165" s="285"/>
      <c r="BFM165" s="285"/>
      <c r="BFN165" s="285"/>
      <c r="BFO165" s="285"/>
      <c r="BFP165" s="285"/>
      <c r="BFQ165" s="285"/>
      <c r="BFR165" s="285"/>
      <c r="BFS165" s="285"/>
      <c r="BFT165" s="285"/>
      <c r="BFU165" s="285"/>
      <c r="BFV165" s="285"/>
      <c r="BFW165" s="285"/>
      <c r="BFX165" s="285"/>
      <c r="BFY165" s="285"/>
      <c r="BFZ165" s="285"/>
      <c r="BGA165" s="285"/>
      <c r="BGB165" s="285"/>
      <c r="BGC165" s="285"/>
      <c r="BGD165" s="285"/>
      <c r="BGE165" s="285"/>
      <c r="BGF165" s="285"/>
      <c r="BGG165" s="285"/>
      <c r="BGH165" s="285"/>
      <c r="BGI165" s="285"/>
      <c r="BGJ165" s="285"/>
      <c r="BGK165" s="285"/>
      <c r="BGL165" s="285"/>
      <c r="BGM165" s="285"/>
      <c r="BGN165" s="285"/>
      <c r="BGO165" s="285"/>
      <c r="BGP165" s="285"/>
      <c r="BGQ165" s="285"/>
      <c r="BGR165" s="285"/>
      <c r="BGS165" s="285"/>
      <c r="BGT165" s="285"/>
      <c r="BGU165" s="285"/>
      <c r="BGV165" s="285"/>
      <c r="BGW165" s="285"/>
      <c r="BGX165" s="285"/>
      <c r="BGY165" s="285"/>
      <c r="BGZ165" s="285"/>
      <c r="BHA165" s="285"/>
      <c r="BHB165" s="285"/>
      <c r="BHC165" s="285"/>
      <c r="BHD165" s="285"/>
      <c r="BHE165" s="285"/>
      <c r="BHF165" s="285"/>
      <c r="BHG165" s="285"/>
      <c r="BHH165" s="285"/>
      <c r="BHI165" s="285"/>
      <c r="BHJ165" s="285"/>
      <c r="BHK165" s="285"/>
      <c r="BHL165" s="285"/>
      <c r="BHM165" s="285"/>
      <c r="BHN165" s="285"/>
      <c r="BHO165" s="285"/>
      <c r="BHP165" s="285"/>
      <c r="BHQ165" s="285"/>
      <c r="BHR165" s="285"/>
      <c r="BHS165" s="285"/>
      <c r="BHT165" s="285"/>
      <c r="BHU165" s="285"/>
      <c r="BHV165" s="285"/>
      <c r="BHW165" s="285"/>
      <c r="BHX165" s="285"/>
      <c r="BHY165" s="285"/>
      <c r="BHZ165" s="285"/>
      <c r="BIA165" s="285"/>
      <c r="BIB165" s="285"/>
      <c r="BIC165" s="285"/>
      <c r="BID165" s="285"/>
      <c r="BIE165" s="285"/>
      <c r="BIF165" s="285"/>
      <c r="BIG165" s="285"/>
      <c r="BIH165" s="285"/>
      <c r="BII165" s="285"/>
      <c r="BIJ165" s="285"/>
      <c r="BIK165" s="285"/>
      <c r="BIL165" s="285"/>
      <c r="BIM165" s="285"/>
      <c r="BIN165" s="285"/>
      <c r="BIO165" s="285"/>
      <c r="BIP165" s="285"/>
      <c r="BIQ165" s="285"/>
      <c r="BIR165" s="285"/>
      <c r="BIS165" s="285"/>
      <c r="BIT165" s="285"/>
      <c r="BIU165" s="285"/>
      <c r="BIV165" s="285"/>
      <c r="BIW165" s="285"/>
      <c r="BIX165" s="285"/>
      <c r="BIY165" s="285"/>
      <c r="BIZ165" s="285"/>
      <c r="BJA165" s="285"/>
      <c r="BJB165" s="285"/>
      <c r="BJC165" s="285"/>
      <c r="BJD165" s="285"/>
      <c r="BJE165" s="285"/>
      <c r="BJF165" s="285"/>
      <c r="BJG165" s="285"/>
      <c r="BJH165" s="285"/>
      <c r="BJI165" s="285"/>
      <c r="BJJ165" s="285"/>
      <c r="BJK165" s="285"/>
      <c r="BJL165" s="285"/>
      <c r="BJM165" s="285"/>
      <c r="BJN165" s="285"/>
      <c r="BJO165" s="285"/>
      <c r="BJP165" s="285"/>
      <c r="BJQ165" s="285"/>
      <c r="BJR165" s="285"/>
      <c r="BJS165" s="285"/>
      <c r="BJT165" s="285"/>
      <c r="BJU165" s="285"/>
      <c r="BJV165" s="285"/>
      <c r="BJW165" s="285"/>
      <c r="BJX165" s="285"/>
      <c r="BJY165" s="285"/>
      <c r="BJZ165" s="285"/>
      <c r="BKA165" s="285"/>
      <c r="BKB165" s="285"/>
      <c r="BKC165" s="285"/>
      <c r="BKD165" s="285"/>
      <c r="BKE165" s="285"/>
      <c r="BKF165" s="285"/>
      <c r="BKG165" s="285"/>
      <c r="BKH165" s="285"/>
      <c r="BKI165" s="285"/>
      <c r="BKJ165" s="285"/>
      <c r="BKK165" s="285"/>
      <c r="BKL165" s="285"/>
      <c r="BKM165" s="285"/>
      <c r="BKN165" s="285"/>
      <c r="BKO165" s="285"/>
      <c r="BKP165" s="285"/>
      <c r="BKQ165" s="285"/>
      <c r="BKR165" s="285"/>
      <c r="BKS165" s="285"/>
      <c r="BKT165" s="285"/>
      <c r="BKU165" s="285"/>
      <c r="BKV165" s="285"/>
      <c r="BKW165" s="285"/>
      <c r="BKX165" s="285"/>
      <c r="BKY165" s="285"/>
      <c r="BKZ165" s="285"/>
      <c r="BLA165" s="285"/>
      <c r="BLB165" s="285"/>
      <c r="BLC165" s="285"/>
      <c r="BLD165" s="285"/>
      <c r="BLE165" s="285"/>
      <c r="BLF165" s="285"/>
      <c r="BLG165" s="285"/>
      <c r="BLH165" s="285"/>
      <c r="BLI165" s="285"/>
      <c r="BLJ165" s="285"/>
      <c r="BLK165" s="285"/>
      <c r="BLL165" s="285"/>
      <c r="BLM165" s="285"/>
      <c r="BLN165" s="285"/>
      <c r="BLO165" s="285"/>
      <c r="BLP165" s="285"/>
      <c r="BLQ165" s="285"/>
      <c r="BLR165" s="285"/>
      <c r="BLS165" s="285"/>
      <c r="BLT165" s="285"/>
      <c r="BLU165" s="285"/>
      <c r="BLV165" s="285"/>
      <c r="BLW165" s="285"/>
      <c r="BLX165" s="285"/>
      <c r="BLY165" s="285"/>
      <c r="BLZ165" s="285"/>
      <c r="BMA165" s="285"/>
      <c r="BMB165" s="285"/>
      <c r="BMC165" s="285"/>
      <c r="BMD165" s="285"/>
      <c r="BME165" s="285"/>
      <c r="BMF165" s="285"/>
      <c r="BMG165" s="285"/>
      <c r="BMH165" s="285"/>
      <c r="BMI165" s="285"/>
      <c r="BMJ165" s="285"/>
      <c r="BMK165" s="285"/>
      <c r="BML165" s="285"/>
      <c r="BMM165" s="285"/>
      <c r="BMN165" s="285"/>
      <c r="BMO165" s="285"/>
      <c r="BMP165" s="285"/>
      <c r="BMQ165" s="285"/>
      <c r="BMR165" s="285"/>
      <c r="BMS165" s="285"/>
      <c r="BMT165" s="285"/>
      <c r="BMU165" s="285"/>
      <c r="BMV165" s="285"/>
      <c r="BMW165" s="285"/>
      <c r="BMX165" s="285"/>
      <c r="BMY165" s="285"/>
      <c r="BMZ165" s="285"/>
      <c r="BNA165" s="285"/>
      <c r="BNB165" s="285"/>
      <c r="BNC165" s="285"/>
      <c r="BND165" s="285"/>
      <c r="BNE165" s="285"/>
      <c r="BNF165" s="285"/>
      <c r="BNG165" s="285"/>
      <c r="BNH165" s="285"/>
      <c r="BNI165" s="285"/>
      <c r="BNJ165" s="285"/>
      <c r="BNK165" s="285"/>
      <c r="BNL165" s="285"/>
      <c r="BNM165" s="285"/>
      <c r="BNN165" s="285"/>
      <c r="BNO165" s="285"/>
      <c r="BNP165" s="285"/>
      <c r="BNQ165" s="285"/>
      <c r="BNR165" s="285"/>
      <c r="BNS165" s="285"/>
      <c r="BNT165" s="285"/>
      <c r="BNU165" s="285"/>
      <c r="BNV165" s="285"/>
      <c r="BNW165" s="285"/>
      <c r="BNX165" s="285"/>
      <c r="BNY165" s="285"/>
      <c r="BNZ165" s="285"/>
      <c r="BOA165" s="285"/>
      <c r="BOB165" s="285"/>
      <c r="BOC165" s="285"/>
      <c r="BOD165" s="285"/>
      <c r="BOE165" s="285"/>
      <c r="BOF165" s="285"/>
      <c r="BOG165" s="285"/>
      <c r="BOH165" s="285"/>
      <c r="BOI165" s="285"/>
      <c r="BOJ165" s="285"/>
      <c r="BOK165" s="285"/>
      <c r="BOL165" s="285"/>
      <c r="BOM165" s="285"/>
      <c r="BON165" s="285"/>
      <c r="BOO165" s="285"/>
      <c r="BOP165" s="285"/>
      <c r="BOQ165" s="285"/>
      <c r="BOR165" s="285"/>
      <c r="BOS165" s="285"/>
      <c r="BOT165" s="285"/>
      <c r="BOU165" s="285"/>
      <c r="BOV165" s="285"/>
      <c r="BOW165" s="285"/>
      <c r="BOX165" s="285"/>
      <c r="BOY165" s="285"/>
      <c r="BOZ165" s="285"/>
      <c r="BPA165" s="285"/>
      <c r="BPB165" s="285"/>
      <c r="BPC165" s="285"/>
      <c r="BPD165" s="285"/>
      <c r="BPE165" s="285"/>
      <c r="BPF165" s="285"/>
      <c r="BPG165" s="285"/>
      <c r="BPH165" s="285"/>
      <c r="BPI165" s="285"/>
      <c r="BPJ165" s="285"/>
      <c r="BPK165" s="285"/>
      <c r="BPL165" s="285"/>
      <c r="BPM165" s="285"/>
      <c r="BPN165" s="285"/>
      <c r="BPO165" s="285"/>
      <c r="BPP165" s="285"/>
      <c r="BPQ165" s="285"/>
      <c r="BPR165" s="285"/>
      <c r="BPS165" s="285"/>
      <c r="BPT165" s="285"/>
      <c r="BPU165" s="285"/>
      <c r="BPV165" s="285"/>
      <c r="BPW165" s="285"/>
      <c r="BPX165" s="285"/>
      <c r="BPY165" s="285"/>
      <c r="BPZ165" s="285"/>
      <c r="BQA165" s="285"/>
      <c r="BQB165" s="285"/>
      <c r="BQC165" s="285"/>
      <c r="BQD165" s="285"/>
      <c r="BQE165" s="285"/>
      <c r="BQF165" s="285"/>
      <c r="BQG165" s="285"/>
      <c r="BQH165" s="285"/>
      <c r="BQI165" s="285"/>
      <c r="BQJ165" s="285"/>
      <c r="BQK165" s="285"/>
      <c r="BQL165" s="285"/>
      <c r="BQM165" s="285"/>
      <c r="BQN165" s="285"/>
      <c r="BQO165" s="285"/>
      <c r="BQP165" s="285"/>
      <c r="BQQ165" s="285"/>
      <c r="BQR165" s="285"/>
      <c r="BQS165" s="285"/>
      <c r="BQT165" s="285"/>
      <c r="BQU165" s="285"/>
      <c r="BQV165" s="285"/>
      <c r="BQW165" s="285"/>
      <c r="BQX165" s="285"/>
      <c r="BQY165" s="285"/>
      <c r="BQZ165" s="285"/>
      <c r="BRA165" s="285"/>
      <c r="BRB165" s="285"/>
      <c r="BRC165" s="285"/>
      <c r="BRD165" s="285"/>
      <c r="BRE165" s="285"/>
      <c r="BRF165" s="285"/>
      <c r="BRG165" s="285"/>
      <c r="BRH165" s="285"/>
      <c r="BRI165" s="285"/>
      <c r="BRJ165" s="285"/>
      <c r="BRK165" s="285"/>
      <c r="BRL165" s="285"/>
      <c r="BRM165" s="285"/>
      <c r="BRN165" s="285"/>
      <c r="BRO165" s="285"/>
      <c r="BRP165" s="285"/>
      <c r="BRQ165" s="285"/>
      <c r="BRR165" s="285"/>
      <c r="BRS165" s="285"/>
      <c r="BRT165" s="285"/>
      <c r="BRU165" s="285"/>
      <c r="BRV165" s="285"/>
      <c r="BRW165" s="285"/>
      <c r="BRX165" s="285"/>
      <c r="BRY165" s="285"/>
      <c r="BRZ165" s="285"/>
      <c r="BSA165" s="285"/>
      <c r="BSB165" s="285"/>
      <c r="BSC165" s="285"/>
      <c r="BSD165" s="285"/>
      <c r="BSE165" s="285"/>
      <c r="BSF165" s="285"/>
      <c r="BSG165" s="285"/>
      <c r="BSH165" s="285"/>
      <c r="BSI165" s="285"/>
      <c r="BSJ165" s="285"/>
      <c r="BSK165" s="285"/>
      <c r="BSL165" s="285"/>
      <c r="BSM165" s="285"/>
      <c r="BSN165" s="285"/>
      <c r="BSO165" s="285"/>
      <c r="BSP165" s="285"/>
      <c r="BSQ165" s="285"/>
      <c r="BSR165" s="285"/>
      <c r="BSS165" s="285"/>
      <c r="BST165" s="285"/>
      <c r="BSU165" s="285"/>
      <c r="BSV165" s="285"/>
      <c r="BSW165" s="285"/>
      <c r="BSX165" s="285"/>
      <c r="BSY165" s="285"/>
      <c r="BSZ165" s="285"/>
      <c r="BTA165" s="285"/>
      <c r="BTB165" s="285"/>
      <c r="BTC165" s="285"/>
      <c r="BTD165" s="285"/>
      <c r="BTE165" s="285"/>
      <c r="BTF165" s="285"/>
      <c r="BTG165" s="285"/>
      <c r="BTH165" s="285"/>
      <c r="BTI165" s="285"/>
      <c r="BTJ165" s="285"/>
      <c r="BTK165" s="285"/>
      <c r="BTL165" s="285"/>
      <c r="BTM165" s="285"/>
      <c r="BTN165" s="285"/>
      <c r="BTO165" s="285"/>
      <c r="BTP165" s="285"/>
      <c r="BTQ165" s="285"/>
      <c r="BTR165" s="285"/>
      <c r="BTS165" s="285"/>
      <c r="BTT165" s="285"/>
      <c r="BTU165" s="285"/>
      <c r="BTV165" s="285"/>
      <c r="BTW165" s="285"/>
      <c r="BTX165" s="285"/>
      <c r="BTY165" s="285"/>
      <c r="BTZ165" s="285"/>
      <c r="BUA165" s="285"/>
      <c r="BUB165" s="285"/>
      <c r="BUC165" s="285"/>
      <c r="BUD165" s="285"/>
      <c r="BUE165" s="285"/>
      <c r="BUF165" s="285"/>
      <c r="BUG165" s="285"/>
      <c r="BUH165" s="285"/>
      <c r="BUI165" s="285"/>
      <c r="BUJ165" s="285"/>
      <c r="BUK165" s="285"/>
      <c r="BUL165" s="285"/>
      <c r="BUM165" s="285"/>
      <c r="BUN165" s="285"/>
      <c r="BUO165" s="285"/>
      <c r="BUP165" s="285"/>
      <c r="BUQ165" s="285"/>
      <c r="BUR165" s="285"/>
      <c r="BUS165" s="285"/>
      <c r="BUT165" s="285"/>
      <c r="BUU165" s="285"/>
      <c r="BUV165" s="285"/>
      <c r="BUW165" s="285"/>
      <c r="BUX165" s="285"/>
      <c r="BUY165" s="285"/>
      <c r="BUZ165" s="285"/>
      <c r="BVA165" s="285"/>
      <c r="BVB165" s="285"/>
      <c r="BVC165" s="285"/>
      <c r="BVD165" s="285"/>
      <c r="BVE165" s="285"/>
      <c r="BVF165" s="285"/>
      <c r="BVG165" s="285"/>
      <c r="BVH165" s="285"/>
      <c r="BVI165" s="285"/>
      <c r="BVJ165" s="285"/>
      <c r="BVK165" s="285"/>
      <c r="BVL165" s="285"/>
      <c r="BVM165" s="285"/>
      <c r="BVN165" s="285"/>
      <c r="BVO165" s="285"/>
      <c r="BVP165" s="285"/>
      <c r="BVQ165" s="285"/>
      <c r="BVR165" s="285"/>
      <c r="BVS165" s="285"/>
      <c r="BVT165" s="285"/>
      <c r="BVU165" s="285"/>
      <c r="BVV165" s="285"/>
      <c r="BVW165" s="285"/>
      <c r="BVX165" s="285"/>
      <c r="BVY165" s="285"/>
      <c r="BVZ165" s="285"/>
      <c r="BWA165" s="285"/>
      <c r="BWB165" s="285"/>
      <c r="BWC165" s="285"/>
      <c r="BWD165" s="285"/>
      <c r="BWE165" s="285"/>
      <c r="BWF165" s="285"/>
      <c r="BWG165" s="285"/>
      <c r="BWH165" s="285"/>
      <c r="BWI165" s="285"/>
      <c r="BWJ165" s="285"/>
      <c r="BWK165" s="285"/>
      <c r="BWL165" s="285"/>
      <c r="BWM165" s="285"/>
      <c r="BWN165" s="285"/>
      <c r="BWO165" s="285"/>
      <c r="BWP165" s="285"/>
      <c r="BWQ165" s="285"/>
      <c r="BWR165" s="285"/>
      <c r="BWS165" s="285"/>
      <c r="BWT165" s="285"/>
      <c r="BWU165" s="285"/>
      <c r="BWV165" s="285"/>
      <c r="BWW165" s="285"/>
      <c r="BWX165" s="285"/>
      <c r="BWY165" s="285"/>
      <c r="BWZ165" s="285"/>
      <c r="BXA165" s="285"/>
      <c r="BXB165" s="285"/>
      <c r="BXC165" s="285"/>
      <c r="BXD165" s="285"/>
      <c r="BXE165" s="285"/>
      <c r="BXF165" s="285"/>
      <c r="BXG165" s="285"/>
      <c r="BXH165" s="285"/>
      <c r="BXI165" s="285"/>
      <c r="BXJ165" s="285"/>
      <c r="BXK165" s="285"/>
      <c r="BXL165" s="285"/>
      <c r="BXM165" s="285"/>
      <c r="BXN165" s="285"/>
      <c r="BXO165" s="285"/>
      <c r="BXP165" s="285"/>
      <c r="BXQ165" s="285"/>
      <c r="BXR165" s="285"/>
      <c r="BXS165" s="285"/>
      <c r="BXT165" s="285"/>
      <c r="BXU165" s="285"/>
      <c r="BXV165" s="285"/>
      <c r="BXW165" s="285"/>
      <c r="BXX165" s="285"/>
      <c r="BXY165" s="285"/>
      <c r="BXZ165" s="285"/>
      <c r="BYA165" s="285"/>
      <c r="BYB165" s="285"/>
      <c r="BYC165" s="285"/>
      <c r="BYD165" s="285"/>
      <c r="BYE165" s="285"/>
      <c r="BYF165" s="285"/>
      <c r="BYG165" s="285"/>
      <c r="BYH165" s="285"/>
      <c r="BYI165" s="285"/>
      <c r="BYJ165" s="285"/>
      <c r="BYK165" s="285"/>
      <c r="BYL165" s="285"/>
      <c r="BYM165" s="285"/>
      <c r="BYN165" s="285"/>
      <c r="BYO165" s="285"/>
      <c r="BYP165" s="285"/>
      <c r="BYQ165" s="285"/>
      <c r="BYR165" s="285"/>
      <c r="BYS165" s="285"/>
      <c r="BYT165" s="285"/>
      <c r="BYU165" s="285"/>
      <c r="BYV165" s="285"/>
      <c r="BYW165" s="285"/>
      <c r="BYX165" s="285"/>
      <c r="BYY165" s="285"/>
      <c r="BYZ165" s="285"/>
      <c r="BZA165" s="285"/>
      <c r="BZB165" s="285"/>
      <c r="BZC165" s="285"/>
      <c r="BZD165" s="285"/>
      <c r="BZE165" s="285"/>
      <c r="BZF165" s="285"/>
      <c r="BZG165" s="285"/>
      <c r="BZH165" s="285"/>
      <c r="BZI165" s="285"/>
      <c r="BZJ165" s="285"/>
      <c r="BZK165" s="285"/>
      <c r="BZL165" s="285"/>
      <c r="BZM165" s="285"/>
      <c r="BZN165" s="285"/>
      <c r="BZO165" s="285"/>
      <c r="BZP165" s="285"/>
      <c r="BZQ165" s="285"/>
      <c r="BZR165" s="285"/>
      <c r="BZS165" s="285"/>
      <c r="BZT165" s="285"/>
      <c r="BZU165" s="285"/>
      <c r="BZV165" s="285"/>
      <c r="BZW165" s="285"/>
      <c r="BZX165" s="285"/>
      <c r="BZY165" s="285"/>
      <c r="BZZ165" s="285"/>
      <c r="CAA165" s="285"/>
      <c r="CAB165" s="285"/>
      <c r="CAC165" s="285"/>
      <c r="CAD165" s="285"/>
      <c r="CAE165" s="285"/>
      <c r="CAF165" s="285"/>
      <c r="CAG165" s="285"/>
      <c r="CAH165" s="285"/>
      <c r="CAI165" s="285"/>
      <c r="CAJ165" s="285"/>
      <c r="CAK165" s="285"/>
      <c r="CAL165" s="285"/>
      <c r="CAM165" s="285"/>
      <c r="CAN165" s="285"/>
      <c r="CAO165" s="285"/>
      <c r="CAP165" s="285"/>
      <c r="CAQ165" s="285"/>
      <c r="CAR165" s="285"/>
      <c r="CAS165" s="285"/>
      <c r="CAT165" s="285"/>
      <c r="CAU165" s="285"/>
      <c r="CAV165" s="285"/>
      <c r="CAW165" s="285"/>
      <c r="CAX165" s="285"/>
      <c r="CAY165" s="285"/>
      <c r="CAZ165" s="285"/>
      <c r="CBA165" s="285"/>
      <c r="CBB165" s="285"/>
      <c r="CBC165" s="285"/>
      <c r="CBD165" s="285"/>
      <c r="CBE165" s="285"/>
      <c r="CBF165" s="285"/>
      <c r="CBG165" s="285"/>
      <c r="CBH165" s="285"/>
      <c r="CBI165" s="285"/>
      <c r="CBJ165" s="285"/>
      <c r="CBK165" s="285"/>
      <c r="CBL165" s="285"/>
      <c r="CBM165" s="285"/>
      <c r="CBN165" s="285"/>
      <c r="CBO165" s="285"/>
      <c r="CBP165" s="285"/>
      <c r="CBQ165" s="285"/>
      <c r="CBR165" s="285"/>
      <c r="CBS165" s="285"/>
      <c r="CBT165" s="285"/>
      <c r="CBU165" s="285"/>
      <c r="CBV165" s="285"/>
      <c r="CBW165" s="285"/>
      <c r="CBX165" s="285"/>
      <c r="CBY165" s="285"/>
      <c r="CBZ165" s="285"/>
      <c r="CCA165" s="285"/>
      <c r="CCB165" s="285"/>
      <c r="CCC165" s="285"/>
      <c r="CCD165" s="285"/>
      <c r="CCE165" s="285"/>
      <c r="CCF165" s="285"/>
      <c r="CCG165" s="285"/>
      <c r="CCH165" s="285"/>
      <c r="CCI165" s="285"/>
      <c r="CCJ165" s="285"/>
      <c r="CCK165" s="285"/>
      <c r="CCL165" s="285"/>
      <c r="CCM165" s="285"/>
      <c r="CCN165" s="285"/>
      <c r="CCO165" s="285"/>
      <c r="CCP165" s="285"/>
      <c r="CCQ165" s="285"/>
      <c r="CCR165" s="285"/>
      <c r="CCS165" s="285"/>
      <c r="CCT165" s="285"/>
      <c r="CCU165" s="285"/>
      <c r="CCV165" s="285"/>
      <c r="CCW165" s="285"/>
      <c r="CCX165" s="285"/>
      <c r="CCY165" s="285"/>
      <c r="CCZ165" s="285"/>
      <c r="CDA165" s="285"/>
      <c r="CDB165" s="285"/>
      <c r="CDC165" s="285"/>
      <c r="CDD165" s="285"/>
      <c r="CDE165" s="285"/>
      <c r="CDF165" s="285"/>
      <c r="CDG165" s="285"/>
      <c r="CDH165" s="285"/>
      <c r="CDI165" s="285"/>
      <c r="CDJ165" s="285"/>
      <c r="CDK165" s="285"/>
      <c r="CDL165" s="285"/>
      <c r="CDM165" s="285"/>
      <c r="CDN165" s="285"/>
      <c r="CDO165" s="285"/>
      <c r="CDP165" s="285"/>
      <c r="CDQ165" s="285"/>
      <c r="CDR165" s="285"/>
      <c r="CDS165" s="285"/>
      <c r="CDT165" s="285"/>
      <c r="CDU165" s="285"/>
      <c r="CDV165" s="285"/>
      <c r="CDW165" s="285"/>
      <c r="CDX165" s="285"/>
      <c r="CDY165" s="285"/>
      <c r="CDZ165" s="285"/>
      <c r="CEA165" s="285"/>
      <c r="CEB165" s="285"/>
      <c r="CEC165" s="285"/>
      <c r="CED165" s="285"/>
      <c r="CEE165" s="285"/>
      <c r="CEF165" s="285"/>
      <c r="CEG165" s="285"/>
      <c r="CEH165" s="285"/>
      <c r="CEI165" s="285"/>
      <c r="CEJ165" s="285"/>
      <c r="CEK165" s="285"/>
      <c r="CEL165" s="285"/>
      <c r="CEM165" s="285"/>
      <c r="CEN165" s="285"/>
      <c r="CEO165" s="285"/>
      <c r="CEP165" s="285"/>
      <c r="CEQ165" s="285"/>
      <c r="CER165" s="285"/>
      <c r="CES165" s="285"/>
      <c r="CET165" s="285"/>
      <c r="CEU165" s="285"/>
      <c r="CEV165" s="285"/>
      <c r="CEW165" s="285"/>
      <c r="CEX165" s="285"/>
      <c r="CEY165" s="285"/>
      <c r="CEZ165" s="285"/>
      <c r="CFA165" s="285"/>
      <c r="CFB165" s="285"/>
      <c r="CFC165" s="285"/>
      <c r="CFD165" s="285"/>
      <c r="CFE165" s="285"/>
      <c r="CFF165" s="285"/>
      <c r="CFG165" s="285"/>
      <c r="CFH165" s="285"/>
      <c r="CFI165" s="285"/>
      <c r="CFJ165" s="285"/>
      <c r="CFK165" s="285"/>
      <c r="CFL165" s="285"/>
      <c r="CFM165" s="285"/>
      <c r="CFN165" s="285"/>
      <c r="CFO165" s="285"/>
      <c r="CFP165" s="285"/>
      <c r="CFQ165" s="285"/>
      <c r="CFR165" s="285"/>
      <c r="CFS165" s="285"/>
      <c r="CFT165" s="285"/>
      <c r="CFU165" s="285"/>
      <c r="CFV165" s="285"/>
      <c r="CFW165" s="285"/>
      <c r="CFX165" s="285"/>
      <c r="CFY165" s="285"/>
      <c r="CFZ165" s="285"/>
      <c r="CGA165" s="285"/>
      <c r="CGB165" s="285"/>
      <c r="CGC165" s="285"/>
      <c r="CGD165" s="285"/>
      <c r="CGE165" s="285"/>
      <c r="CGF165" s="285"/>
      <c r="CGG165" s="285"/>
      <c r="CGH165" s="285"/>
      <c r="CGI165" s="285"/>
      <c r="CGJ165" s="285"/>
      <c r="CGK165" s="285"/>
      <c r="CGL165" s="285"/>
      <c r="CGM165" s="285"/>
      <c r="CGN165" s="285"/>
      <c r="CGO165" s="285"/>
      <c r="CGP165" s="285"/>
      <c r="CGQ165" s="285"/>
      <c r="CGR165" s="285"/>
      <c r="CGS165" s="285"/>
      <c r="CGT165" s="285"/>
      <c r="CGU165" s="285"/>
      <c r="CGV165" s="285"/>
      <c r="CGW165" s="285"/>
      <c r="CGX165" s="285"/>
      <c r="CGY165" s="285"/>
      <c r="CGZ165" s="285"/>
      <c r="CHA165" s="285"/>
      <c r="CHB165" s="285"/>
      <c r="CHC165" s="285"/>
      <c r="CHD165" s="285"/>
      <c r="CHE165" s="285"/>
      <c r="CHF165" s="285"/>
      <c r="CHG165" s="285"/>
      <c r="CHH165" s="285"/>
      <c r="CHI165" s="285"/>
      <c r="CHJ165" s="285"/>
      <c r="CHK165" s="285"/>
      <c r="CHL165" s="285"/>
      <c r="CHM165" s="285"/>
      <c r="CHN165" s="285"/>
      <c r="CHO165" s="285"/>
      <c r="CHP165" s="285"/>
      <c r="CHQ165" s="285"/>
      <c r="CHR165" s="285"/>
      <c r="CHS165" s="285"/>
      <c r="CHT165" s="285"/>
      <c r="CHU165" s="285"/>
      <c r="CHV165" s="285"/>
      <c r="CHW165" s="285"/>
      <c r="CHX165" s="285"/>
      <c r="CHY165" s="285"/>
      <c r="CHZ165" s="285"/>
      <c r="CIA165" s="285"/>
      <c r="CIB165" s="285"/>
      <c r="CIC165" s="285"/>
      <c r="CID165" s="285"/>
      <c r="CIE165" s="285"/>
      <c r="CIF165" s="285"/>
      <c r="CIG165" s="285"/>
      <c r="CIH165" s="285"/>
      <c r="CII165" s="285"/>
      <c r="CIJ165" s="285"/>
      <c r="CIK165" s="285"/>
      <c r="CIL165" s="285"/>
      <c r="CIM165" s="285"/>
      <c r="CIN165" s="285"/>
      <c r="CIO165" s="285"/>
      <c r="CIP165" s="285"/>
      <c r="CIQ165" s="285"/>
      <c r="CIR165" s="285"/>
      <c r="CIS165" s="285"/>
      <c r="CIT165" s="285"/>
      <c r="CIU165" s="285"/>
      <c r="CIV165" s="285"/>
      <c r="CIW165" s="285"/>
      <c r="CIX165" s="285"/>
      <c r="CIY165" s="285"/>
      <c r="CIZ165" s="285"/>
      <c r="CJA165" s="285"/>
      <c r="CJB165" s="285"/>
      <c r="CJC165" s="285"/>
      <c r="CJD165" s="285"/>
      <c r="CJE165" s="285"/>
      <c r="CJF165" s="285"/>
      <c r="CJG165" s="285"/>
      <c r="CJH165" s="285"/>
      <c r="CJI165" s="285"/>
      <c r="CJJ165" s="285"/>
      <c r="CJK165" s="285"/>
      <c r="CJL165" s="285"/>
      <c r="CJM165" s="285"/>
      <c r="CJN165" s="285"/>
      <c r="CJO165" s="285"/>
      <c r="CJP165" s="285"/>
      <c r="CJQ165" s="285"/>
      <c r="CJR165" s="285"/>
      <c r="CJS165" s="285"/>
      <c r="CJT165" s="285"/>
      <c r="CJU165" s="285"/>
      <c r="CJV165" s="285"/>
      <c r="CJW165" s="285"/>
      <c r="CJX165" s="285"/>
      <c r="CJY165" s="285"/>
      <c r="CJZ165" s="285"/>
      <c r="CKA165" s="285"/>
      <c r="CKB165" s="285"/>
      <c r="CKC165" s="285"/>
      <c r="CKD165" s="285"/>
      <c r="CKE165" s="285"/>
      <c r="CKF165" s="285"/>
      <c r="CKG165" s="285"/>
      <c r="CKH165" s="285"/>
      <c r="CKI165" s="285"/>
      <c r="CKJ165" s="285"/>
      <c r="CKK165" s="285"/>
      <c r="CKL165" s="285"/>
      <c r="CKM165" s="285"/>
      <c r="CKN165" s="285"/>
      <c r="CKO165" s="285"/>
      <c r="CKP165" s="285"/>
      <c r="CKQ165" s="285"/>
      <c r="CKR165" s="285"/>
      <c r="CKS165" s="285"/>
      <c r="CKT165" s="285"/>
      <c r="CKU165" s="285"/>
      <c r="CKV165" s="285"/>
      <c r="CKW165" s="285"/>
      <c r="CKX165" s="285"/>
      <c r="CKY165" s="285"/>
      <c r="CKZ165" s="285"/>
      <c r="CLA165" s="285"/>
      <c r="CLB165" s="285"/>
      <c r="CLC165" s="285"/>
      <c r="CLD165" s="285"/>
      <c r="CLE165" s="285"/>
      <c r="CLF165" s="285"/>
      <c r="CLG165" s="285"/>
      <c r="CLH165" s="285"/>
      <c r="CLI165" s="285"/>
      <c r="CLJ165" s="285"/>
      <c r="CLK165" s="285"/>
      <c r="CLL165" s="285"/>
      <c r="CLM165" s="285"/>
      <c r="CLN165" s="285"/>
      <c r="CLO165" s="285"/>
      <c r="CLP165" s="285"/>
      <c r="CLQ165" s="285"/>
      <c r="CLR165" s="285"/>
      <c r="CLS165" s="285"/>
      <c r="CLT165" s="285"/>
      <c r="CLU165" s="285"/>
      <c r="CLV165" s="285"/>
      <c r="CLW165" s="285"/>
      <c r="CLX165" s="285"/>
      <c r="CLY165" s="285"/>
      <c r="CLZ165" s="285"/>
      <c r="CMA165" s="285"/>
      <c r="CMB165" s="285"/>
      <c r="CMC165" s="285"/>
      <c r="CMD165" s="285"/>
      <c r="CME165" s="285"/>
      <c r="CMF165" s="285"/>
      <c r="CMG165" s="285"/>
      <c r="CMH165" s="285"/>
      <c r="CMI165" s="285"/>
      <c r="CMJ165" s="285"/>
      <c r="CMK165" s="285"/>
      <c r="CML165" s="285"/>
      <c r="CMM165" s="285"/>
      <c r="CMN165" s="285"/>
      <c r="CMO165" s="285"/>
      <c r="CMP165" s="285"/>
      <c r="CMQ165" s="285"/>
      <c r="CMR165" s="285"/>
      <c r="CMS165" s="285"/>
      <c r="CMT165" s="285"/>
      <c r="CMU165" s="285"/>
      <c r="CMV165" s="285"/>
      <c r="CMW165" s="285"/>
      <c r="CMX165" s="285"/>
      <c r="CMY165" s="285"/>
      <c r="CMZ165" s="285"/>
      <c r="CNA165" s="285"/>
      <c r="CNB165" s="285"/>
      <c r="CNC165" s="285"/>
      <c r="CND165" s="285"/>
      <c r="CNE165" s="285"/>
      <c r="CNF165" s="285"/>
      <c r="CNG165" s="285"/>
      <c r="CNH165" s="285"/>
      <c r="CNI165" s="285"/>
      <c r="CNJ165" s="285"/>
      <c r="CNK165" s="285"/>
      <c r="CNL165" s="285"/>
      <c r="CNM165" s="285"/>
      <c r="CNN165" s="285"/>
      <c r="CNO165" s="285"/>
      <c r="CNP165" s="285"/>
      <c r="CNQ165" s="285"/>
      <c r="CNR165" s="285"/>
      <c r="CNS165" s="285"/>
      <c r="CNT165" s="285"/>
      <c r="CNU165" s="285"/>
      <c r="CNV165" s="285"/>
      <c r="CNW165" s="285"/>
      <c r="CNX165" s="285"/>
      <c r="CNY165" s="285"/>
      <c r="CNZ165" s="285"/>
      <c r="COA165" s="285"/>
      <c r="COB165" s="285"/>
      <c r="COC165" s="285"/>
      <c r="COD165" s="285"/>
      <c r="COE165" s="285"/>
      <c r="COF165" s="285"/>
      <c r="COG165" s="285"/>
      <c r="COH165" s="285"/>
      <c r="COI165" s="285"/>
      <c r="COJ165" s="285"/>
      <c r="COK165" s="285"/>
      <c r="COL165" s="285"/>
      <c r="COM165" s="285"/>
      <c r="CON165" s="285"/>
      <c r="COO165" s="285"/>
      <c r="COP165" s="285"/>
      <c r="COQ165" s="285"/>
      <c r="COR165" s="285"/>
      <c r="COS165" s="285"/>
      <c r="COT165" s="285"/>
      <c r="COU165" s="285"/>
      <c r="COV165" s="285"/>
      <c r="COW165" s="285"/>
      <c r="COX165" s="285"/>
      <c r="COY165" s="285"/>
      <c r="COZ165" s="285"/>
      <c r="CPA165" s="285"/>
      <c r="CPB165" s="285"/>
      <c r="CPC165" s="285"/>
      <c r="CPD165" s="285"/>
      <c r="CPE165" s="285"/>
      <c r="CPF165" s="285"/>
      <c r="CPG165" s="285"/>
      <c r="CPH165" s="285"/>
      <c r="CPI165" s="285"/>
      <c r="CPJ165" s="285"/>
      <c r="CPK165" s="285"/>
      <c r="CPL165" s="285"/>
      <c r="CPM165" s="285"/>
      <c r="CPN165" s="285"/>
      <c r="CPO165" s="285"/>
      <c r="CPP165" s="285"/>
      <c r="CPQ165" s="285"/>
      <c r="CPR165" s="285"/>
      <c r="CPS165" s="285"/>
      <c r="CPT165" s="285"/>
      <c r="CPU165" s="285"/>
      <c r="CPV165" s="285"/>
      <c r="CPW165" s="285"/>
      <c r="CPX165" s="285"/>
      <c r="CPY165" s="285"/>
      <c r="CPZ165" s="285"/>
      <c r="CQA165" s="285"/>
      <c r="CQB165" s="285"/>
      <c r="CQC165" s="285"/>
      <c r="CQD165" s="285"/>
      <c r="CQE165" s="285"/>
      <c r="CQF165" s="285"/>
      <c r="CQG165" s="285"/>
      <c r="CQH165" s="285"/>
      <c r="CQI165" s="285"/>
      <c r="CQJ165" s="285"/>
      <c r="CQK165" s="285"/>
      <c r="CQL165" s="285"/>
      <c r="CQM165" s="285"/>
      <c r="CQN165" s="285"/>
      <c r="CQO165" s="285"/>
      <c r="CQP165" s="285"/>
      <c r="CQQ165" s="285"/>
      <c r="CQR165" s="285"/>
      <c r="CQS165" s="285"/>
      <c r="CQT165" s="285"/>
      <c r="CQU165" s="285"/>
      <c r="CQV165" s="285"/>
      <c r="CQW165" s="285"/>
      <c r="CQX165" s="285"/>
      <c r="CQY165" s="285"/>
      <c r="CQZ165" s="285"/>
      <c r="CRA165" s="285"/>
      <c r="CRB165" s="285"/>
      <c r="CRC165" s="285"/>
      <c r="CRD165" s="285"/>
      <c r="CRE165" s="285"/>
      <c r="CRF165" s="285"/>
      <c r="CRG165" s="285"/>
      <c r="CRH165" s="285"/>
      <c r="CRI165" s="285"/>
      <c r="CRJ165" s="285"/>
      <c r="CRK165" s="285"/>
      <c r="CRL165" s="285"/>
      <c r="CRM165" s="285"/>
      <c r="CRN165" s="285"/>
      <c r="CRO165" s="285"/>
      <c r="CRP165" s="285"/>
      <c r="CRQ165" s="285"/>
      <c r="CRR165" s="285"/>
      <c r="CRS165" s="285"/>
      <c r="CRT165" s="285"/>
      <c r="CRU165" s="285"/>
      <c r="CRV165" s="285"/>
      <c r="CRW165" s="285"/>
      <c r="CRX165" s="285"/>
      <c r="CRY165" s="285"/>
      <c r="CRZ165" s="285"/>
      <c r="CSA165" s="285"/>
      <c r="CSB165" s="285"/>
      <c r="CSC165" s="285"/>
      <c r="CSD165" s="285"/>
      <c r="CSE165" s="285"/>
      <c r="CSF165" s="285"/>
      <c r="CSG165" s="285"/>
      <c r="CSH165" s="285"/>
      <c r="CSI165" s="285"/>
      <c r="CSJ165" s="285"/>
      <c r="CSK165" s="285"/>
      <c r="CSL165" s="285"/>
      <c r="CSM165" s="285"/>
      <c r="CSN165" s="285"/>
      <c r="CSO165" s="285"/>
      <c r="CSP165" s="285"/>
      <c r="CSQ165" s="285"/>
      <c r="CSR165" s="285"/>
      <c r="CSS165" s="285"/>
      <c r="CST165" s="285"/>
      <c r="CSU165" s="285"/>
      <c r="CSV165" s="285"/>
      <c r="CSW165" s="285"/>
      <c r="CSX165" s="285"/>
      <c r="CSY165" s="285"/>
      <c r="CSZ165" s="285"/>
      <c r="CTA165" s="285"/>
      <c r="CTB165" s="285"/>
      <c r="CTC165" s="285"/>
      <c r="CTD165" s="285"/>
      <c r="CTE165" s="285"/>
      <c r="CTF165" s="285"/>
      <c r="CTG165" s="285"/>
      <c r="CTH165" s="285"/>
      <c r="CTI165" s="285"/>
      <c r="CTJ165" s="285"/>
      <c r="CTK165" s="285"/>
      <c r="CTL165" s="285"/>
      <c r="CTM165" s="285"/>
      <c r="CTN165" s="285"/>
      <c r="CTO165" s="285"/>
      <c r="CTP165" s="285"/>
      <c r="CTQ165" s="285"/>
      <c r="CTR165" s="285"/>
      <c r="CTS165" s="285"/>
      <c r="CTT165" s="285"/>
      <c r="CTU165" s="285"/>
      <c r="CTV165" s="285"/>
      <c r="CTW165" s="285"/>
      <c r="CTX165" s="285"/>
      <c r="CTY165" s="285"/>
      <c r="CTZ165" s="285"/>
      <c r="CUA165" s="285"/>
      <c r="CUB165" s="285"/>
      <c r="CUC165" s="285"/>
      <c r="CUD165" s="285"/>
      <c r="CUE165" s="285"/>
      <c r="CUF165" s="285"/>
      <c r="CUG165" s="285"/>
      <c r="CUH165" s="285"/>
      <c r="CUI165" s="285"/>
      <c r="CUJ165" s="285"/>
      <c r="CUK165" s="285"/>
      <c r="CUL165" s="285"/>
      <c r="CUM165" s="285"/>
      <c r="CUN165" s="285"/>
      <c r="CUO165" s="285"/>
      <c r="CUP165" s="285"/>
      <c r="CUQ165" s="285"/>
      <c r="CUR165" s="285"/>
      <c r="CUS165" s="285"/>
      <c r="CUT165" s="285"/>
      <c r="CUU165" s="285"/>
      <c r="CUV165" s="285"/>
      <c r="CUW165" s="285"/>
      <c r="CUX165" s="285"/>
      <c r="CUY165" s="285"/>
      <c r="CUZ165" s="285"/>
      <c r="CVA165" s="285"/>
      <c r="CVB165" s="285"/>
      <c r="CVC165" s="285"/>
      <c r="CVD165" s="285"/>
      <c r="CVE165" s="285"/>
      <c r="CVF165" s="285"/>
      <c r="CVG165" s="285"/>
      <c r="CVH165" s="285"/>
      <c r="CVI165" s="285"/>
      <c r="CVJ165" s="285"/>
      <c r="CVK165" s="285"/>
      <c r="CVL165" s="285"/>
      <c r="CVM165" s="285"/>
      <c r="CVN165" s="285"/>
      <c r="CVO165" s="285"/>
      <c r="CVP165" s="285"/>
      <c r="CVQ165" s="285"/>
      <c r="CVR165" s="285"/>
      <c r="CVS165" s="285"/>
      <c r="CVT165" s="285"/>
      <c r="CVU165" s="285"/>
      <c r="CVV165" s="285"/>
      <c r="CVW165" s="285"/>
      <c r="CVX165" s="285"/>
      <c r="CVY165" s="285"/>
      <c r="CVZ165" s="285"/>
      <c r="CWA165" s="285"/>
      <c r="CWB165" s="285"/>
      <c r="CWC165" s="285"/>
      <c r="CWD165" s="285"/>
      <c r="CWE165" s="285"/>
      <c r="CWF165" s="285"/>
      <c r="CWG165" s="285"/>
      <c r="CWH165" s="285"/>
      <c r="CWI165" s="285"/>
      <c r="CWJ165" s="285"/>
      <c r="CWK165" s="285"/>
      <c r="CWL165" s="285"/>
      <c r="CWM165" s="285"/>
      <c r="CWN165" s="285"/>
      <c r="CWO165" s="285"/>
      <c r="CWP165" s="285"/>
      <c r="CWQ165" s="285"/>
      <c r="CWR165" s="285"/>
      <c r="CWS165" s="285"/>
      <c r="CWT165" s="285"/>
      <c r="CWU165" s="285"/>
      <c r="CWV165" s="285"/>
      <c r="CWW165" s="285"/>
      <c r="CWX165" s="285"/>
      <c r="CWY165" s="285"/>
      <c r="CWZ165" s="285"/>
      <c r="CXA165" s="285"/>
      <c r="CXB165" s="285"/>
      <c r="CXC165" s="285"/>
      <c r="CXD165" s="285"/>
      <c r="CXE165" s="285"/>
      <c r="CXF165" s="285"/>
      <c r="CXG165" s="285"/>
      <c r="CXH165" s="285"/>
      <c r="CXI165" s="285"/>
      <c r="CXJ165" s="285"/>
      <c r="CXK165" s="285"/>
      <c r="CXL165" s="285"/>
      <c r="CXM165" s="285"/>
      <c r="CXN165" s="285"/>
      <c r="CXO165" s="285"/>
      <c r="CXP165" s="285"/>
      <c r="CXQ165" s="285"/>
      <c r="CXR165" s="285"/>
      <c r="CXS165" s="285"/>
      <c r="CXT165" s="285"/>
      <c r="CXU165" s="285"/>
      <c r="CXV165" s="285"/>
      <c r="CXW165" s="285"/>
      <c r="CXX165" s="285"/>
      <c r="CXY165" s="285"/>
      <c r="CXZ165" s="285"/>
      <c r="CYA165" s="285"/>
      <c r="CYB165" s="285"/>
      <c r="CYC165" s="285"/>
      <c r="CYD165" s="285"/>
      <c r="CYE165" s="285"/>
      <c r="CYF165" s="285"/>
      <c r="CYG165" s="285"/>
      <c r="CYH165" s="285"/>
      <c r="CYI165" s="285"/>
      <c r="CYJ165" s="285"/>
      <c r="CYK165" s="285"/>
      <c r="CYL165" s="285"/>
      <c r="CYM165" s="285"/>
      <c r="CYN165" s="285"/>
      <c r="CYO165" s="285"/>
      <c r="CYP165" s="285"/>
      <c r="CYQ165" s="285"/>
      <c r="CYR165" s="285"/>
      <c r="CYS165" s="285"/>
      <c r="CYT165" s="285"/>
      <c r="CYU165" s="285"/>
      <c r="CYV165" s="285"/>
      <c r="CYW165" s="285"/>
      <c r="CYX165" s="285"/>
      <c r="CYY165" s="285"/>
      <c r="CYZ165" s="285"/>
      <c r="CZA165" s="285"/>
      <c r="CZB165" s="285"/>
      <c r="CZC165" s="285"/>
      <c r="CZD165" s="285"/>
      <c r="CZE165" s="285"/>
      <c r="CZF165" s="285"/>
      <c r="CZG165" s="285"/>
      <c r="CZH165" s="285"/>
      <c r="CZI165" s="285"/>
      <c r="CZJ165" s="285"/>
      <c r="CZK165" s="285"/>
      <c r="CZL165" s="285"/>
      <c r="CZM165" s="285"/>
      <c r="CZN165" s="285"/>
      <c r="CZO165" s="285"/>
      <c r="CZP165" s="285"/>
      <c r="CZQ165" s="285"/>
      <c r="CZR165" s="285"/>
      <c r="CZS165" s="285"/>
      <c r="CZT165" s="285"/>
      <c r="CZU165" s="285"/>
      <c r="CZV165" s="285"/>
      <c r="CZW165" s="285"/>
      <c r="CZX165" s="285"/>
      <c r="CZY165" s="285"/>
      <c r="CZZ165" s="285"/>
      <c r="DAA165" s="285"/>
      <c r="DAB165" s="285"/>
      <c r="DAC165" s="285"/>
      <c r="DAD165" s="285"/>
      <c r="DAE165" s="285"/>
      <c r="DAF165" s="285"/>
      <c r="DAG165" s="285"/>
      <c r="DAH165" s="285"/>
      <c r="DAI165" s="285"/>
      <c r="DAJ165" s="285"/>
      <c r="DAK165" s="285"/>
      <c r="DAL165" s="285"/>
      <c r="DAM165" s="285"/>
      <c r="DAN165" s="285"/>
      <c r="DAO165" s="285"/>
      <c r="DAP165" s="285"/>
      <c r="DAQ165" s="285"/>
      <c r="DAR165" s="285"/>
      <c r="DAS165" s="285"/>
      <c r="DAT165" s="285"/>
      <c r="DAU165" s="285"/>
      <c r="DAV165" s="285"/>
      <c r="DAW165" s="285"/>
      <c r="DAX165" s="285"/>
      <c r="DAY165" s="285"/>
      <c r="DAZ165" s="285"/>
      <c r="DBA165" s="285"/>
      <c r="DBB165" s="285"/>
      <c r="DBC165" s="285"/>
      <c r="DBD165" s="285"/>
      <c r="DBE165" s="285"/>
      <c r="DBF165" s="285"/>
      <c r="DBG165" s="285"/>
      <c r="DBH165" s="285"/>
      <c r="DBI165" s="285"/>
      <c r="DBJ165" s="285"/>
      <c r="DBK165" s="285"/>
      <c r="DBL165" s="285"/>
      <c r="DBM165" s="285"/>
      <c r="DBN165" s="285"/>
      <c r="DBO165" s="285"/>
      <c r="DBP165" s="285"/>
      <c r="DBQ165" s="285"/>
      <c r="DBR165" s="285"/>
      <c r="DBS165" s="285"/>
      <c r="DBT165" s="285"/>
      <c r="DBU165" s="285"/>
      <c r="DBV165" s="285"/>
      <c r="DBW165" s="285"/>
      <c r="DBX165" s="285"/>
      <c r="DBY165" s="285"/>
      <c r="DBZ165" s="285"/>
      <c r="DCA165" s="285"/>
      <c r="DCB165" s="285"/>
      <c r="DCC165" s="285"/>
      <c r="DCD165" s="285"/>
      <c r="DCE165" s="285"/>
      <c r="DCF165" s="285"/>
      <c r="DCG165" s="285"/>
      <c r="DCH165" s="285"/>
      <c r="DCI165" s="285"/>
      <c r="DCJ165" s="285"/>
      <c r="DCK165" s="285"/>
      <c r="DCL165" s="285"/>
      <c r="DCM165" s="285"/>
      <c r="DCN165" s="285"/>
      <c r="DCO165" s="285"/>
      <c r="DCP165" s="285"/>
      <c r="DCQ165" s="285"/>
      <c r="DCR165" s="285"/>
      <c r="DCS165" s="285"/>
      <c r="DCT165" s="285"/>
      <c r="DCU165" s="285"/>
      <c r="DCV165" s="285"/>
      <c r="DCW165" s="285"/>
      <c r="DCX165" s="285"/>
      <c r="DCY165" s="285"/>
      <c r="DCZ165" s="285"/>
      <c r="DDA165" s="285"/>
      <c r="DDB165" s="285"/>
      <c r="DDC165" s="285"/>
      <c r="DDD165" s="285"/>
      <c r="DDE165" s="285"/>
      <c r="DDF165" s="285"/>
      <c r="DDG165" s="285"/>
      <c r="DDH165" s="285"/>
      <c r="DDI165" s="285"/>
      <c r="DDJ165" s="285"/>
      <c r="DDK165" s="285"/>
      <c r="DDL165" s="285"/>
      <c r="DDM165" s="285"/>
      <c r="DDN165" s="285"/>
      <c r="DDO165" s="285"/>
      <c r="DDP165" s="285"/>
      <c r="DDQ165" s="285"/>
      <c r="DDR165" s="285"/>
      <c r="DDS165" s="285"/>
      <c r="DDT165" s="285"/>
      <c r="DDU165" s="285"/>
      <c r="DDV165" s="285"/>
      <c r="DDW165" s="285"/>
      <c r="DDX165" s="285"/>
      <c r="DDY165" s="285"/>
      <c r="DDZ165" s="285"/>
      <c r="DEA165" s="285"/>
      <c r="DEB165" s="285"/>
      <c r="DEC165" s="285"/>
      <c r="DED165" s="285"/>
      <c r="DEE165" s="285"/>
      <c r="DEF165" s="285"/>
      <c r="DEG165" s="285"/>
      <c r="DEH165" s="285"/>
      <c r="DEI165" s="285"/>
      <c r="DEJ165" s="285"/>
      <c r="DEK165" s="285"/>
      <c r="DEL165" s="285"/>
      <c r="DEM165" s="285"/>
      <c r="DEN165" s="285"/>
      <c r="DEO165" s="285"/>
      <c r="DEP165" s="285"/>
      <c r="DEQ165" s="285"/>
      <c r="DER165" s="285"/>
      <c r="DES165" s="285"/>
      <c r="DET165" s="285"/>
      <c r="DEU165" s="285"/>
      <c r="DEV165" s="285"/>
      <c r="DEW165" s="285"/>
      <c r="DEX165" s="285"/>
      <c r="DEY165" s="285"/>
      <c r="DEZ165" s="285"/>
      <c r="DFA165" s="285"/>
      <c r="DFB165" s="285"/>
      <c r="DFC165" s="285"/>
      <c r="DFD165" s="285"/>
      <c r="DFE165" s="285"/>
      <c r="DFF165" s="285"/>
      <c r="DFG165" s="285"/>
      <c r="DFH165" s="285"/>
      <c r="DFI165" s="285"/>
      <c r="DFJ165" s="285"/>
      <c r="DFK165" s="285"/>
      <c r="DFL165" s="285"/>
      <c r="DFM165" s="285"/>
      <c r="DFN165" s="285"/>
      <c r="DFO165" s="285"/>
      <c r="DFP165" s="285"/>
      <c r="DFQ165" s="285"/>
      <c r="DFR165" s="285"/>
      <c r="DFS165" s="285"/>
      <c r="DFT165" s="285"/>
      <c r="DFU165" s="285"/>
      <c r="DFV165" s="285"/>
      <c r="DFW165" s="285"/>
      <c r="DFX165" s="285"/>
      <c r="DFY165" s="285"/>
      <c r="DFZ165" s="285"/>
      <c r="DGA165" s="285"/>
      <c r="DGB165" s="285"/>
      <c r="DGC165" s="285"/>
      <c r="DGD165" s="285"/>
      <c r="DGE165" s="285"/>
      <c r="DGF165" s="285"/>
      <c r="DGG165" s="285"/>
      <c r="DGH165" s="285"/>
      <c r="DGI165" s="285"/>
      <c r="DGJ165" s="285"/>
      <c r="DGK165" s="285"/>
      <c r="DGL165" s="285"/>
      <c r="DGM165" s="285"/>
      <c r="DGN165" s="285"/>
      <c r="DGO165" s="285"/>
      <c r="DGP165" s="285"/>
      <c r="DGQ165" s="285"/>
      <c r="DGR165" s="285"/>
      <c r="DGS165" s="285"/>
      <c r="DGT165" s="285"/>
      <c r="DGU165" s="285"/>
      <c r="DGV165" s="285"/>
      <c r="DGW165" s="285"/>
      <c r="DGX165" s="285"/>
      <c r="DGY165" s="285"/>
      <c r="DGZ165" s="285"/>
      <c r="DHA165" s="285"/>
      <c r="DHB165" s="285"/>
      <c r="DHC165" s="285"/>
      <c r="DHD165" s="285"/>
      <c r="DHE165" s="285"/>
      <c r="DHF165" s="285"/>
      <c r="DHG165" s="285"/>
      <c r="DHH165" s="285"/>
      <c r="DHI165" s="285"/>
      <c r="DHJ165" s="285"/>
      <c r="DHK165" s="285"/>
      <c r="DHL165" s="285"/>
      <c r="DHM165" s="285"/>
      <c r="DHN165" s="285"/>
      <c r="DHO165" s="285"/>
      <c r="DHP165" s="285"/>
      <c r="DHQ165" s="285"/>
      <c r="DHR165" s="285"/>
      <c r="DHS165" s="285"/>
      <c r="DHT165" s="285"/>
      <c r="DHU165" s="285"/>
      <c r="DHV165" s="285"/>
      <c r="DHW165" s="285"/>
      <c r="DHX165" s="285"/>
      <c r="DHY165" s="285"/>
      <c r="DHZ165" s="285"/>
      <c r="DIA165" s="285"/>
      <c r="DIB165" s="285"/>
      <c r="DIC165" s="285"/>
      <c r="DID165" s="285"/>
      <c r="DIE165" s="285"/>
      <c r="DIF165" s="285"/>
      <c r="DIG165" s="285"/>
      <c r="DIH165" s="285"/>
      <c r="DII165" s="285"/>
      <c r="DIJ165" s="285"/>
      <c r="DIK165" s="285"/>
      <c r="DIL165" s="285"/>
      <c r="DIM165" s="285"/>
      <c r="DIN165" s="285"/>
      <c r="DIO165" s="285"/>
      <c r="DIP165" s="285"/>
      <c r="DIQ165" s="285"/>
      <c r="DIR165" s="285"/>
      <c r="DIS165" s="285"/>
      <c r="DIT165" s="285"/>
      <c r="DIU165" s="285"/>
      <c r="DIV165" s="285"/>
      <c r="DIW165" s="285"/>
      <c r="DIX165" s="285"/>
      <c r="DIY165" s="285"/>
      <c r="DIZ165" s="285"/>
      <c r="DJA165" s="285"/>
      <c r="DJB165" s="285"/>
      <c r="DJC165" s="285"/>
      <c r="DJD165" s="285"/>
      <c r="DJE165" s="285"/>
      <c r="DJF165" s="285"/>
      <c r="DJG165" s="285"/>
      <c r="DJH165" s="285"/>
      <c r="DJI165" s="285"/>
      <c r="DJJ165" s="285"/>
      <c r="DJK165" s="285"/>
      <c r="DJL165" s="285"/>
      <c r="DJM165" s="285"/>
      <c r="DJN165" s="285"/>
      <c r="DJO165" s="285"/>
      <c r="DJP165" s="285"/>
      <c r="DJQ165" s="285"/>
      <c r="DJR165" s="285"/>
      <c r="DJS165" s="285"/>
      <c r="DJT165" s="285"/>
      <c r="DJU165" s="285"/>
      <c r="DJV165" s="285"/>
      <c r="DJW165" s="285"/>
      <c r="DJX165" s="285"/>
      <c r="DJY165" s="285"/>
      <c r="DJZ165" s="285"/>
      <c r="DKA165" s="285"/>
      <c r="DKB165" s="285"/>
      <c r="DKC165" s="285"/>
      <c r="DKD165" s="285"/>
      <c r="DKE165" s="285"/>
      <c r="DKF165" s="285"/>
      <c r="DKG165" s="285"/>
      <c r="DKH165" s="285"/>
      <c r="DKI165" s="285"/>
      <c r="DKJ165" s="285"/>
      <c r="DKK165" s="285"/>
      <c r="DKL165" s="285"/>
      <c r="DKM165" s="285"/>
      <c r="DKN165" s="285"/>
      <c r="DKO165" s="285"/>
      <c r="DKP165" s="285"/>
      <c r="DKQ165" s="285"/>
      <c r="DKR165" s="285"/>
      <c r="DKS165" s="285"/>
      <c r="DKT165" s="285"/>
      <c r="DKU165" s="285"/>
      <c r="DKV165" s="285"/>
      <c r="DKW165" s="285"/>
      <c r="DKX165" s="285"/>
      <c r="DKY165" s="285"/>
      <c r="DKZ165" s="285"/>
      <c r="DLA165" s="285"/>
      <c r="DLB165" s="285"/>
      <c r="DLC165" s="285"/>
      <c r="DLD165" s="285"/>
      <c r="DLE165" s="285"/>
      <c r="DLF165" s="285"/>
      <c r="DLG165" s="285"/>
      <c r="DLH165" s="285"/>
      <c r="DLI165" s="285"/>
      <c r="DLJ165" s="285"/>
      <c r="DLK165" s="285"/>
      <c r="DLL165" s="285"/>
      <c r="DLM165" s="285"/>
      <c r="DLN165" s="285"/>
      <c r="DLO165" s="285"/>
      <c r="DLP165" s="285"/>
      <c r="DLQ165" s="285"/>
      <c r="DLR165" s="285"/>
      <c r="DLS165" s="285"/>
      <c r="DLT165" s="285"/>
      <c r="DLU165" s="285"/>
      <c r="DLV165" s="285"/>
      <c r="DLW165" s="285"/>
      <c r="DLX165" s="285"/>
      <c r="DLY165" s="285"/>
      <c r="DLZ165" s="285"/>
      <c r="DMA165" s="285"/>
      <c r="DMB165" s="285"/>
      <c r="DMC165" s="285"/>
      <c r="DMD165" s="285"/>
      <c r="DME165" s="285"/>
      <c r="DMF165" s="285"/>
      <c r="DMG165" s="285"/>
      <c r="DMH165" s="285"/>
      <c r="DMI165" s="285"/>
      <c r="DMJ165" s="285"/>
      <c r="DMK165" s="285"/>
      <c r="DML165" s="285"/>
      <c r="DMM165" s="285"/>
      <c r="DMN165" s="285"/>
      <c r="DMO165" s="285"/>
      <c r="DMP165" s="285"/>
      <c r="DMQ165" s="285"/>
      <c r="DMR165" s="285"/>
      <c r="DMS165" s="285"/>
      <c r="DMT165" s="285"/>
      <c r="DMU165" s="285"/>
      <c r="DMV165" s="285"/>
      <c r="DMW165" s="285"/>
      <c r="DMX165" s="285"/>
      <c r="DMY165" s="285"/>
      <c r="DMZ165" s="285"/>
      <c r="DNA165" s="285"/>
      <c r="DNB165" s="285"/>
      <c r="DNC165" s="285"/>
      <c r="DND165" s="285"/>
      <c r="DNE165" s="285"/>
      <c r="DNF165" s="285"/>
      <c r="DNG165" s="285"/>
      <c r="DNH165" s="285"/>
      <c r="DNI165" s="285"/>
      <c r="DNJ165" s="285"/>
      <c r="DNK165" s="285"/>
      <c r="DNL165" s="285"/>
      <c r="DNM165" s="285"/>
      <c r="DNN165" s="285"/>
      <c r="DNO165" s="285"/>
      <c r="DNP165" s="285"/>
      <c r="DNQ165" s="285"/>
      <c r="DNR165" s="285"/>
      <c r="DNS165" s="285"/>
      <c r="DNT165" s="285"/>
      <c r="DNU165" s="285"/>
      <c r="DNV165" s="285"/>
      <c r="DNW165" s="285"/>
      <c r="DNX165" s="285"/>
      <c r="DNY165" s="285"/>
      <c r="DNZ165" s="285"/>
      <c r="DOA165" s="285"/>
      <c r="DOB165" s="285"/>
      <c r="DOC165" s="285"/>
      <c r="DOD165" s="285"/>
      <c r="DOE165" s="285"/>
      <c r="DOF165" s="285"/>
      <c r="DOG165" s="285"/>
      <c r="DOH165" s="285"/>
      <c r="DOI165" s="285"/>
      <c r="DOJ165" s="285"/>
      <c r="DOK165" s="285"/>
      <c r="DOL165" s="285"/>
      <c r="DOM165" s="285"/>
      <c r="DON165" s="285"/>
      <c r="DOO165" s="285"/>
      <c r="DOP165" s="285"/>
      <c r="DOQ165" s="285"/>
      <c r="DOR165" s="285"/>
      <c r="DOS165" s="285"/>
      <c r="DOT165" s="285"/>
      <c r="DOU165" s="285"/>
      <c r="DOV165" s="285"/>
      <c r="DOW165" s="285"/>
      <c r="DOX165" s="285"/>
      <c r="DOY165" s="285"/>
      <c r="DOZ165" s="285"/>
      <c r="DPA165" s="285"/>
      <c r="DPB165" s="285"/>
      <c r="DPC165" s="285"/>
      <c r="DPD165" s="285"/>
      <c r="DPE165" s="285"/>
      <c r="DPF165" s="285"/>
      <c r="DPG165" s="285"/>
      <c r="DPH165" s="285"/>
      <c r="DPI165" s="285"/>
      <c r="DPJ165" s="285"/>
      <c r="DPK165" s="285"/>
      <c r="DPL165" s="285"/>
      <c r="DPM165" s="285"/>
      <c r="DPN165" s="285"/>
      <c r="DPO165" s="285"/>
      <c r="DPP165" s="285"/>
      <c r="DPQ165" s="285"/>
      <c r="DPR165" s="285"/>
      <c r="DPS165" s="285"/>
      <c r="DPT165" s="285"/>
      <c r="DPU165" s="285"/>
      <c r="DPV165" s="285"/>
      <c r="DPW165" s="285"/>
      <c r="DPX165" s="285"/>
      <c r="DPY165" s="285"/>
      <c r="DPZ165" s="285"/>
      <c r="DQA165" s="285"/>
      <c r="DQB165" s="285"/>
      <c r="DQC165" s="285"/>
      <c r="DQD165" s="285"/>
      <c r="DQE165" s="285"/>
      <c r="DQF165" s="285"/>
      <c r="DQG165" s="285"/>
      <c r="DQH165" s="285"/>
      <c r="DQI165" s="285"/>
      <c r="DQJ165" s="285"/>
      <c r="DQK165" s="285"/>
      <c r="DQL165" s="285"/>
      <c r="DQM165" s="285"/>
      <c r="DQN165" s="285"/>
      <c r="DQO165" s="285"/>
      <c r="DQP165" s="285"/>
      <c r="DQQ165" s="285"/>
      <c r="DQR165" s="285"/>
      <c r="DQS165" s="285"/>
      <c r="DQT165" s="285"/>
      <c r="DQU165" s="285"/>
      <c r="DQV165" s="285"/>
      <c r="DQW165" s="285"/>
      <c r="DQX165" s="285"/>
      <c r="DQY165" s="285"/>
      <c r="DQZ165" s="285"/>
      <c r="DRA165" s="285"/>
      <c r="DRB165" s="285"/>
      <c r="DRC165" s="285"/>
      <c r="DRD165" s="285"/>
      <c r="DRE165" s="285"/>
      <c r="DRF165" s="285"/>
      <c r="DRG165" s="285"/>
      <c r="DRH165" s="285"/>
      <c r="DRI165" s="285"/>
      <c r="DRJ165" s="285"/>
      <c r="DRK165" s="285"/>
      <c r="DRL165" s="285"/>
      <c r="DRM165" s="285"/>
      <c r="DRN165" s="285"/>
      <c r="DRO165" s="285"/>
      <c r="DRP165" s="285"/>
      <c r="DRQ165" s="285"/>
      <c r="DRR165" s="285"/>
      <c r="DRS165" s="285"/>
      <c r="DRT165" s="285"/>
      <c r="DRU165" s="285"/>
      <c r="DRV165" s="285"/>
      <c r="DRW165" s="285"/>
      <c r="DRX165" s="285"/>
      <c r="DRY165" s="285"/>
      <c r="DRZ165" s="285"/>
      <c r="DSA165" s="285"/>
      <c r="DSB165" s="285"/>
      <c r="DSC165" s="285"/>
      <c r="DSD165" s="285"/>
      <c r="DSE165" s="285"/>
      <c r="DSF165" s="285"/>
      <c r="DSG165" s="285"/>
      <c r="DSH165" s="285"/>
      <c r="DSI165" s="285"/>
      <c r="DSJ165" s="285"/>
      <c r="DSK165" s="285"/>
      <c r="DSL165" s="285"/>
      <c r="DSM165" s="285"/>
      <c r="DSN165" s="285"/>
      <c r="DSO165" s="285"/>
      <c r="DSP165" s="285"/>
      <c r="DSQ165" s="285"/>
      <c r="DSR165" s="285"/>
      <c r="DSS165" s="285"/>
      <c r="DST165" s="285"/>
      <c r="DSU165" s="285"/>
      <c r="DSV165" s="285"/>
      <c r="DSW165" s="285"/>
      <c r="DSX165" s="285"/>
      <c r="DSY165" s="285"/>
      <c r="DSZ165" s="285"/>
      <c r="DTA165" s="285"/>
      <c r="DTB165" s="285"/>
      <c r="DTC165" s="285"/>
      <c r="DTD165" s="285"/>
      <c r="DTE165" s="285"/>
      <c r="DTF165" s="285"/>
      <c r="DTG165" s="285"/>
      <c r="DTH165" s="285"/>
      <c r="DTI165" s="285"/>
      <c r="DTJ165" s="285"/>
      <c r="DTK165" s="285"/>
      <c r="DTL165" s="285"/>
      <c r="DTM165" s="285"/>
      <c r="DTN165" s="285"/>
      <c r="DTO165" s="285"/>
      <c r="DTP165" s="285"/>
      <c r="DTQ165" s="285"/>
      <c r="DTR165" s="285"/>
      <c r="DTS165" s="285"/>
      <c r="DTT165" s="285"/>
      <c r="DTU165" s="285"/>
      <c r="DTV165" s="285"/>
      <c r="DTW165" s="285"/>
      <c r="DTX165" s="285"/>
      <c r="DTY165" s="285"/>
      <c r="DTZ165" s="285"/>
      <c r="DUA165" s="285"/>
      <c r="DUB165" s="285"/>
      <c r="DUC165" s="285"/>
      <c r="DUD165" s="285"/>
      <c r="DUE165" s="285"/>
      <c r="DUF165" s="285"/>
      <c r="DUG165" s="285"/>
      <c r="DUH165" s="285"/>
      <c r="DUI165" s="285"/>
      <c r="DUJ165" s="285"/>
      <c r="DUK165" s="285"/>
      <c r="DUL165" s="285"/>
      <c r="DUM165" s="285"/>
      <c r="DUN165" s="285"/>
      <c r="DUO165" s="285"/>
      <c r="DUP165" s="285"/>
      <c r="DUQ165" s="285"/>
      <c r="DUR165" s="285"/>
      <c r="DUS165" s="285"/>
      <c r="DUT165" s="285"/>
      <c r="DUU165" s="285"/>
      <c r="DUV165" s="285"/>
      <c r="DUW165" s="285"/>
      <c r="DUX165" s="285"/>
      <c r="DUY165" s="285"/>
      <c r="DUZ165" s="285"/>
      <c r="DVA165" s="285"/>
      <c r="DVB165" s="285"/>
      <c r="DVC165" s="285"/>
      <c r="DVD165" s="285"/>
      <c r="DVE165" s="285"/>
      <c r="DVF165" s="285"/>
      <c r="DVG165" s="285"/>
      <c r="DVH165" s="285"/>
      <c r="DVI165" s="285"/>
      <c r="DVJ165" s="285"/>
      <c r="DVK165" s="285"/>
      <c r="DVL165" s="285"/>
      <c r="DVM165" s="285"/>
      <c r="DVN165" s="285"/>
      <c r="DVO165" s="285"/>
      <c r="DVP165" s="285"/>
      <c r="DVQ165" s="285"/>
      <c r="DVR165" s="285"/>
      <c r="DVS165" s="285"/>
      <c r="DVT165" s="285"/>
      <c r="DVU165" s="285"/>
      <c r="DVV165" s="285"/>
      <c r="DVW165" s="285"/>
      <c r="DVX165" s="285"/>
      <c r="DVY165" s="285"/>
      <c r="DVZ165" s="285"/>
      <c r="DWA165" s="285"/>
      <c r="DWB165" s="285"/>
      <c r="DWC165" s="285"/>
      <c r="DWD165" s="285"/>
      <c r="DWE165" s="285"/>
      <c r="DWF165" s="285"/>
      <c r="DWG165" s="285"/>
      <c r="DWH165" s="285"/>
      <c r="DWI165" s="285"/>
      <c r="DWJ165" s="285"/>
      <c r="DWK165" s="285"/>
      <c r="DWL165" s="285"/>
      <c r="DWM165" s="285"/>
      <c r="DWN165" s="285"/>
      <c r="DWO165" s="285"/>
      <c r="DWP165" s="285"/>
      <c r="DWQ165" s="285"/>
      <c r="DWR165" s="285"/>
      <c r="DWS165" s="285"/>
      <c r="DWT165" s="285"/>
      <c r="DWU165" s="285"/>
      <c r="DWV165" s="285"/>
      <c r="DWW165" s="285"/>
      <c r="DWX165" s="285"/>
      <c r="DWY165" s="285"/>
      <c r="DWZ165" s="285"/>
      <c r="DXA165" s="285"/>
      <c r="DXB165" s="285"/>
      <c r="DXC165" s="285"/>
      <c r="DXD165" s="285"/>
      <c r="DXE165" s="285"/>
      <c r="DXF165" s="285"/>
      <c r="DXG165" s="285"/>
      <c r="DXH165" s="285"/>
      <c r="DXI165" s="285"/>
      <c r="DXJ165" s="285"/>
      <c r="DXK165" s="285"/>
      <c r="DXL165" s="285"/>
      <c r="DXM165" s="285"/>
      <c r="DXN165" s="285"/>
      <c r="DXO165" s="285"/>
      <c r="DXP165" s="285"/>
      <c r="DXQ165" s="285"/>
      <c r="DXR165" s="285"/>
      <c r="DXS165" s="285"/>
      <c r="DXT165" s="285"/>
      <c r="DXU165" s="285"/>
      <c r="DXV165" s="285"/>
      <c r="DXW165" s="285"/>
      <c r="DXX165" s="285"/>
      <c r="DXY165" s="285"/>
      <c r="DXZ165" s="285"/>
      <c r="DYA165" s="285"/>
      <c r="DYB165" s="285"/>
      <c r="DYC165" s="285"/>
      <c r="DYD165" s="285"/>
      <c r="DYE165" s="285"/>
      <c r="DYF165" s="285"/>
      <c r="DYG165" s="285"/>
      <c r="DYH165" s="285"/>
      <c r="DYI165" s="285"/>
      <c r="DYJ165" s="285"/>
      <c r="DYK165" s="285"/>
      <c r="DYL165" s="285"/>
      <c r="DYM165" s="285"/>
      <c r="DYN165" s="285"/>
      <c r="DYO165" s="285"/>
      <c r="DYP165" s="285"/>
      <c r="DYQ165" s="285"/>
      <c r="DYR165" s="285"/>
      <c r="DYS165" s="285"/>
      <c r="DYT165" s="285"/>
      <c r="DYU165" s="285"/>
      <c r="DYV165" s="285"/>
      <c r="DYW165" s="285"/>
      <c r="DYX165" s="285"/>
      <c r="DYY165" s="285"/>
      <c r="DYZ165" s="285"/>
      <c r="DZA165" s="285"/>
      <c r="DZB165" s="285"/>
      <c r="DZC165" s="285"/>
      <c r="DZD165" s="285"/>
      <c r="DZE165" s="285"/>
      <c r="DZF165" s="285"/>
      <c r="DZG165" s="285"/>
      <c r="DZH165" s="285"/>
      <c r="DZI165" s="285"/>
      <c r="DZJ165" s="285"/>
      <c r="DZK165" s="285"/>
      <c r="DZL165" s="285"/>
      <c r="DZM165" s="285"/>
      <c r="DZN165" s="285"/>
      <c r="DZO165" s="285"/>
      <c r="DZP165" s="285"/>
      <c r="DZQ165" s="285"/>
      <c r="DZR165" s="285"/>
      <c r="DZS165" s="285"/>
      <c r="DZT165" s="285"/>
      <c r="DZU165" s="285"/>
      <c r="DZV165" s="285"/>
      <c r="DZW165" s="285"/>
      <c r="DZX165" s="285"/>
      <c r="DZY165" s="285"/>
      <c r="DZZ165" s="285"/>
      <c r="EAA165" s="285"/>
      <c r="EAB165" s="285"/>
      <c r="EAC165" s="285"/>
      <c r="EAD165" s="285"/>
      <c r="EAE165" s="285"/>
      <c r="EAF165" s="285"/>
      <c r="EAG165" s="285"/>
      <c r="EAH165" s="285"/>
      <c r="EAI165" s="285"/>
      <c r="EAJ165" s="285"/>
      <c r="EAK165" s="285"/>
      <c r="EAL165" s="285"/>
      <c r="EAM165" s="285"/>
      <c r="EAN165" s="285"/>
      <c r="EAO165" s="285"/>
      <c r="EAP165" s="285"/>
      <c r="EAQ165" s="285"/>
      <c r="EAR165" s="285"/>
      <c r="EAS165" s="285"/>
      <c r="EAT165" s="285"/>
      <c r="EAU165" s="285"/>
      <c r="EAV165" s="285"/>
      <c r="EAW165" s="285"/>
      <c r="EAX165" s="285"/>
      <c r="EAY165" s="285"/>
      <c r="EAZ165" s="285"/>
      <c r="EBA165" s="285"/>
      <c r="EBB165" s="285"/>
      <c r="EBC165" s="285"/>
      <c r="EBD165" s="285"/>
      <c r="EBE165" s="285"/>
      <c r="EBF165" s="285"/>
      <c r="EBG165" s="285"/>
      <c r="EBH165" s="285"/>
      <c r="EBI165" s="285"/>
      <c r="EBJ165" s="285"/>
      <c r="EBK165" s="285"/>
      <c r="EBL165" s="285"/>
      <c r="EBM165" s="285"/>
      <c r="EBN165" s="285"/>
      <c r="EBO165" s="285"/>
      <c r="EBP165" s="285"/>
      <c r="EBQ165" s="285"/>
      <c r="EBR165" s="285"/>
      <c r="EBS165" s="285"/>
      <c r="EBT165" s="285"/>
      <c r="EBU165" s="285"/>
      <c r="EBV165" s="285"/>
      <c r="EBW165" s="285"/>
      <c r="EBX165" s="285"/>
      <c r="EBY165" s="285"/>
      <c r="EBZ165" s="285"/>
      <c r="ECA165" s="285"/>
      <c r="ECB165" s="285"/>
      <c r="ECC165" s="285"/>
      <c r="ECD165" s="285"/>
      <c r="ECE165" s="285"/>
      <c r="ECF165" s="285"/>
      <c r="ECG165" s="285"/>
      <c r="ECH165" s="285"/>
      <c r="ECI165" s="285"/>
      <c r="ECJ165" s="285"/>
      <c r="ECK165" s="285"/>
      <c r="ECL165" s="285"/>
      <c r="ECM165" s="285"/>
      <c r="ECN165" s="285"/>
      <c r="ECO165" s="285"/>
      <c r="ECP165" s="285"/>
      <c r="ECQ165" s="285"/>
      <c r="ECR165" s="285"/>
      <c r="ECS165" s="285"/>
      <c r="ECT165" s="285"/>
      <c r="ECU165" s="285"/>
      <c r="ECV165" s="285"/>
      <c r="ECW165" s="285"/>
      <c r="ECX165" s="285"/>
      <c r="ECY165" s="285"/>
      <c r="ECZ165" s="285"/>
      <c r="EDA165" s="285"/>
      <c r="EDB165" s="285"/>
      <c r="EDC165" s="285"/>
      <c r="EDD165" s="285"/>
      <c r="EDE165" s="285"/>
      <c r="EDF165" s="285"/>
      <c r="EDG165" s="285"/>
      <c r="EDH165" s="285"/>
      <c r="EDI165" s="285"/>
      <c r="EDJ165" s="285"/>
      <c r="EDK165" s="285"/>
      <c r="EDL165" s="285"/>
      <c r="EDM165" s="285"/>
      <c r="EDN165" s="285"/>
      <c r="EDO165" s="285"/>
      <c r="EDP165" s="285"/>
      <c r="EDQ165" s="285"/>
      <c r="EDR165" s="285"/>
      <c r="EDS165" s="285"/>
      <c r="EDT165" s="285"/>
      <c r="EDU165" s="285"/>
      <c r="EDV165" s="285"/>
      <c r="EDW165" s="285"/>
      <c r="EDX165" s="285"/>
      <c r="EDY165" s="285"/>
      <c r="EDZ165" s="285"/>
      <c r="EEA165" s="285"/>
      <c r="EEB165" s="285"/>
      <c r="EEC165" s="285"/>
      <c r="EED165" s="285"/>
      <c r="EEE165" s="285"/>
      <c r="EEF165" s="285"/>
      <c r="EEG165" s="285"/>
      <c r="EEH165" s="285"/>
      <c r="EEI165" s="285"/>
      <c r="EEJ165" s="285"/>
      <c r="EEK165" s="285"/>
      <c r="EEL165" s="285"/>
      <c r="EEM165" s="285"/>
      <c r="EEN165" s="285"/>
      <c r="EEO165" s="285"/>
      <c r="EEP165" s="285"/>
      <c r="EEQ165" s="285"/>
      <c r="EER165" s="285"/>
      <c r="EES165" s="285"/>
      <c r="EET165" s="285"/>
      <c r="EEU165" s="285"/>
      <c r="EEV165" s="285"/>
      <c r="EEW165" s="285"/>
      <c r="EEX165" s="285"/>
      <c r="EEY165" s="285"/>
      <c r="EEZ165" s="285"/>
      <c r="EFA165" s="285"/>
      <c r="EFB165" s="285"/>
      <c r="EFC165" s="285"/>
      <c r="EFD165" s="285"/>
      <c r="EFE165" s="285"/>
      <c r="EFF165" s="285"/>
      <c r="EFG165" s="285"/>
      <c r="EFH165" s="285"/>
      <c r="EFI165" s="285"/>
      <c r="EFJ165" s="285"/>
      <c r="EFK165" s="285"/>
      <c r="EFL165" s="285"/>
      <c r="EFM165" s="285"/>
      <c r="EFN165" s="285"/>
      <c r="EFO165" s="285"/>
      <c r="EFP165" s="285"/>
      <c r="EFQ165" s="285"/>
      <c r="EFR165" s="285"/>
      <c r="EFS165" s="285"/>
      <c r="EFT165" s="285"/>
      <c r="EFU165" s="285"/>
      <c r="EFV165" s="285"/>
      <c r="EFW165" s="285"/>
      <c r="EFX165" s="285"/>
      <c r="EFY165" s="285"/>
      <c r="EFZ165" s="285"/>
      <c r="EGA165" s="285"/>
      <c r="EGB165" s="285"/>
      <c r="EGC165" s="285"/>
      <c r="EGD165" s="285"/>
      <c r="EGE165" s="285"/>
      <c r="EGF165" s="285"/>
      <c r="EGG165" s="285"/>
      <c r="EGH165" s="285"/>
      <c r="EGI165" s="285"/>
      <c r="EGJ165" s="285"/>
      <c r="EGK165" s="285"/>
      <c r="EGL165" s="285"/>
      <c r="EGM165" s="285"/>
      <c r="EGN165" s="285"/>
      <c r="EGO165" s="285"/>
      <c r="EGP165" s="285"/>
      <c r="EGQ165" s="285"/>
      <c r="EGR165" s="285"/>
      <c r="EGS165" s="285"/>
      <c r="EGT165" s="285"/>
      <c r="EGU165" s="285"/>
      <c r="EGV165" s="285"/>
      <c r="EGW165" s="285"/>
      <c r="EGX165" s="285"/>
      <c r="EGY165" s="285"/>
      <c r="EGZ165" s="285"/>
      <c r="EHA165" s="285"/>
      <c r="EHB165" s="285"/>
      <c r="EHC165" s="285"/>
      <c r="EHD165" s="285"/>
      <c r="EHE165" s="285"/>
      <c r="EHF165" s="285"/>
      <c r="EHG165" s="285"/>
      <c r="EHH165" s="285"/>
      <c r="EHI165" s="285"/>
      <c r="EHJ165" s="285"/>
      <c r="EHK165" s="285"/>
      <c r="EHL165" s="285"/>
      <c r="EHM165" s="285"/>
      <c r="EHN165" s="285"/>
      <c r="EHO165" s="285"/>
      <c r="EHP165" s="285"/>
      <c r="EHQ165" s="285"/>
      <c r="EHR165" s="285"/>
      <c r="EHS165" s="285"/>
      <c r="EHT165" s="285"/>
      <c r="EHU165" s="285"/>
      <c r="EHV165" s="285"/>
      <c r="EHW165" s="285"/>
      <c r="EHX165" s="285"/>
      <c r="EHY165" s="285"/>
      <c r="EHZ165" s="285"/>
      <c r="EIA165" s="285"/>
      <c r="EIB165" s="285"/>
      <c r="EIC165" s="285"/>
      <c r="EID165" s="285"/>
      <c r="EIE165" s="285"/>
      <c r="EIF165" s="285"/>
      <c r="EIG165" s="285"/>
      <c r="EIH165" s="285"/>
      <c r="EII165" s="285"/>
      <c r="EIJ165" s="285"/>
      <c r="EIK165" s="285"/>
      <c r="EIL165" s="285"/>
      <c r="EIM165" s="285"/>
      <c r="EIN165" s="285"/>
      <c r="EIO165" s="285"/>
      <c r="EIP165" s="285"/>
      <c r="EIQ165" s="285"/>
      <c r="EIR165" s="285"/>
      <c r="EIS165" s="285"/>
      <c r="EIT165" s="285"/>
      <c r="EIU165" s="285"/>
      <c r="EIV165" s="285"/>
      <c r="EIW165" s="285"/>
      <c r="EIX165" s="285"/>
      <c r="EIY165" s="285"/>
      <c r="EIZ165" s="285"/>
      <c r="EJA165" s="285"/>
      <c r="EJB165" s="285"/>
      <c r="EJC165" s="285"/>
      <c r="EJD165" s="285"/>
      <c r="EJE165" s="285"/>
      <c r="EJF165" s="285"/>
      <c r="EJG165" s="285"/>
      <c r="EJH165" s="285"/>
      <c r="EJI165" s="285"/>
      <c r="EJJ165" s="285"/>
      <c r="EJK165" s="285"/>
      <c r="EJL165" s="285"/>
      <c r="EJM165" s="285"/>
      <c r="EJN165" s="285"/>
      <c r="EJO165" s="285"/>
      <c r="EJP165" s="285"/>
      <c r="EJQ165" s="285"/>
      <c r="EJR165" s="285"/>
      <c r="EJS165" s="285"/>
      <c r="EJT165" s="285"/>
      <c r="EJU165" s="285"/>
      <c r="EJV165" s="285"/>
      <c r="EJW165" s="285"/>
      <c r="EJX165" s="285"/>
      <c r="EJY165" s="285"/>
      <c r="EJZ165" s="285"/>
      <c r="EKA165" s="285"/>
      <c r="EKB165" s="285"/>
      <c r="EKC165" s="285"/>
      <c r="EKD165" s="285"/>
      <c r="EKE165" s="285"/>
      <c r="EKF165" s="285"/>
      <c r="EKG165" s="285"/>
      <c r="EKH165" s="285"/>
      <c r="EKI165" s="285"/>
      <c r="EKJ165" s="285"/>
      <c r="EKK165" s="285"/>
      <c r="EKL165" s="285"/>
      <c r="EKM165" s="285"/>
      <c r="EKN165" s="285"/>
      <c r="EKO165" s="285"/>
      <c r="EKP165" s="285"/>
      <c r="EKQ165" s="285"/>
      <c r="EKR165" s="285"/>
      <c r="EKS165" s="285"/>
      <c r="EKT165" s="285"/>
      <c r="EKU165" s="285"/>
      <c r="EKV165" s="285"/>
      <c r="EKW165" s="285"/>
      <c r="EKX165" s="285"/>
      <c r="EKY165" s="285"/>
      <c r="EKZ165" s="285"/>
      <c r="ELA165" s="285"/>
      <c r="ELB165" s="285"/>
      <c r="ELC165" s="285"/>
      <c r="ELD165" s="285"/>
      <c r="ELE165" s="285"/>
      <c r="ELF165" s="285"/>
      <c r="ELG165" s="285"/>
      <c r="ELH165" s="285"/>
      <c r="ELI165" s="285"/>
      <c r="ELJ165" s="285"/>
      <c r="ELK165" s="285"/>
      <c r="ELL165" s="285"/>
      <c r="ELM165" s="285"/>
      <c r="ELN165" s="285"/>
      <c r="ELO165" s="285"/>
      <c r="ELP165" s="285"/>
      <c r="ELQ165" s="285"/>
      <c r="ELR165" s="285"/>
      <c r="ELS165" s="285"/>
      <c r="ELT165" s="285"/>
      <c r="ELU165" s="285"/>
      <c r="ELV165" s="285"/>
      <c r="ELW165" s="285"/>
      <c r="ELX165" s="285"/>
      <c r="ELY165" s="285"/>
      <c r="ELZ165" s="285"/>
      <c r="EMA165" s="285"/>
      <c r="EMB165" s="285"/>
      <c r="EMC165" s="285"/>
      <c r="EMD165" s="285"/>
      <c r="EME165" s="285"/>
      <c r="EMF165" s="285"/>
      <c r="EMG165" s="285"/>
      <c r="EMH165" s="285"/>
      <c r="EMI165" s="285"/>
      <c r="EMJ165" s="285"/>
      <c r="EMK165" s="285"/>
      <c r="EML165" s="285"/>
      <c r="EMM165" s="285"/>
      <c r="EMN165" s="285"/>
      <c r="EMO165" s="285"/>
      <c r="EMP165" s="285"/>
      <c r="EMQ165" s="285"/>
      <c r="EMR165" s="285"/>
      <c r="EMS165" s="285"/>
      <c r="EMT165" s="285"/>
      <c r="EMU165" s="285"/>
      <c r="EMV165" s="285"/>
      <c r="EMW165" s="285"/>
      <c r="EMX165" s="285"/>
      <c r="EMY165" s="285"/>
      <c r="EMZ165" s="285"/>
      <c r="ENA165" s="285"/>
      <c r="ENB165" s="285"/>
      <c r="ENC165" s="285"/>
      <c r="END165" s="285"/>
      <c r="ENE165" s="285"/>
      <c r="ENF165" s="285"/>
      <c r="ENG165" s="285"/>
      <c r="ENH165" s="285"/>
      <c r="ENI165" s="285"/>
      <c r="ENJ165" s="285"/>
      <c r="ENK165" s="285"/>
      <c r="ENL165" s="285"/>
      <c r="ENM165" s="285"/>
      <c r="ENN165" s="285"/>
      <c r="ENO165" s="285"/>
      <c r="ENP165" s="285"/>
      <c r="ENQ165" s="285"/>
      <c r="ENR165" s="285"/>
      <c r="ENS165" s="285"/>
      <c r="ENT165" s="285"/>
      <c r="ENU165" s="285"/>
      <c r="ENV165" s="285"/>
      <c r="ENW165" s="285"/>
      <c r="ENX165" s="285"/>
      <c r="ENY165" s="285"/>
      <c r="ENZ165" s="285"/>
      <c r="EOA165" s="285"/>
      <c r="EOB165" s="285"/>
      <c r="EOC165" s="285"/>
      <c r="EOD165" s="285"/>
      <c r="EOE165" s="285"/>
      <c r="EOF165" s="285"/>
      <c r="EOG165" s="285"/>
      <c r="EOH165" s="285"/>
      <c r="EOI165" s="285"/>
      <c r="EOJ165" s="285"/>
      <c r="EOK165" s="285"/>
      <c r="EOL165" s="285"/>
      <c r="EOM165" s="285"/>
      <c r="EON165" s="285"/>
      <c r="EOO165" s="285"/>
      <c r="EOP165" s="285"/>
      <c r="EOQ165" s="285"/>
      <c r="EOR165" s="285"/>
      <c r="EOS165" s="285"/>
      <c r="EOT165" s="285"/>
      <c r="EOU165" s="285"/>
      <c r="EOV165" s="285"/>
      <c r="EOW165" s="285"/>
      <c r="EOX165" s="285"/>
      <c r="EOY165" s="285"/>
      <c r="EOZ165" s="285"/>
      <c r="EPA165" s="285"/>
      <c r="EPB165" s="285"/>
      <c r="EPC165" s="285"/>
      <c r="EPD165" s="285"/>
      <c r="EPE165" s="285"/>
      <c r="EPF165" s="285"/>
      <c r="EPG165" s="285"/>
      <c r="EPH165" s="285"/>
      <c r="EPI165" s="285"/>
      <c r="EPJ165" s="285"/>
      <c r="EPK165" s="285"/>
      <c r="EPL165" s="285"/>
      <c r="EPM165" s="285"/>
      <c r="EPN165" s="285"/>
      <c r="EPO165" s="285"/>
      <c r="EPP165" s="285"/>
      <c r="EPQ165" s="285"/>
      <c r="EPR165" s="285"/>
      <c r="EPS165" s="285"/>
      <c r="EPT165" s="285"/>
      <c r="EPU165" s="285"/>
      <c r="EPV165" s="285"/>
      <c r="EPW165" s="285"/>
      <c r="EPX165" s="285"/>
      <c r="EPY165" s="285"/>
      <c r="EPZ165" s="285"/>
      <c r="EQA165" s="285"/>
      <c r="EQB165" s="285"/>
      <c r="EQC165" s="285"/>
      <c r="EQD165" s="285"/>
      <c r="EQE165" s="285"/>
      <c r="EQF165" s="285"/>
      <c r="EQG165" s="285"/>
      <c r="EQH165" s="285"/>
      <c r="EQI165" s="285"/>
      <c r="EQJ165" s="285"/>
      <c r="EQK165" s="285"/>
      <c r="EQL165" s="285"/>
      <c r="EQM165" s="285"/>
      <c r="EQN165" s="285"/>
      <c r="EQO165" s="285"/>
      <c r="EQP165" s="285"/>
      <c r="EQQ165" s="285"/>
      <c r="EQR165" s="285"/>
      <c r="EQS165" s="285"/>
      <c r="EQT165" s="285"/>
      <c r="EQU165" s="285"/>
      <c r="EQV165" s="285"/>
      <c r="EQW165" s="285"/>
      <c r="EQX165" s="285"/>
      <c r="EQY165" s="285"/>
      <c r="EQZ165" s="285"/>
      <c r="ERA165" s="285"/>
      <c r="ERB165" s="285"/>
      <c r="ERC165" s="285"/>
      <c r="ERD165" s="285"/>
      <c r="ERE165" s="285"/>
      <c r="ERF165" s="285"/>
      <c r="ERG165" s="285"/>
      <c r="ERH165" s="285"/>
      <c r="ERI165" s="285"/>
      <c r="ERJ165" s="285"/>
      <c r="ERK165" s="285"/>
      <c r="ERL165" s="285"/>
      <c r="ERM165" s="285"/>
      <c r="ERN165" s="285"/>
      <c r="ERO165" s="285"/>
      <c r="ERP165" s="285"/>
      <c r="ERQ165" s="285"/>
      <c r="ERR165" s="285"/>
      <c r="ERS165" s="285"/>
      <c r="ERT165" s="285"/>
      <c r="ERU165" s="285"/>
      <c r="ERV165" s="285"/>
      <c r="ERW165" s="285"/>
      <c r="ERX165" s="285"/>
      <c r="ERY165" s="285"/>
      <c r="ERZ165" s="285"/>
      <c r="ESA165" s="285"/>
      <c r="ESB165" s="285"/>
      <c r="ESC165" s="285"/>
      <c r="ESD165" s="285"/>
      <c r="ESE165" s="285"/>
      <c r="ESF165" s="285"/>
      <c r="ESG165" s="285"/>
      <c r="ESH165" s="285"/>
      <c r="ESI165" s="285"/>
      <c r="ESJ165" s="285"/>
      <c r="ESK165" s="285"/>
      <c r="ESL165" s="285"/>
      <c r="ESM165" s="285"/>
      <c r="ESN165" s="285"/>
      <c r="ESO165" s="285"/>
      <c r="ESP165" s="285"/>
      <c r="ESQ165" s="285"/>
      <c r="ESR165" s="285"/>
      <c r="ESS165" s="285"/>
      <c r="EST165" s="285"/>
      <c r="ESU165" s="285"/>
      <c r="ESV165" s="285"/>
      <c r="ESW165" s="285"/>
      <c r="ESX165" s="285"/>
      <c r="ESY165" s="285"/>
      <c r="ESZ165" s="285"/>
      <c r="ETA165" s="285"/>
      <c r="ETB165" s="285"/>
      <c r="ETC165" s="285"/>
      <c r="ETD165" s="285"/>
      <c r="ETE165" s="285"/>
      <c r="ETF165" s="285"/>
      <c r="ETG165" s="285"/>
      <c r="ETH165" s="285"/>
      <c r="ETI165" s="285"/>
      <c r="ETJ165" s="285"/>
      <c r="ETK165" s="285"/>
      <c r="ETL165" s="285"/>
      <c r="ETM165" s="285"/>
      <c r="ETN165" s="285"/>
      <c r="ETO165" s="285"/>
      <c r="ETP165" s="285"/>
      <c r="ETQ165" s="285"/>
      <c r="ETR165" s="285"/>
      <c r="ETS165" s="285"/>
      <c r="ETT165" s="285"/>
      <c r="ETU165" s="285"/>
      <c r="ETV165" s="285"/>
      <c r="ETW165" s="285"/>
      <c r="ETX165" s="285"/>
      <c r="ETY165" s="285"/>
      <c r="ETZ165" s="285"/>
      <c r="EUA165" s="285"/>
      <c r="EUB165" s="285"/>
      <c r="EUC165" s="285"/>
      <c r="EUD165" s="285"/>
      <c r="EUE165" s="285"/>
      <c r="EUF165" s="285"/>
      <c r="EUG165" s="285"/>
      <c r="EUH165" s="285"/>
      <c r="EUI165" s="285"/>
      <c r="EUJ165" s="285"/>
      <c r="EUK165" s="285"/>
      <c r="EUL165" s="285"/>
      <c r="EUM165" s="285"/>
      <c r="EUN165" s="285"/>
      <c r="EUO165" s="285"/>
      <c r="EUP165" s="285"/>
      <c r="EUQ165" s="285"/>
      <c r="EUR165" s="285"/>
      <c r="EUS165" s="285"/>
      <c r="EUT165" s="285"/>
      <c r="EUU165" s="285"/>
      <c r="EUV165" s="285"/>
      <c r="EUW165" s="285"/>
      <c r="EUX165" s="285"/>
      <c r="EUY165" s="285"/>
      <c r="EUZ165" s="285"/>
      <c r="EVA165" s="285"/>
      <c r="EVB165" s="285"/>
      <c r="EVC165" s="285"/>
      <c r="EVD165" s="285"/>
      <c r="EVE165" s="285"/>
      <c r="EVF165" s="285"/>
      <c r="EVG165" s="285"/>
      <c r="EVH165" s="285"/>
      <c r="EVI165" s="285"/>
      <c r="EVJ165" s="285"/>
      <c r="EVK165" s="285"/>
      <c r="EVL165" s="285"/>
      <c r="EVM165" s="285"/>
      <c r="EVN165" s="285"/>
      <c r="EVO165" s="285"/>
      <c r="EVP165" s="285"/>
      <c r="EVQ165" s="285"/>
      <c r="EVR165" s="285"/>
      <c r="EVS165" s="285"/>
      <c r="EVT165" s="285"/>
      <c r="EVU165" s="285"/>
      <c r="EVV165" s="285"/>
      <c r="EVW165" s="285"/>
      <c r="EVX165" s="285"/>
      <c r="EVY165" s="285"/>
      <c r="EVZ165" s="285"/>
      <c r="EWA165" s="285"/>
      <c r="EWB165" s="285"/>
      <c r="EWC165" s="285"/>
      <c r="EWD165" s="285"/>
      <c r="EWE165" s="285"/>
      <c r="EWF165" s="285"/>
      <c r="EWG165" s="285"/>
      <c r="EWH165" s="285"/>
      <c r="EWI165" s="285"/>
      <c r="EWJ165" s="285"/>
      <c r="EWK165" s="285"/>
      <c r="EWL165" s="285"/>
      <c r="EWM165" s="285"/>
      <c r="EWN165" s="285"/>
      <c r="EWO165" s="285"/>
      <c r="EWP165" s="285"/>
      <c r="EWQ165" s="285"/>
      <c r="EWR165" s="285"/>
      <c r="EWS165" s="285"/>
      <c r="EWT165" s="285"/>
      <c r="EWU165" s="285"/>
      <c r="EWV165" s="285"/>
      <c r="EWW165" s="285"/>
      <c r="EWX165" s="285"/>
      <c r="EWY165" s="285"/>
      <c r="EWZ165" s="285"/>
      <c r="EXA165" s="285"/>
      <c r="EXB165" s="285"/>
      <c r="EXC165" s="285"/>
      <c r="EXD165" s="285"/>
      <c r="EXE165" s="285"/>
      <c r="EXF165" s="285"/>
      <c r="EXG165" s="285"/>
      <c r="EXH165" s="285"/>
      <c r="EXI165" s="285"/>
      <c r="EXJ165" s="285"/>
      <c r="EXK165" s="285"/>
      <c r="EXL165" s="285"/>
      <c r="EXM165" s="285"/>
      <c r="EXN165" s="285"/>
      <c r="EXO165" s="285"/>
      <c r="EXP165" s="285"/>
      <c r="EXQ165" s="285"/>
      <c r="EXR165" s="285"/>
      <c r="EXS165" s="285"/>
      <c r="EXT165" s="285"/>
      <c r="EXU165" s="285"/>
      <c r="EXV165" s="285"/>
      <c r="EXW165" s="285"/>
      <c r="EXX165" s="285"/>
      <c r="EXY165" s="285"/>
      <c r="EXZ165" s="285"/>
      <c r="EYA165" s="285"/>
      <c r="EYB165" s="285"/>
      <c r="EYC165" s="285"/>
      <c r="EYD165" s="285"/>
      <c r="EYE165" s="285"/>
      <c r="EYF165" s="285"/>
      <c r="EYG165" s="285"/>
      <c r="EYH165" s="285"/>
      <c r="EYI165" s="285"/>
      <c r="EYJ165" s="285"/>
      <c r="EYK165" s="285"/>
      <c r="EYL165" s="285"/>
      <c r="EYM165" s="285"/>
      <c r="EYN165" s="285"/>
      <c r="EYO165" s="285"/>
      <c r="EYP165" s="285"/>
      <c r="EYQ165" s="285"/>
      <c r="EYR165" s="285"/>
      <c r="EYS165" s="285"/>
      <c r="EYT165" s="285"/>
      <c r="EYU165" s="285"/>
      <c r="EYV165" s="285"/>
      <c r="EYW165" s="285"/>
      <c r="EYX165" s="285"/>
      <c r="EYY165" s="285"/>
      <c r="EYZ165" s="285"/>
      <c r="EZA165" s="285"/>
      <c r="EZB165" s="285"/>
      <c r="EZC165" s="285"/>
      <c r="EZD165" s="285"/>
      <c r="EZE165" s="285"/>
      <c r="EZF165" s="285"/>
      <c r="EZG165" s="285"/>
      <c r="EZH165" s="285"/>
      <c r="EZI165" s="285"/>
      <c r="EZJ165" s="285"/>
      <c r="EZK165" s="285"/>
      <c r="EZL165" s="285"/>
      <c r="EZM165" s="285"/>
      <c r="EZN165" s="285"/>
      <c r="EZO165" s="285"/>
      <c r="EZP165" s="285"/>
      <c r="EZQ165" s="285"/>
      <c r="EZR165" s="285"/>
      <c r="EZS165" s="285"/>
      <c r="EZT165" s="285"/>
      <c r="EZU165" s="285"/>
      <c r="EZV165" s="285"/>
      <c r="EZW165" s="285"/>
      <c r="EZX165" s="285"/>
      <c r="EZY165" s="285"/>
      <c r="EZZ165" s="285"/>
      <c r="FAA165" s="285"/>
      <c r="FAB165" s="285"/>
      <c r="FAC165" s="285"/>
      <c r="FAD165" s="285"/>
      <c r="FAE165" s="285"/>
      <c r="FAF165" s="285"/>
      <c r="FAG165" s="285"/>
      <c r="FAH165" s="285"/>
      <c r="FAI165" s="285"/>
      <c r="FAJ165" s="285"/>
      <c r="FAK165" s="285"/>
      <c r="FAL165" s="285"/>
      <c r="FAM165" s="285"/>
      <c r="FAN165" s="285"/>
      <c r="FAO165" s="285"/>
      <c r="FAP165" s="285"/>
      <c r="FAQ165" s="285"/>
      <c r="FAR165" s="285"/>
      <c r="FAS165" s="285"/>
      <c r="FAT165" s="285"/>
      <c r="FAU165" s="285"/>
      <c r="FAV165" s="285"/>
      <c r="FAW165" s="285"/>
      <c r="FAX165" s="285"/>
      <c r="FAY165" s="285"/>
      <c r="FAZ165" s="285"/>
      <c r="FBA165" s="285"/>
      <c r="FBB165" s="285"/>
      <c r="FBC165" s="285"/>
      <c r="FBD165" s="285"/>
      <c r="FBE165" s="285"/>
      <c r="FBF165" s="285"/>
      <c r="FBG165" s="285"/>
      <c r="FBH165" s="285"/>
      <c r="FBI165" s="285"/>
      <c r="FBJ165" s="285"/>
      <c r="FBK165" s="285"/>
      <c r="FBL165" s="285"/>
      <c r="FBM165" s="285"/>
      <c r="FBN165" s="285"/>
      <c r="FBO165" s="285"/>
      <c r="FBP165" s="285"/>
      <c r="FBQ165" s="285"/>
      <c r="FBR165" s="285"/>
      <c r="FBS165" s="285"/>
      <c r="FBT165" s="285"/>
      <c r="FBU165" s="285"/>
      <c r="FBV165" s="285"/>
      <c r="FBW165" s="285"/>
      <c r="FBX165" s="285"/>
      <c r="FBY165" s="285"/>
      <c r="FBZ165" s="285"/>
      <c r="FCA165" s="285"/>
      <c r="FCB165" s="285"/>
      <c r="FCC165" s="285"/>
      <c r="FCD165" s="285"/>
      <c r="FCE165" s="285"/>
      <c r="FCF165" s="285"/>
      <c r="FCG165" s="285"/>
      <c r="FCH165" s="285"/>
      <c r="FCI165" s="285"/>
      <c r="FCJ165" s="285"/>
      <c r="FCK165" s="285"/>
      <c r="FCL165" s="285"/>
      <c r="FCM165" s="285"/>
      <c r="FCN165" s="285"/>
      <c r="FCO165" s="285"/>
      <c r="FCP165" s="285"/>
      <c r="FCQ165" s="285"/>
      <c r="FCR165" s="285"/>
      <c r="FCS165" s="285"/>
      <c r="FCT165" s="285"/>
      <c r="FCU165" s="285"/>
      <c r="FCV165" s="285"/>
      <c r="FCW165" s="285"/>
      <c r="FCX165" s="285"/>
      <c r="FCY165" s="285"/>
      <c r="FCZ165" s="285"/>
      <c r="FDA165" s="285"/>
      <c r="FDB165" s="285"/>
      <c r="FDC165" s="285"/>
      <c r="FDD165" s="285"/>
      <c r="FDE165" s="285"/>
      <c r="FDF165" s="285"/>
      <c r="FDG165" s="285"/>
      <c r="FDH165" s="285"/>
      <c r="FDI165" s="285"/>
      <c r="FDJ165" s="285"/>
      <c r="FDK165" s="285"/>
      <c r="FDL165" s="285"/>
      <c r="FDM165" s="285"/>
      <c r="FDN165" s="285"/>
      <c r="FDO165" s="285"/>
      <c r="FDP165" s="285"/>
      <c r="FDQ165" s="285"/>
      <c r="FDR165" s="285"/>
      <c r="FDS165" s="285"/>
      <c r="FDT165" s="285"/>
      <c r="FDU165" s="285"/>
      <c r="FDV165" s="285"/>
      <c r="FDW165" s="285"/>
      <c r="FDX165" s="285"/>
      <c r="FDY165" s="285"/>
      <c r="FDZ165" s="285"/>
      <c r="FEA165" s="285"/>
      <c r="FEB165" s="285"/>
      <c r="FEC165" s="285"/>
      <c r="FED165" s="285"/>
      <c r="FEE165" s="285"/>
      <c r="FEF165" s="285"/>
      <c r="FEG165" s="285"/>
      <c r="FEH165" s="285"/>
      <c r="FEI165" s="285"/>
      <c r="FEJ165" s="285"/>
      <c r="FEK165" s="285"/>
      <c r="FEL165" s="285"/>
      <c r="FEM165" s="285"/>
      <c r="FEN165" s="285"/>
      <c r="FEO165" s="285"/>
      <c r="FEP165" s="285"/>
      <c r="FEQ165" s="285"/>
      <c r="FER165" s="285"/>
      <c r="FES165" s="285"/>
      <c r="FET165" s="285"/>
      <c r="FEU165" s="285"/>
      <c r="FEV165" s="285"/>
      <c r="FEW165" s="285"/>
      <c r="FEX165" s="285"/>
      <c r="FEY165" s="285"/>
      <c r="FEZ165" s="285"/>
      <c r="FFA165" s="285"/>
      <c r="FFB165" s="285"/>
      <c r="FFC165" s="285"/>
      <c r="FFD165" s="285"/>
      <c r="FFE165" s="285"/>
      <c r="FFF165" s="285"/>
      <c r="FFG165" s="285"/>
      <c r="FFH165" s="285"/>
      <c r="FFI165" s="285"/>
      <c r="FFJ165" s="285"/>
      <c r="FFK165" s="285"/>
      <c r="FFL165" s="285"/>
      <c r="FFM165" s="285"/>
      <c r="FFN165" s="285"/>
      <c r="FFO165" s="285"/>
      <c r="FFP165" s="285"/>
      <c r="FFQ165" s="285"/>
      <c r="FFR165" s="285"/>
      <c r="FFS165" s="285"/>
      <c r="FFT165" s="285"/>
      <c r="FFU165" s="285"/>
      <c r="FFV165" s="285"/>
      <c r="FFW165" s="285"/>
      <c r="FFX165" s="285"/>
      <c r="FFY165" s="285"/>
      <c r="FFZ165" s="285"/>
      <c r="FGA165" s="285"/>
      <c r="FGB165" s="285"/>
      <c r="FGC165" s="285"/>
      <c r="FGD165" s="285"/>
      <c r="FGE165" s="285"/>
      <c r="FGF165" s="285"/>
      <c r="FGG165" s="285"/>
      <c r="FGH165" s="285"/>
      <c r="FGI165" s="285"/>
      <c r="FGJ165" s="285"/>
      <c r="FGK165" s="285"/>
      <c r="FGL165" s="285"/>
      <c r="FGM165" s="285"/>
      <c r="FGN165" s="285"/>
      <c r="FGO165" s="285"/>
      <c r="FGP165" s="285"/>
      <c r="FGQ165" s="285"/>
      <c r="FGR165" s="285"/>
      <c r="FGS165" s="285"/>
      <c r="FGT165" s="285"/>
      <c r="FGU165" s="285"/>
      <c r="FGV165" s="285"/>
      <c r="FGW165" s="285"/>
      <c r="FGX165" s="285"/>
      <c r="FGY165" s="285"/>
      <c r="FGZ165" s="285"/>
      <c r="FHA165" s="285"/>
      <c r="FHB165" s="285"/>
      <c r="FHC165" s="285"/>
      <c r="FHD165" s="285"/>
      <c r="FHE165" s="285"/>
      <c r="FHF165" s="285"/>
      <c r="FHG165" s="285"/>
      <c r="FHH165" s="285"/>
      <c r="FHI165" s="285"/>
      <c r="FHJ165" s="285"/>
      <c r="FHK165" s="285"/>
      <c r="FHL165" s="285"/>
      <c r="FHM165" s="285"/>
      <c r="FHN165" s="285"/>
      <c r="FHO165" s="285"/>
      <c r="FHP165" s="285"/>
      <c r="FHQ165" s="285"/>
      <c r="FHR165" s="285"/>
      <c r="FHS165" s="285"/>
      <c r="FHT165" s="285"/>
      <c r="FHU165" s="285"/>
      <c r="FHV165" s="285"/>
      <c r="FHW165" s="285"/>
      <c r="FHX165" s="285"/>
      <c r="FHY165" s="285"/>
      <c r="FHZ165" s="285"/>
      <c r="FIA165" s="285"/>
      <c r="FIB165" s="285"/>
      <c r="FIC165" s="285"/>
      <c r="FID165" s="285"/>
      <c r="FIE165" s="285"/>
      <c r="FIF165" s="285"/>
      <c r="FIG165" s="285"/>
      <c r="FIH165" s="285"/>
      <c r="FII165" s="285"/>
      <c r="FIJ165" s="285"/>
      <c r="FIK165" s="285"/>
      <c r="FIL165" s="285"/>
      <c r="FIM165" s="285"/>
      <c r="FIN165" s="285"/>
      <c r="FIO165" s="285"/>
      <c r="FIP165" s="285"/>
      <c r="FIQ165" s="285"/>
      <c r="FIR165" s="285"/>
      <c r="FIS165" s="285"/>
      <c r="FIT165" s="285"/>
      <c r="FIU165" s="285"/>
      <c r="FIV165" s="285"/>
      <c r="FIW165" s="285"/>
      <c r="FIX165" s="285"/>
      <c r="FIY165" s="285"/>
      <c r="FIZ165" s="285"/>
      <c r="FJA165" s="285"/>
      <c r="FJB165" s="285"/>
      <c r="FJC165" s="285"/>
      <c r="FJD165" s="285"/>
      <c r="FJE165" s="285"/>
      <c r="FJF165" s="285"/>
      <c r="FJG165" s="285"/>
      <c r="FJH165" s="285"/>
      <c r="FJI165" s="285"/>
      <c r="FJJ165" s="285"/>
      <c r="FJK165" s="285"/>
      <c r="FJL165" s="285"/>
      <c r="FJM165" s="285"/>
      <c r="FJN165" s="285"/>
      <c r="FJO165" s="285"/>
      <c r="FJP165" s="285"/>
      <c r="FJQ165" s="285"/>
      <c r="FJR165" s="285"/>
      <c r="FJS165" s="285"/>
      <c r="FJT165" s="285"/>
      <c r="FJU165" s="285"/>
      <c r="FJV165" s="285"/>
      <c r="FJW165" s="285"/>
      <c r="FJX165" s="285"/>
      <c r="FJY165" s="285"/>
      <c r="FJZ165" s="285"/>
      <c r="FKA165" s="285"/>
      <c r="FKB165" s="285"/>
      <c r="FKC165" s="285"/>
      <c r="FKD165" s="285"/>
      <c r="FKE165" s="285"/>
      <c r="FKF165" s="285"/>
      <c r="FKG165" s="285"/>
      <c r="FKH165" s="285"/>
      <c r="FKI165" s="285"/>
      <c r="FKJ165" s="285"/>
      <c r="FKK165" s="285"/>
      <c r="FKL165" s="285"/>
      <c r="FKM165" s="285"/>
      <c r="FKN165" s="285"/>
      <c r="FKO165" s="285"/>
      <c r="FKP165" s="285"/>
      <c r="FKQ165" s="285"/>
      <c r="FKR165" s="285"/>
      <c r="FKS165" s="285"/>
      <c r="FKT165" s="285"/>
      <c r="FKU165" s="285"/>
      <c r="FKV165" s="285"/>
      <c r="FKW165" s="285"/>
      <c r="FKX165" s="285"/>
      <c r="FKY165" s="285"/>
      <c r="FKZ165" s="285"/>
      <c r="FLA165" s="285"/>
      <c r="FLB165" s="285"/>
      <c r="FLC165" s="285"/>
      <c r="FLD165" s="285"/>
      <c r="FLE165" s="285"/>
      <c r="FLF165" s="285"/>
      <c r="FLG165" s="285"/>
      <c r="FLH165" s="285"/>
      <c r="FLI165" s="285"/>
      <c r="FLJ165" s="285"/>
      <c r="FLK165" s="285"/>
      <c r="FLL165" s="285"/>
      <c r="FLM165" s="285"/>
      <c r="FLN165" s="285"/>
      <c r="FLO165" s="285"/>
      <c r="FLP165" s="285"/>
      <c r="FLQ165" s="285"/>
      <c r="FLR165" s="285"/>
      <c r="FLS165" s="285"/>
      <c r="FLT165" s="285"/>
      <c r="FLU165" s="285"/>
      <c r="FLV165" s="285"/>
      <c r="FLW165" s="285"/>
      <c r="FLX165" s="285"/>
      <c r="FLY165" s="285"/>
      <c r="FLZ165" s="285"/>
      <c r="FMA165" s="285"/>
      <c r="FMB165" s="285"/>
      <c r="FMC165" s="285"/>
      <c r="FMD165" s="285"/>
      <c r="FME165" s="285"/>
      <c r="FMF165" s="285"/>
      <c r="FMG165" s="285"/>
      <c r="FMH165" s="285"/>
      <c r="FMI165" s="285"/>
      <c r="FMJ165" s="285"/>
      <c r="FMK165" s="285"/>
      <c r="FML165" s="285"/>
      <c r="FMM165" s="285"/>
      <c r="FMN165" s="285"/>
      <c r="FMO165" s="285"/>
      <c r="FMP165" s="285"/>
      <c r="FMQ165" s="285"/>
      <c r="FMR165" s="285"/>
      <c r="FMS165" s="285"/>
      <c r="FMT165" s="285"/>
      <c r="FMU165" s="285"/>
      <c r="FMV165" s="285"/>
      <c r="FMW165" s="285"/>
      <c r="FMX165" s="285"/>
      <c r="FMY165" s="285"/>
      <c r="FMZ165" s="285"/>
      <c r="FNA165" s="285"/>
      <c r="FNB165" s="285"/>
      <c r="FNC165" s="285"/>
      <c r="FND165" s="285"/>
      <c r="FNE165" s="285"/>
      <c r="FNF165" s="285"/>
      <c r="FNG165" s="285"/>
      <c r="FNH165" s="285"/>
      <c r="FNI165" s="285"/>
      <c r="FNJ165" s="285"/>
      <c r="FNK165" s="285"/>
      <c r="FNL165" s="285"/>
      <c r="FNM165" s="285"/>
      <c r="FNN165" s="285"/>
      <c r="FNO165" s="285"/>
      <c r="FNP165" s="285"/>
      <c r="FNQ165" s="285"/>
      <c r="FNR165" s="285"/>
      <c r="FNS165" s="285"/>
      <c r="FNT165" s="285"/>
      <c r="FNU165" s="285"/>
      <c r="FNV165" s="285"/>
      <c r="FNW165" s="285"/>
      <c r="FNX165" s="285"/>
      <c r="FNY165" s="285"/>
      <c r="FNZ165" s="285"/>
      <c r="FOA165" s="285"/>
      <c r="FOB165" s="285"/>
      <c r="FOC165" s="285"/>
      <c r="FOD165" s="285"/>
      <c r="FOE165" s="285"/>
      <c r="FOF165" s="285"/>
      <c r="FOG165" s="285"/>
      <c r="FOH165" s="285"/>
      <c r="FOI165" s="285"/>
      <c r="FOJ165" s="285"/>
      <c r="FOK165" s="285"/>
      <c r="FOL165" s="285"/>
      <c r="FOM165" s="285"/>
      <c r="FON165" s="285"/>
      <c r="FOO165" s="285"/>
      <c r="FOP165" s="285"/>
      <c r="FOQ165" s="285"/>
      <c r="FOR165" s="285"/>
      <c r="FOS165" s="285"/>
      <c r="FOT165" s="285"/>
      <c r="FOU165" s="285"/>
      <c r="FOV165" s="285"/>
      <c r="FOW165" s="285"/>
      <c r="FOX165" s="285"/>
      <c r="FOY165" s="285"/>
      <c r="FOZ165" s="285"/>
      <c r="FPA165" s="285"/>
      <c r="FPB165" s="285"/>
      <c r="FPC165" s="285"/>
      <c r="FPD165" s="285"/>
      <c r="FPE165" s="285"/>
      <c r="FPF165" s="285"/>
      <c r="FPG165" s="285"/>
      <c r="FPH165" s="285"/>
      <c r="FPI165" s="285"/>
      <c r="FPJ165" s="285"/>
      <c r="FPK165" s="285"/>
      <c r="FPL165" s="285"/>
      <c r="FPM165" s="285"/>
      <c r="FPN165" s="285"/>
      <c r="FPO165" s="285"/>
      <c r="FPP165" s="285"/>
      <c r="FPQ165" s="285"/>
      <c r="FPR165" s="285"/>
      <c r="FPS165" s="285"/>
      <c r="FPT165" s="285"/>
      <c r="FPU165" s="285"/>
      <c r="FPV165" s="285"/>
      <c r="FPW165" s="285"/>
      <c r="FPX165" s="285"/>
      <c r="FPY165" s="285"/>
      <c r="FPZ165" s="285"/>
      <c r="FQA165" s="285"/>
      <c r="FQB165" s="285"/>
      <c r="FQC165" s="285"/>
      <c r="FQD165" s="285"/>
      <c r="FQE165" s="285"/>
      <c r="FQF165" s="285"/>
      <c r="FQG165" s="285"/>
      <c r="FQH165" s="285"/>
      <c r="FQI165" s="285"/>
      <c r="FQJ165" s="285"/>
      <c r="FQK165" s="285"/>
      <c r="FQL165" s="285"/>
      <c r="FQM165" s="285"/>
      <c r="FQN165" s="285"/>
      <c r="FQO165" s="285"/>
      <c r="FQP165" s="285"/>
      <c r="FQQ165" s="285"/>
      <c r="FQR165" s="285"/>
      <c r="FQS165" s="285"/>
      <c r="FQT165" s="285"/>
      <c r="FQU165" s="285"/>
      <c r="FQV165" s="285"/>
      <c r="FQW165" s="285"/>
      <c r="FQX165" s="285"/>
      <c r="FQY165" s="285"/>
      <c r="FQZ165" s="285"/>
      <c r="FRA165" s="285"/>
      <c r="FRB165" s="285"/>
      <c r="FRC165" s="285"/>
      <c r="FRD165" s="285"/>
      <c r="FRE165" s="285"/>
      <c r="FRF165" s="285"/>
      <c r="FRG165" s="285"/>
      <c r="FRH165" s="285"/>
      <c r="FRI165" s="285"/>
      <c r="FRJ165" s="285"/>
      <c r="FRK165" s="285"/>
      <c r="FRL165" s="285"/>
      <c r="FRM165" s="285"/>
      <c r="FRN165" s="285"/>
      <c r="FRO165" s="285"/>
      <c r="FRP165" s="285"/>
      <c r="FRQ165" s="285"/>
      <c r="FRR165" s="285"/>
      <c r="FRS165" s="285"/>
      <c r="FRT165" s="285"/>
      <c r="FRU165" s="285"/>
      <c r="FRV165" s="285"/>
      <c r="FRW165" s="285"/>
      <c r="FRX165" s="285"/>
      <c r="FRY165" s="285"/>
      <c r="FRZ165" s="285"/>
      <c r="FSA165" s="285"/>
      <c r="FSB165" s="285"/>
      <c r="FSC165" s="285"/>
      <c r="FSD165" s="285"/>
      <c r="FSE165" s="285"/>
      <c r="FSF165" s="285"/>
      <c r="FSG165" s="285"/>
      <c r="FSH165" s="285"/>
      <c r="FSI165" s="285"/>
      <c r="FSJ165" s="285"/>
      <c r="FSK165" s="285"/>
      <c r="FSL165" s="285"/>
      <c r="FSM165" s="285"/>
      <c r="FSN165" s="285"/>
      <c r="FSO165" s="285"/>
      <c r="FSP165" s="285"/>
      <c r="FSQ165" s="285"/>
      <c r="FSR165" s="285"/>
      <c r="FSS165" s="285"/>
      <c r="FST165" s="285"/>
      <c r="FSU165" s="285"/>
      <c r="FSV165" s="285"/>
      <c r="FSW165" s="285"/>
      <c r="FSX165" s="285"/>
      <c r="FSY165" s="285"/>
      <c r="FSZ165" s="285"/>
      <c r="FTA165" s="285"/>
      <c r="FTB165" s="285"/>
      <c r="FTC165" s="285"/>
      <c r="FTD165" s="285"/>
      <c r="FTE165" s="285"/>
      <c r="FTF165" s="285"/>
      <c r="FTG165" s="285"/>
      <c r="FTH165" s="285"/>
      <c r="FTI165" s="285"/>
      <c r="FTJ165" s="285"/>
      <c r="FTK165" s="285"/>
      <c r="FTL165" s="285"/>
      <c r="FTM165" s="285"/>
      <c r="FTN165" s="285"/>
      <c r="FTO165" s="285"/>
      <c r="FTP165" s="285"/>
      <c r="FTQ165" s="285"/>
      <c r="FTR165" s="285"/>
      <c r="FTS165" s="285"/>
      <c r="FTT165" s="285"/>
      <c r="FTU165" s="285"/>
      <c r="FTV165" s="285"/>
      <c r="FTW165" s="285"/>
      <c r="FTX165" s="285"/>
      <c r="FTY165" s="285"/>
      <c r="FTZ165" s="285"/>
      <c r="FUA165" s="285"/>
      <c r="FUB165" s="285"/>
      <c r="FUC165" s="285"/>
      <c r="FUD165" s="285"/>
      <c r="FUE165" s="285"/>
      <c r="FUF165" s="285"/>
      <c r="FUG165" s="285"/>
      <c r="FUH165" s="285"/>
      <c r="FUI165" s="285"/>
      <c r="FUJ165" s="285"/>
      <c r="FUK165" s="285"/>
      <c r="FUL165" s="285"/>
      <c r="FUM165" s="285"/>
      <c r="FUN165" s="285"/>
      <c r="FUO165" s="285"/>
      <c r="FUP165" s="285"/>
      <c r="FUQ165" s="285"/>
      <c r="FUR165" s="285"/>
      <c r="FUS165" s="285"/>
      <c r="FUT165" s="285"/>
      <c r="FUU165" s="285"/>
      <c r="FUV165" s="285"/>
      <c r="FUW165" s="285"/>
      <c r="FUX165" s="285"/>
      <c r="FUY165" s="285"/>
      <c r="FUZ165" s="285"/>
      <c r="FVA165" s="285"/>
      <c r="FVB165" s="285"/>
      <c r="FVC165" s="285"/>
      <c r="FVD165" s="285"/>
      <c r="FVE165" s="285"/>
      <c r="FVF165" s="285"/>
      <c r="FVG165" s="285"/>
      <c r="FVH165" s="285"/>
      <c r="FVI165" s="285"/>
      <c r="FVJ165" s="285"/>
      <c r="FVK165" s="285"/>
      <c r="FVL165" s="285"/>
      <c r="FVM165" s="285"/>
      <c r="FVN165" s="285"/>
      <c r="FVO165" s="285"/>
      <c r="FVP165" s="285"/>
      <c r="FVQ165" s="285"/>
      <c r="FVR165" s="285"/>
      <c r="FVS165" s="285"/>
      <c r="FVT165" s="285"/>
      <c r="FVU165" s="285"/>
      <c r="FVV165" s="285"/>
      <c r="FVW165" s="285"/>
      <c r="FVX165" s="285"/>
      <c r="FVY165" s="285"/>
      <c r="FVZ165" s="285"/>
      <c r="FWA165" s="285"/>
      <c r="FWB165" s="285"/>
      <c r="FWC165" s="285"/>
      <c r="FWD165" s="285"/>
      <c r="FWE165" s="285"/>
      <c r="FWF165" s="285"/>
      <c r="FWG165" s="285"/>
      <c r="FWH165" s="285"/>
      <c r="FWI165" s="285"/>
      <c r="FWJ165" s="285"/>
      <c r="FWK165" s="285"/>
      <c r="FWL165" s="285"/>
      <c r="FWM165" s="285"/>
      <c r="FWN165" s="285"/>
      <c r="FWO165" s="285"/>
      <c r="FWP165" s="285"/>
      <c r="FWQ165" s="285"/>
      <c r="FWR165" s="285"/>
      <c r="FWS165" s="285"/>
      <c r="FWT165" s="285"/>
      <c r="FWU165" s="285"/>
      <c r="FWV165" s="285"/>
      <c r="FWW165" s="285"/>
      <c r="FWX165" s="285"/>
      <c r="FWY165" s="285"/>
      <c r="FWZ165" s="285"/>
      <c r="FXA165" s="285"/>
      <c r="FXB165" s="285"/>
      <c r="FXC165" s="285"/>
      <c r="FXD165" s="285"/>
      <c r="FXE165" s="285"/>
      <c r="FXF165" s="285"/>
      <c r="FXG165" s="285"/>
      <c r="FXH165" s="285"/>
      <c r="FXI165" s="285"/>
      <c r="FXJ165" s="285"/>
      <c r="FXK165" s="285"/>
      <c r="FXL165" s="285"/>
      <c r="FXM165" s="285"/>
      <c r="FXN165" s="285"/>
      <c r="FXO165" s="285"/>
      <c r="FXP165" s="285"/>
      <c r="FXQ165" s="285"/>
      <c r="FXR165" s="285"/>
      <c r="FXS165" s="285"/>
      <c r="FXT165" s="285"/>
      <c r="FXU165" s="285"/>
      <c r="FXV165" s="285"/>
      <c r="FXW165" s="285"/>
      <c r="FXX165" s="285"/>
      <c r="FXY165" s="285"/>
      <c r="FXZ165" s="285"/>
      <c r="FYA165" s="285"/>
      <c r="FYB165" s="285"/>
      <c r="FYC165" s="285"/>
      <c r="FYD165" s="285"/>
      <c r="FYE165" s="285"/>
      <c r="FYF165" s="285"/>
      <c r="FYG165" s="285"/>
      <c r="FYH165" s="285"/>
      <c r="FYI165" s="285"/>
      <c r="FYJ165" s="285"/>
      <c r="FYK165" s="285"/>
      <c r="FYL165" s="285"/>
      <c r="FYM165" s="285"/>
      <c r="FYN165" s="285"/>
      <c r="FYO165" s="285"/>
      <c r="FYP165" s="285"/>
      <c r="FYQ165" s="285"/>
      <c r="FYR165" s="285"/>
      <c r="FYS165" s="285"/>
      <c r="FYT165" s="285"/>
      <c r="FYU165" s="285"/>
      <c r="FYV165" s="285"/>
      <c r="FYW165" s="285"/>
      <c r="FYX165" s="285"/>
      <c r="FYY165" s="285"/>
      <c r="FYZ165" s="285"/>
      <c r="FZA165" s="285"/>
      <c r="FZB165" s="285"/>
      <c r="FZC165" s="285"/>
      <c r="FZD165" s="285"/>
      <c r="FZE165" s="285"/>
      <c r="FZF165" s="285"/>
      <c r="FZG165" s="285"/>
      <c r="FZH165" s="285"/>
      <c r="FZI165" s="285"/>
      <c r="FZJ165" s="285"/>
      <c r="FZK165" s="285"/>
      <c r="FZL165" s="285"/>
      <c r="FZM165" s="285"/>
      <c r="FZN165" s="285"/>
      <c r="FZO165" s="285"/>
      <c r="FZP165" s="285"/>
      <c r="FZQ165" s="285"/>
      <c r="FZR165" s="285"/>
      <c r="FZS165" s="285"/>
      <c r="FZT165" s="285"/>
      <c r="FZU165" s="285"/>
      <c r="FZV165" s="285"/>
      <c r="FZW165" s="285"/>
      <c r="FZX165" s="285"/>
      <c r="FZY165" s="285"/>
      <c r="FZZ165" s="285"/>
      <c r="GAA165" s="285"/>
      <c r="GAB165" s="285"/>
      <c r="GAC165" s="285"/>
      <c r="GAD165" s="285"/>
      <c r="GAE165" s="285"/>
      <c r="GAF165" s="285"/>
      <c r="GAG165" s="285"/>
      <c r="GAH165" s="285"/>
      <c r="GAI165" s="285"/>
      <c r="GAJ165" s="285"/>
      <c r="GAK165" s="285"/>
      <c r="GAL165" s="285"/>
      <c r="GAM165" s="285"/>
      <c r="GAN165" s="285"/>
      <c r="GAO165" s="285"/>
      <c r="GAP165" s="285"/>
      <c r="GAQ165" s="285"/>
      <c r="GAR165" s="285"/>
      <c r="GAS165" s="285"/>
      <c r="GAT165" s="285"/>
      <c r="GAU165" s="285"/>
      <c r="GAV165" s="285"/>
      <c r="GAW165" s="285"/>
      <c r="GAX165" s="285"/>
      <c r="GAY165" s="285"/>
      <c r="GAZ165" s="285"/>
      <c r="GBA165" s="285"/>
      <c r="GBB165" s="285"/>
      <c r="GBC165" s="285"/>
      <c r="GBD165" s="285"/>
      <c r="GBE165" s="285"/>
      <c r="GBF165" s="285"/>
      <c r="GBG165" s="285"/>
      <c r="GBH165" s="285"/>
      <c r="GBI165" s="285"/>
      <c r="GBJ165" s="285"/>
      <c r="GBK165" s="285"/>
      <c r="GBL165" s="285"/>
      <c r="GBM165" s="285"/>
      <c r="GBN165" s="285"/>
      <c r="GBO165" s="285"/>
      <c r="GBP165" s="285"/>
      <c r="GBQ165" s="285"/>
      <c r="GBR165" s="285"/>
      <c r="GBS165" s="285"/>
      <c r="GBT165" s="285"/>
      <c r="GBU165" s="285"/>
      <c r="GBV165" s="285"/>
      <c r="GBW165" s="285"/>
      <c r="GBX165" s="285"/>
      <c r="GBY165" s="285"/>
      <c r="GBZ165" s="285"/>
      <c r="GCA165" s="285"/>
      <c r="GCB165" s="285"/>
      <c r="GCC165" s="285"/>
      <c r="GCD165" s="285"/>
      <c r="GCE165" s="285"/>
      <c r="GCF165" s="285"/>
      <c r="GCG165" s="285"/>
      <c r="GCH165" s="285"/>
      <c r="GCI165" s="285"/>
      <c r="GCJ165" s="285"/>
      <c r="GCK165" s="285"/>
      <c r="GCL165" s="285"/>
      <c r="GCM165" s="285"/>
      <c r="GCN165" s="285"/>
      <c r="GCO165" s="285"/>
      <c r="GCP165" s="285"/>
      <c r="GCQ165" s="285"/>
      <c r="GCR165" s="285"/>
      <c r="GCS165" s="285"/>
      <c r="GCT165" s="285"/>
      <c r="GCU165" s="285"/>
      <c r="GCV165" s="285"/>
      <c r="GCW165" s="285"/>
      <c r="GCX165" s="285"/>
      <c r="GCY165" s="285"/>
      <c r="GCZ165" s="285"/>
      <c r="GDA165" s="285"/>
      <c r="GDB165" s="285"/>
      <c r="GDC165" s="285"/>
      <c r="GDD165" s="285"/>
      <c r="GDE165" s="285"/>
      <c r="GDF165" s="285"/>
      <c r="GDG165" s="285"/>
      <c r="GDH165" s="285"/>
      <c r="GDI165" s="285"/>
      <c r="GDJ165" s="285"/>
      <c r="GDK165" s="285"/>
      <c r="GDL165" s="285"/>
      <c r="GDM165" s="285"/>
      <c r="GDN165" s="285"/>
      <c r="GDO165" s="285"/>
      <c r="GDP165" s="285"/>
      <c r="GDQ165" s="285"/>
      <c r="GDR165" s="285"/>
      <c r="GDS165" s="285"/>
      <c r="GDT165" s="285"/>
      <c r="GDU165" s="285"/>
      <c r="GDV165" s="285"/>
      <c r="GDW165" s="285"/>
      <c r="GDX165" s="285"/>
      <c r="GDY165" s="285"/>
      <c r="GDZ165" s="285"/>
      <c r="GEA165" s="285"/>
      <c r="GEB165" s="285"/>
      <c r="GEC165" s="285"/>
      <c r="GED165" s="285"/>
      <c r="GEE165" s="285"/>
      <c r="GEF165" s="285"/>
      <c r="GEG165" s="285"/>
      <c r="GEH165" s="285"/>
      <c r="GEI165" s="285"/>
      <c r="GEJ165" s="285"/>
      <c r="GEK165" s="285"/>
      <c r="GEL165" s="285"/>
      <c r="GEM165" s="285"/>
      <c r="GEN165" s="285"/>
      <c r="GEO165" s="285"/>
      <c r="GEP165" s="285"/>
      <c r="GEQ165" s="285"/>
      <c r="GER165" s="285"/>
      <c r="GES165" s="285"/>
      <c r="GET165" s="285"/>
      <c r="GEU165" s="285"/>
      <c r="GEV165" s="285"/>
      <c r="GEW165" s="285"/>
      <c r="GEX165" s="285"/>
      <c r="GEY165" s="285"/>
      <c r="GEZ165" s="285"/>
      <c r="GFA165" s="285"/>
      <c r="GFB165" s="285"/>
      <c r="GFC165" s="285"/>
      <c r="GFD165" s="285"/>
      <c r="GFE165" s="285"/>
      <c r="GFF165" s="285"/>
      <c r="GFG165" s="285"/>
      <c r="GFH165" s="285"/>
      <c r="GFI165" s="285"/>
      <c r="GFJ165" s="285"/>
      <c r="GFK165" s="285"/>
      <c r="GFL165" s="285"/>
      <c r="GFM165" s="285"/>
      <c r="GFN165" s="285"/>
      <c r="GFO165" s="285"/>
      <c r="GFP165" s="285"/>
      <c r="GFQ165" s="285"/>
      <c r="GFR165" s="285"/>
      <c r="GFS165" s="285"/>
      <c r="GFT165" s="285"/>
      <c r="GFU165" s="285"/>
      <c r="GFV165" s="285"/>
      <c r="GFW165" s="285"/>
      <c r="GFX165" s="285"/>
      <c r="GFY165" s="285"/>
      <c r="GFZ165" s="285"/>
      <c r="GGA165" s="285"/>
      <c r="GGB165" s="285"/>
      <c r="GGC165" s="285"/>
      <c r="GGD165" s="285"/>
      <c r="GGE165" s="285"/>
      <c r="GGF165" s="285"/>
      <c r="GGG165" s="285"/>
      <c r="GGH165" s="285"/>
      <c r="GGI165" s="285"/>
      <c r="GGJ165" s="285"/>
      <c r="GGK165" s="285"/>
      <c r="GGL165" s="285"/>
      <c r="GGM165" s="285"/>
      <c r="GGN165" s="285"/>
      <c r="GGO165" s="285"/>
      <c r="GGP165" s="285"/>
      <c r="GGQ165" s="285"/>
      <c r="GGR165" s="285"/>
      <c r="GGS165" s="285"/>
      <c r="GGT165" s="285"/>
      <c r="GGU165" s="285"/>
      <c r="GGV165" s="285"/>
      <c r="GGW165" s="285"/>
      <c r="GGX165" s="285"/>
      <c r="GGY165" s="285"/>
      <c r="GGZ165" s="285"/>
      <c r="GHA165" s="285"/>
      <c r="GHB165" s="285"/>
      <c r="GHC165" s="285"/>
      <c r="GHD165" s="285"/>
      <c r="GHE165" s="285"/>
      <c r="GHF165" s="285"/>
      <c r="GHG165" s="285"/>
      <c r="GHH165" s="285"/>
      <c r="GHI165" s="285"/>
      <c r="GHJ165" s="285"/>
      <c r="GHK165" s="285"/>
      <c r="GHL165" s="285"/>
      <c r="GHM165" s="285"/>
      <c r="GHN165" s="285"/>
      <c r="GHO165" s="285"/>
      <c r="GHP165" s="285"/>
      <c r="GHQ165" s="285"/>
      <c r="GHR165" s="285"/>
      <c r="GHS165" s="285"/>
      <c r="GHT165" s="285"/>
      <c r="GHU165" s="285"/>
      <c r="GHV165" s="285"/>
      <c r="GHW165" s="285"/>
      <c r="GHX165" s="285"/>
      <c r="GHY165" s="285"/>
      <c r="GHZ165" s="285"/>
      <c r="GIA165" s="285"/>
      <c r="GIB165" s="285"/>
      <c r="GIC165" s="285"/>
      <c r="GID165" s="285"/>
      <c r="GIE165" s="285"/>
      <c r="GIF165" s="285"/>
      <c r="GIG165" s="285"/>
      <c r="GIH165" s="285"/>
      <c r="GII165" s="285"/>
      <c r="GIJ165" s="285"/>
      <c r="GIK165" s="285"/>
      <c r="GIL165" s="285"/>
      <c r="GIM165" s="285"/>
      <c r="GIN165" s="285"/>
      <c r="GIO165" s="285"/>
      <c r="GIP165" s="285"/>
      <c r="GIQ165" s="285"/>
      <c r="GIR165" s="285"/>
      <c r="GIS165" s="285"/>
      <c r="GIT165" s="285"/>
      <c r="GIU165" s="285"/>
      <c r="GIV165" s="285"/>
      <c r="GIW165" s="285"/>
      <c r="GIX165" s="285"/>
      <c r="GIY165" s="285"/>
      <c r="GIZ165" s="285"/>
      <c r="GJA165" s="285"/>
      <c r="GJB165" s="285"/>
      <c r="GJC165" s="285"/>
      <c r="GJD165" s="285"/>
      <c r="GJE165" s="285"/>
      <c r="GJF165" s="285"/>
      <c r="GJG165" s="285"/>
      <c r="GJH165" s="285"/>
      <c r="GJI165" s="285"/>
      <c r="GJJ165" s="285"/>
      <c r="GJK165" s="285"/>
      <c r="GJL165" s="285"/>
      <c r="GJM165" s="285"/>
      <c r="GJN165" s="285"/>
      <c r="GJO165" s="285"/>
      <c r="GJP165" s="285"/>
      <c r="GJQ165" s="285"/>
      <c r="GJR165" s="285"/>
      <c r="GJS165" s="285"/>
      <c r="GJT165" s="285"/>
      <c r="GJU165" s="285"/>
      <c r="GJV165" s="285"/>
      <c r="GJW165" s="285"/>
      <c r="GJX165" s="285"/>
      <c r="GJY165" s="285"/>
      <c r="GJZ165" s="285"/>
      <c r="GKA165" s="285"/>
      <c r="GKB165" s="285"/>
      <c r="GKC165" s="285"/>
      <c r="GKD165" s="285"/>
      <c r="GKE165" s="285"/>
      <c r="GKF165" s="285"/>
      <c r="GKG165" s="285"/>
      <c r="GKH165" s="285"/>
      <c r="GKI165" s="285"/>
      <c r="GKJ165" s="285"/>
      <c r="GKK165" s="285"/>
      <c r="GKL165" s="285"/>
      <c r="GKM165" s="285"/>
      <c r="GKN165" s="285"/>
      <c r="GKO165" s="285"/>
      <c r="GKP165" s="285"/>
      <c r="GKQ165" s="285"/>
      <c r="GKR165" s="285"/>
      <c r="GKS165" s="285"/>
      <c r="GKT165" s="285"/>
      <c r="GKU165" s="285"/>
      <c r="GKV165" s="285"/>
      <c r="GKW165" s="285"/>
      <c r="GKX165" s="285"/>
      <c r="GKY165" s="285"/>
      <c r="GKZ165" s="285"/>
      <c r="GLA165" s="285"/>
      <c r="GLB165" s="285"/>
      <c r="GLC165" s="285"/>
      <c r="GLD165" s="285"/>
      <c r="GLE165" s="285"/>
      <c r="GLF165" s="285"/>
      <c r="GLG165" s="285"/>
      <c r="GLH165" s="285"/>
      <c r="GLI165" s="285"/>
      <c r="GLJ165" s="285"/>
      <c r="GLK165" s="285"/>
      <c r="GLL165" s="285"/>
      <c r="GLM165" s="285"/>
      <c r="GLN165" s="285"/>
      <c r="GLO165" s="285"/>
      <c r="GLP165" s="285"/>
      <c r="GLQ165" s="285"/>
      <c r="GLR165" s="285"/>
      <c r="GLS165" s="285"/>
      <c r="GLT165" s="285"/>
      <c r="GLU165" s="285"/>
      <c r="GLV165" s="285"/>
      <c r="GLW165" s="285"/>
      <c r="GLX165" s="285"/>
      <c r="GLY165" s="285"/>
      <c r="GLZ165" s="285"/>
      <c r="GMA165" s="285"/>
      <c r="GMB165" s="285"/>
      <c r="GMC165" s="285"/>
      <c r="GMD165" s="285"/>
      <c r="GME165" s="285"/>
      <c r="GMF165" s="285"/>
      <c r="GMG165" s="285"/>
      <c r="GMH165" s="285"/>
      <c r="GMI165" s="285"/>
      <c r="GMJ165" s="285"/>
      <c r="GMK165" s="285"/>
      <c r="GML165" s="285"/>
      <c r="GMM165" s="285"/>
      <c r="GMN165" s="285"/>
      <c r="GMO165" s="285"/>
      <c r="GMP165" s="285"/>
      <c r="GMQ165" s="285"/>
      <c r="GMR165" s="285"/>
      <c r="GMS165" s="285"/>
      <c r="GMT165" s="285"/>
      <c r="GMU165" s="285"/>
      <c r="GMV165" s="285"/>
      <c r="GMW165" s="285"/>
      <c r="GMX165" s="285"/>
      <c r="GMY165" s="285"/>
      <c r="GMZ165" s="285"/>
      <c r="GNA165" s="285"/>
      <c r="GNB165" s="285"/>
      <c r="GNC165" s="285"/>
      <c r="GND165" s="285"/>
      <c r="GNE165" s="285"/>
      <c r="GNF165" s="285"/>
      <c r="GNG165" s="285"/>
      <c r="GNH165" s="285"/>
      <c r="GNI165" s="285"/>
      <c r="GNJ165" s="285"/>
      <c r="GNK165" s="285"/>
      <c r="GNL165" s="285"/>
      <c r="GNM165" s="285"/>
      <c r="GNN165" s="285"/>
      <c r="GNO165" s="285"/>
      <c r="GNP165" s="285"/>
      <c r="GNQ165" s="285"/>
      <c r="GNR165" s="285"/>
      <c r="GNS165" s="285"/>
      <c r="GNT165" s="285"/>
      <c r="GNU165" s="285"/>
      <c r="GNV165" s="285"/>
      <c r="GNW165" s="285"/>
      <c r="GNX165" s="285"/>
      <c r="GNY165" s="285"/>
      <c r="GNZ165" s="285"/>
      <c r="GOA165" s="285"/>
      <c r="GOB165" s="285"/>
      <c r="GOC165" s="285"/>
      <c r="GOD165" s="285"/>
      <c r="GOE165" s="285"/>
      <c r="GOF165" s="285"/>
      <c r="GOG165" s="285"/>
      <c r="GOH165" s="285"/>
      <c r="GOI165" s="285"/>
      <c r="GOJ165" s="285"/>
      <c r="GOK165" s="285"/>
      <c r="GOL165" s="285"/>
      <c r="GOM165" s="285"/>
      <c r="GON165" s="285"/>
      <c r="GOO165" s="285"/>
      <c r="GOP165" s="285"/>
      <c r="GOQ165" s="285"/>
      <c r="GOR165" s="285"/>
      <c r="GOS165" s="285"/>
      <c r="GOT165" s="285"/>
      <c r="GOU165" s="285"/>
      <c r="GOV165" s="285"/>
      <c r="GOW165" s="285"/>
      <c r="GOX165" s="285"/>
      <c r="GOY165" s="285"/>
      <c r="GOZ165" s="285"/>
      <c r="GPA165" s="285"/>
      <c r="GPB165" s="285"/>
      <c r="GPC165" s="285"/>
      <c r="GPD165" s="285"/>
      <c r="GPE165" s="285"/>
      <c r="GPF165" s="285"/>
      <c r="GPG165" s="285"/>
      <c r="GPH165" s="285"/>
      <c r="GPI165" s="285"/>
      <c r="GPJ165" s="285"/>
      <c r="GPK165" s="285"/>
      <c r="GPL165" s="285"/>
      <c r="GPM165" s="285"/>
      <c r="GPN165" s="285"/>
      <c r="GPO165" s="285"/>
      <c r="GPP165" s="285"/>
      <c r="GPQ165" s="285"/>
      <c r="GPR165" s="285"/>
      <c r="GPS165" s="285"/>
      <c r="GPT165" s="285"/>
      <c r="GPU165" s="285"/>
      <c r="GPV165" s="285"/>
      <c r="GPW165" s="285"/>
      <c r="GPX165" s="285"/>
      <c r="GPY165" s="285"/>
      <c r="GPZ165" s="285"/>
      <c r="GQA165" s="285"/>
      <c r="GQB165" s="285"/>
      <c r="GQC165" s="285"/>
      <c r="GQD165" s="285"/>
      <c r="GQE165" s="285"/>
      <c r="GQF165" s="285"/>
      <c r="GQG165" s="285"/>
      <c r="GQH165" s="285"/>
      <c r="GQI165" s="285"/>
      <c r="GQJ165" s="285"/>
      <c r="GQK165" s="285"/>
      <c r="GQL165" s="285"/>
      <c r="GQM165" s="285"/>
      <c r="GQN165" s="285"/>
      <c r="GQO165" s="285"/>
      <c r="GQP165" s="285"/>
      <c r="GQQ165" s="285"/>
      <c r="GQR165" s="285"/>
      <c r="GQS165" s="285"/>
      <c r="GQT165" s="285"/>
      <c r="GQU165" s="285"/>
      <c r="GQV165" s="285"/>
      <c r="GQW165" s="285"/>
      <c r="GQX165" s="285"/>
      <c r="GQY165" s="285"/>
      <c r="GQZ165" s="285"/>
      <c r="GRA165" s="285"/>
      <c r="GRB165" s="285"/>
      <c r="GRC165" s="285"/>
      <c r="GRD165" s="285"/>
      <c r="GRE165" s="285"/>
      <c r="GRF165" s="285"/>
      <c r="GRG165" s="285"/>
      <c r="GRH165" s="285"/>
      <c r="GRI165" s="285"/>
      <c r="GRJ165" s="285"/>
      <c r="GRK165" s="285"/>
      <c r="GRL165" s="285"/>
      <c r="GRM165" s="285"/>
      <c r="GRN165" s="285"/>
      <c r="GRO165" s="285"/>
      <c r="GRP165" s="285"/>
      <c r="GRQ165" s="285"/>
      <c r="GRR165" s="285"/>
      <c r="GRS165" s="285"/>
      <c r="GRT165" s="285"/>
      <c r="GRU165" s="285"/>
      <c r="GRV165" s="285"/>
      <c r="GRW165" s="285"/>
      <c r="GRX165" s="285"/>
      <c r="GRY165" s="285"/>
      <c r="GRZ165" s="285"/>
      <c r="GSA165" s="285"/>
      <c r="GSB165" s="285"/>
      <c r="GSC165" s="285"/>
      <c r="GSD165" s="285"/>
      <c r="GSE165" s="285"/>
      <c r="GSF165" s="285"/>
      <c r="GSG165" s="285"/>
      <c r="GSH165" s="285"/>
      <c r="GSI165" s="285"/>
      <c r="GSJ165" s="285"/>
      <c r="GSK165" s="285"/>
      <c r="GSL165" s="285"/>
      <c r="GSM165" s="285"/>
      <c r="GSN165" s="285"/>
      <c r="GSO165" s="285"/>
      <c r="GSP165" s="285"/>
      <c r="GSQ165" s="285"/>
      <c r="GSR165" s="285"/>
      <c r="GSS165" s="285"/>
      <c r="GST165" s="285"/>
      <c r="GSU165" s="285"/>
      <c r="GSV165" s="285"/>
      <c r="GSW165" s="285"/>
      <c r="GSX165" s="285"/>
      <c r="GSY165" s="285"/>
      <c r="GSZ165" s="285"/>
      <c r="GTA165" s="285"/>
      <c r="GTB165" s="285"/>
      <c r="GTC165" s="285"/>
      <c r="GTD165" s="285"/>
      <c r="GTE165" s="285"/>
      <c r="GTF165" s="285"/>
      <c r="GTG165" s="285"/>
      <c r="GTH165" s="285"/>
      <c r="GTI165" s="285"/>
      <c r="GTJ165" s="285"/>
      <c r="GTK165" s="285"/>
      <c r="GTL165" s="285"/>
      <c r="GTM165" s="285"/>
      <c r="GTN165" s="285"/>
      <c r="GTO165" s="285"/>
      <c r="GTP165" s="285"/>
      <c r="GTQ165" s="285"/>
      <c r="GTR165" s="285"/>
      <c r="GTS165" s="285"/>
      <c r="GTT165" s="285"/>
      <c r="GTU165" s="285"/>
      <c r="GTV165" s="285"/>
      <c r="GTW165" s="285"/>
      <c r="GTX165" s="285"/>
      <c r="GTY165" s="285"/>
      <c r="GTZ165" s="285"/>
      <c r="GUA165" s="285"/>
      <c r="GUB165" s="285"/>
      <c r="GUC165" s="285"/>
      <c r="GUD165" s="285"/>
      <c r="GUE165" s="285"/>
      <c r="GUF165" s="285"/>
      <c r="GUG165" s="285"/>
      <c r="GUH165" s="285"/>
      <c r="GUI165" s="285"/>
      <c r="GUJ165" s="285"/>
      <c r="GUK165" s="285"/>
      <c r="GUL165" s="285"/>
      <c r="GUM165" s="285"/>
      <c r="GUN165" s="285"/>
      <c r="GUO165" s="285"/>
      <c r="GUP165" s="285"/>
      <c r="GUQ165" s="285"/>
      <c r="GUR165" s="285"/>
      <c r="GUS165" s="285"/>
      <c r="GUT165" s="285"/>
      <c r="GUU165" s="285"/>
      <c r="GUV165" s="285"/>
      <c r="GUW165" s="285"/>
      <c r="GUX165" s="285"/>
      <c r="GUY165" s="285"/>
      <c r="GUZ165" s="285"/>
      <c r="GVA165" s="285"/>
      <c r="GVB165" s="285"/>
      <c r="GVC165" s="285"/>
      <c r="GVD165" s="285"/>
      <c r="GVE165" s="285"/>
      <c r="GVF165" s="285"/>
      <c r="GVG165" s="285"/>
      <c r="GVH165" s="285"/>
      <c r="GVI165" s="285"/>
      <c r="GVJ165" s="285"/>
      <c r="GVK165" s="285"/>
      <c r="GVL165" s="285"/>
      <c r="GVM165" s="285"/>
      <c r="GVN165" s="285"/>
      <c r="GVO165" s="285"/>
      <c r="GVP165" s="285"/>
      <c r="GVQ165" s="285"/>
      <c r="GVR165" s="285"/>
      <c r="GVS165" s="285"/>
      <c r="GVT165" s="285"/>
      <c r="GVU165" s="285"/>
      <c r="GVV165" s="285"/>
      <c r="GVW165" s="285"/>
      <c r="GVX165" s="285"/>
      <c r="GVY165" s="285"/>
      <c r="GVZ165" s="285"/>
      <c r="GWA165" s="285"/>
      <c r="GWB165" s="285"/>
      <c r="GWC165" s="285"/>
      <c r="GWD165" s="285"/>
      <c r="GWE165" s="285"/>
      <c r="GWF165" s="285"/>
      <c r="GWG165" s="285"/>
      <c r="GWH165" s="285"/>
      <c r="GWI165" s="285"/>
      <c r="GWJ165" s="285"/>
      <c r="GWK165" s="285"/>
      <c r="GWL165" s="285"/>
      <c r="GWM165" s="285"/>
      <c r="GWN165" s="285"/>
      <c r="GWO165" s="285"/>
      <c r="GWP165" s="285"/>
      <c r="GWQ165" s="285"/>
      <c r="GWR165" s="285"/>
      <c r="GWS165" s="285"/>
      <c r="GWT165" s="285"/>
      <c r="GWU165" s="285"/>
      <c r="GWV165" s="285"/>
      <c r="GWW165" s="285"/>
      <c r="GWX165" s="285"/>
      <c r="GWY165" s="285"/>
      <c r="GWZ165" s="285"/>
      <c r="GXA165" s="285"/>
      <c r="GXB165" s="285"/>
      <c r="GXC165" s="285"/>
      <c r="GXD165" s="285"/>
      <c r="GXE165" s="285"/>
      <c r="GXF165" s="285"/>
      <c r="GXG165" s="285"/>
      <c r="GXH165" s="285"/>
      <c r="GXI165" s="285"/>
      <c r="GXJ165" s="285"/>
      <c r="GXK165" s="285"/>
      <c r="GXL165" s="285"/>
      <c r="GXM165" s="285"/>
      <c r="GXN165" s="285"/>
      <c r="GXO165" s="285"/>
      <c r="GXP165" s="285"/>
      <c r="GXQ165" s="285"/>
      <c r="GXR165" s="285"/>
      <c r="GXS165" s="285"/>
      <c r="GXT165" s="285"/>
      <c r="GXU165" s="285"/>
      <c r="GXV165" s="285"/>
      <c r="GXW165" s="285"/>
      <c r="GXX165" s="285"/>
      <c r="GXY165" s="285"/>
      <c r="GXZ165" s="285"/>
      <c r="GYA165" s="285"/>
      <c r="GYB165" s="285"/>
      <c r="GYC165" s="285"/>
      <c r="GYD165" s="285"/>
      <c r="GYE165" s="285"/>
      <c r="GYF165" s="285"/>
      <c r="GYG165" s="285"/>
      <c r="GYH165" s="285"/>
      <c r="GYI165" s="285"/>
      <c r="GYJ165" s="285"/>
      <c r="GYK165" s="285"/>
      <c r="GYL165" s="285"/>
      <c r="GYM165" s="285"/>
      <c r="GYN165" s="285"/>
      <c r="GYO165" s="285"/>
      <c r="GYP165" s="285"/>
      <c r="GYQ165" s="285"/>
      <c r="GYR165" s="285"/>
      <c r="GYS165" s="285"/>
      <c r="GYT165" s="285"/>
      <c r="GYU165" s="285"/>
      <c r="GYV165" s="285"/>
      <c r="GYW165" s="285"/>
      <c r="GYX165" s="285"/>
      <c r="GYY165" s="285"/>
      <c r="GYZ165" s="285"/>
      <c r="GZA165" s="285"/>
      <c r="GZB165" s="285"/>
      <c r="GZC165" s="285"/>
      <c r="GZD165" s="285"/>
      <c r="GZE165" s="285"/>
      <c r="GZF165" s="285"/>
      <c r="GZG165" s="285"/>
      <c r="GZH165" s="285"/>
      <c r="GZI165" s="285"/>
      <c r="GZJ165" s="285"/>
      <c r="GZK165" s="285"/>
      <c r="GZL165" s="285"/>
      <c r="GZM165" s="285"/>
      <c r="GZN165" s="285"/>
      <c r="GZO165" s="285"/>
      <c r="GZP165" s="285"/>
      <c r="GZQ165" s="285"/>
      <c r="GZR165" s="285"/>
      <c r="GZS165" s="285"/>
      <c r="GZT165" s="285"/>
      <c r="GZU165" s="285"/>
      <c r="GZV165" s="285"/>
      <c r="GZW165" s="285"/>
      <c r="GZX165" s="285"/>
      <c r="GZY165" s="285"/>
      <c r="GZZ165" s="285"/>
      <c r="HAA165" s="285"/>
      <c r="HAB165" s="285"/>
      <c r="HAC165" s="285"/>
      <c r="HAD165" s="285"/>
      <c r="HAE165" s="285"/>
      <c r="HAF165" s="285"/>
      <c r="HAG165" s="285"/>
      <c r="HAH165" s="285"/>
      <c r="HAI165" s="285"/>
      <c r="HAJ165" s="285"/>
      <c r="HAK165" s="285"/>
      <c r="HAL165" s="285"/>
      <c r="HAM165" s="285"/>
      <c r="HAN165" s="285"/>
      <c r="HAO165" s="285"/>
      <c r="HAP165" s="285"/>
      <c r="HAQ165" s="285"/>
      <c r="HAR165" s="285"/>
      <c r="HAS165" s="285"/>
      <c r="HAT165" s="285"/>
      <c r="HAU165" s="285"/>
      <c r="HAV165" s="285"/>
      <c r="HAW165" s="285"/>
      <c r="HAX165" s="285"/>
      <c r="HAY165" s="285"/>
      <c r="HAZ165" s="285"/>
      <c r="HBA165" s="285"/>
      <c r="HBB165" s="285"/>
      <c r="HBC165" s="285"/>
      <c r="HBD165" s="285"/>
      <c r="HBE165" s="285"/>
      <c r="HBF165" s="285"/>
      <c r="HBG165" s="285"/>
      <c r="HBH165" s="285"/>
      <c r="HBI165" s="285"/>
      <c r="HBJ165" s="285"/>
      <c r="HBK165" s="285"/>
      <c r="HBL165" s="285"/>
      <c r="HBM165" s="285"/>
      <c r="HBN165" s="285"/>
      <c r="HBO165" s="285"/>
      <c r="HBP165" s="285"/>
      <c r="HBQ165" s="285"/>
      <c r="HBR165" s="285"/>
      <c r="HBS165" s="285"/>
      <c r="HBT165" s="285"/>
      <c r="HBU165" s="285"/>
      <c r="HBV165" s="285"/>
      <c r="HBW165" s="285"/>
      <c r="HBX165" s="285"/>
      <c r="HBY165" s="285"/>
      <c r="HBZ165" s="285"/>
      <c r="HCA165" s="285"/>
      <c r="HCB165" s="285"/>
      <c r="HCC165" s="285"/>
      <c r="HCD165" s="285"/>
      <c r="HCE165" s="285"/>
      <c r="HCF165" s="285"/>
      <c r="HCG165" s="285"/>
      <c r="HCH165" s="285"/>
      <c r="HCI165" s="285"/>
      <c r="HCJ165" s="285"/>
      <c r="HCK165" s="285"/>
      <c r="HCL165" s="285"/>
      <c r="HCM165" s="285"/>
      <c r="HCN165" s="285"/>
      <c r="HCO165" s="285"/>
      <c r="HCP165" s="285"/>
      <c r="HCQ165" s="285"/>
      <c r="HCR165" s="285"/>
      <c r="HCS165" s="285"/>
      <c r="HCT165" s="285"/>
      <c r="HCU165" s="285"/>
      <c r="HCV165" s="285"/>
      <c r="HCW165" s="285"/>
      <c r="HCX165" s="285"/>
      <c r="HCY165" s="285"/>
      <c r="HCZ165" s="285"/>
      <c r="HDA165" s="285"/>
      <c r="HDB165" s="285"/>
      <c r="HDC165" s="285"/>
      <c r="HDD165" s="285"/>
      <c r="HDE165" s="285"/>
      <c r="HDF165" s="285"/>
      <c r="HDG165" s="285"/>
      <c r="HDH165" s="285"/>
      <c r="HDI165" s="285"/>
      <c r="HDJ165" s="285"/>
      <c r="HDK165" s="285"/>
      <c r="HDL165" s="285"/>
      <c r="HDM165" s="285"/>
      <c r="HDN165" s="285"/>
      <c r="HDO165" s="285"/>
      <c r="HDP165" s="285"/>
      <c r="HDQ165" s="285"/>
      <c r="HDR165" s="285"/>
      <c r="HDS165" s="285"/>
      <c r="HDT165" s="285"/>
      <c r="HDU165" s="285"/>
      <c r="HDV165" s="285"/>
      <c r="HDW165" s="285"/>
      <c r="HDX165" s="285"/>
      <c r="HDY165" s="285"/>
      <c r="HDZ165" s="285"/>
      <c r="HEA165" s="285"/>
      <c r="HEB165" s="285"/>
      <c r="HEC165" s="285"/>
      <c r="HED165" s="285"/>
      <c r="HEE165" s="285"/>
      <c r="HEF165" s="285"/>
      <c r="HEG165" s="285"/>
      <c r="HEH165" s="285"/>
      <c r="HEI165" s="285"/>
      <c r="HEJ165" s="285"/>
      <c r="HEK165" s="285"/>
      <c r="HEL165" s="285"/>
      <c r="HEM165" s="285"/>
      <c r="HEN165" s="285"/>
      <c r="HEO165" s="285"/>
      <c r="HEP165" s="285"/>
      <c r="HEQ165" s="285"/>
      <c r="HER165" s="285"/>
      <c r="HES165" s="285"/>
      <c r="HET165" s="285"/>
      <c r="HEU165" s="285"/>
      <c r="HEV165" s="285"/>
      <c r="HEW165" s="285"/>
      <c r="HEX165" s="285"/>
      <c r="HEY165" s="285"/>
      <c r="HEZ165" s="285"/>
      <c r="HFA165" s="285"/>
      <c r="HFB165" s="285"/>
      <c r="HFC165" s="285"/>
      <c r="HFD165" s="285"/>
      <c r="HFE165" s="285"/>
      <c r="HFF165" s="285"/>
      <c r="HFG165" s="285"/>
      <c r="HFH165" s="285"/>
      <c r="HFI165" s="285"/>
      <c r="HFJ165" s="285"/>
      <c r="HFK165" s="285"/>
      <c r="HFL165" s="285"/>
      <c r="HFM165" s="285"/>
      <c r="HFN165" s="285"/>
      <c r="HFO165" s="285"/>
      <c r="HFP165" s="285"/>
      <c r="HFQ165" s="285"/>
      <c r="HFR165" s="285"/>
      <c r="HFS165" s="285"/>
      <c r="HFT165" s="285"/>
      <c r="HFU165" s="285"/>
      <c r="HFV165" s="285"/>
      <c r="HFW165" s="285"/>
      <c r="HFX165" s="285"/>
      <c r="HFY165" s="285"/>
      <c r="HFZ165" s="285"/>
      <c r="HGA165" s="285"/>
      <c r="HGB165" s="285"/>
      <c r="HGC165" s="285"/>
      <c r="HGD165" s="285"/>
      <c r="HGE165" s="285"/>
      <c r="HGF165" s="285"/>
      <c r="HGG165" s="285"/>
      <c r="HGH165" s="285"/>
      <c r="HGI165" s="285"/>
      <c r="HGJ165" s="285"/>
      <c r="HGK165" s="285"/>
      <c r="HGL165" s="285"/>
      <c r="HGM165" s="285"/>
      <c r="HGN165" s="285"/>
      <c r="HGO165" s="285"/>
      <c r="HGP165" s="285"/>
      <c r="HGQ165" s="285"/>
      <c r="HGR165" s="285"/>
      <c r="HGS165" s="285"/>
      <c r="HGT165" s="285"/>
      <c r="HGU165" s="285"/>
      <c r="HGV165" s="285"/>
      <c r="HGW165" s="285"/>
      <c r="HGX165" s="285"/>
      <c r="HGY165" s="285"/>
      <c r="HGZ165" s="285"/>
      <c r="HHA165" s="285"/>
      <c r="HHB165" s="285"/>
      <c r="HHC165" s="285"/>
      <c r="HHD165" s="285"/>
      <c r="HHE165" s="285"/>
      <c r="HHF165" s="285"/>
      <c r="HHG165" s="285"/>
      <c r="HHH165" s="285"/>
      <c r="HHI165" s="285"/>
      <c r="HHJ165" s="285"/>
      <c r="HHK165" s="285"/>
      <c r="HHL165" s="285"/>
      <c r="HHM165" s="285"/>
      <c r="HHN165" s="285"/>
      <c r="HHO165" s="285"/>
      <c r="HHP165" s="285"/>
      <c r="HHQ165" s="285"/>
      <c r="HHR165" s="285"/>
      <c r="HHS165" s="285"/>
      <c r="HHT165" s="285"/>
      <c r="HHU165" s="285"/>
      <c r="HHV165" s="285"/>
      <c r="HHW165" s="285"/>
      <c r="HHX165" s="285"/>
      <c r="HHY165" s="285"/>
      <c r="HHZ165" s="285"/>
      <c r="HIA165" s="285"/>
      <c r="HIB165" s="285"/>
      <c r="HIC165" s="285"/>
      <c r="HID165" s="285"/>
      <c r="HIE165" s="285"/>
      <c r="HIF165" s="285"/>
      <c r="HIG165" s="285"/>
      <c r="HIH165" s="285"/>
      <c r="HII165" s="285"/>
      <c r="HIJ165" s="285"/>
      <c r="HIK165" s="285"/>
      <c r="HIL165" s="285"/>
      <c r="HIM165" s="285"/>
      <c r="HIN165" s="285"/>
      <c r="HIO165" s="285"/>
      <c r="HIP165" s="285"/>
      <c r="HIQ165" s="285"/>
      <c r="HIR165" s="285"/>
      <c r="HIS165" s="285"/>
      <c r="HIT165" s="285"/>
      <c r="HIU165" s="285"/>
      <c r="HIV165" s="285"/>
      <c r="HIW165" s="285"/>
      <c r="HIX165" s="285"/>
      <c r="HIY165" s="285"/>
      <c r="HIZ165" s="285"/>
      <c r="HJA165" s="285"/>
      <c r="HJB165" s="285"/>
      <c r="HJC165" s="285"/>
      <c r="HJD165" s="285"/>
      <c r="HJE165" s="285"/>
      <c r="HJF165" s="285"/>
      <c r="HJG165" s="285"/>
      <c r="HJH165" s="285"/>
      <c r="HJI165" s="285"/>
      <c r="HJJ165" s="285"/>
      <c r="HJK165" s="285"/>
      <c r="HJL165" s="285"/>
      <c r="HJM165" s="285"/>
      <c r="HJN165" s="285"/>
      <c r="HJO165" s="285"/>
      <c r="HJP165" s="285"/>
      <c r="HJQ165" s="285"/>
      <c r="HJR165" s="285"/>
      <c r="HJS165" s="285"/>
      <c r="HJT165" s="285"/>
      <c r="HJU165" s="285"/>
      <c r="HJV165" s="285"/>
      <c r="HJW165" s="285"/>
      <c r="HJX165" s="285"/>
      <c r="HJY165" s="285"/>
      <c r="HJZ165" s="285"/>
      <c r="HKA165" s="285"/>
      <c r="HKB165" s="285"/>
      <c r="HKC165" s="285"/>
      <c r="HKD165" s="285"/>
      <c r="HKE165" s="285"/>
      <c r="HKF165" s="285"/>
      <c r="HKG165" s="285"/>
      <c r="HKH165" s="285"/>
      <c r="HKI165" s="285"/>
      <c r="HKJ165" s="285"/>
      <c r="HKK165" s="285"/>
      <c r="HKL165" s="285"/>
      <c r="HKM165" s="285"/>
      <c r="HKN165" s="285"/>
      <c r="HKO165" s="285"/>
      <c r="HKP165" s="285"/>
      <c r="HKQ165" s="285"/>
      <c r="HKR165" s="285"/>
      <c r="HKS165" s="285"/>
      <c r="HKT165" s="285"/>
      <c r="HKU165" s="285"/>
      <c r="HKV165" s="285"/>
      <c r="HKW165" s="285"/>
      <c r="HKX165" s="285"/>
      <c r="HKY165" s="285"/>
      <c r="HKZ165" s="285"/>
      <c r="HLA165" s="285"/>
      <c r="HLB165" s="285"/>
      <c r="HLC165" s="285"/>
      <c r="HLD165" s="285"/>
      <c r="HLE165" s="285"/>
      <c r="HLF165" s="285"/>
      <c r="HLG165" s="285"/>
      <c r="HLH165" s="285"/>
      <c r="HLI165" s="285"/>
      <c r="HLJ165" s="285"/>
      <c r="HLK165" s="285"/>
      <c r="HLL165" s="285"/>
      <c r="HLM165" s="285"/>
      <c r="HLN165" s="285"/>
      <c r="HLO165" s="285"/>
      <c r="HLP165" s="285"/>
      <c r="HLQ165" s="285"/>
      <c r="HLR165" s="285"/>
      <c r="HLS165" s="285"/>
      <c r="HLT165" s="285"/>
      <c r="HLU165" s="285"/>
      <c r="HLV165" s="285"/>
      <c r="HLW165" s="285"/>
      <c r="HLX165" s="285"/>
      <c r="HLY165" s="285"/>
      <c r="HLZ165" s="285"/>
      <c r="HMA165" s="285"/>
      <c r="HMB165" s="285"/>
      <c r="HMC165" s="285"/>
      <c r="HMD165" s="285"/>
      <c r="HME165" s="285"/>
      <c r="HMF165" s="285"/>
      <c r="HMG165" s="285"/>
      <c r="HMH165" s="285"/>
      <c r="HMI165" s="285"/>
      <c r="HMJ165" s="285"/>
      <c r="HMK165" s="285"/>
      <c r="HML165" s="285"/>
      <c r="HMM165" s="285"/>
      <c r="HMN165" s="285"/>
      <c r="HMO165" s="285"/>
      <c r="HMP165" s="285"/>
      <c r="HMQ165" s="285"/>
      <c r="HMR165" s="285"/>
      <c r="HMS165" s="285"/>
      <c r="HMT165" s="285"/>
      <c r="HMU165" s="285"/>
      <c r="HMV165" s="285"/>
      <c r="HMW165" s="285"/>
      <c r="HMX165" s="285"/>
      <c r="HMY165" s="285"/>
      <c r="HMZ165" s="285"/>
      <c r="HNA165" s="285"/>
      <c r="HNB165" s="285"/>
      <c r="HNC165" s="285"/>
      <c r="HND165" s="285"/>
      <c r="HNE165" s="285"/>
      <c r="HNF165" s="285"/>
      <c r="HNG165" s="285"/>
      <c r="HNH165" s="285"/>
      <c r="HNI165" s="285"/>
      <c r="HNJ165" s="285"/>
      <c r="HNK165" s="285"/>
      <c r="HNL165" s="285"/>
      <c r="HNM165" s="285"/>
      <c r="HNN165" s="285"/>
      <c r="HNO165" s="285"/>
      <c r="HNP165" s="285"/>
      <c r="HNQ165" s="285"/>
      <c r="HNR165" s="285"/>
      <c r="HNS165" s="285"/>
      <c r="HNT165" s="285"/>
      <c r="HNU165" s="285"/>
      <c r="HNV165" s="285"/>
      <c r="HNW165" s="285"/>
      <c r="HNX165" s="285"/>
      <c r="HNY165" s="285"/>
      <c r="HNZ165" s="285"/>
      <c r="HOA165" s="285"/>
      <c r="HOB165" s="285"/>
      <c r="HOC165" s="285"/>
      <c r="HOD165" s="285"/>
      <c r="HOE165" s="285"/>
      <c r="HOF165" s="285"/>
      <c r="HOG165" s="285"/>
      <c r="HOH165" s="285"/>
      <c r="HOI165" s="285"/>
      <c r="HOJ165" s="285"/>
      <c r="HOK165" s="285"/>
      <c r="HOL165" s="285"/>
      <c r="HOM165" s="285"/>
      <c r="HON165" s="285"/>
      <c r="HOO165" s="285"/>
      <c r="HOP165" s="285"/>
      <c r="HOQ165" s="285"/>
      <c r="HOR165" s="285"/>
      <c r="HOS165" s="285"/>
      <c r="HOT165" s="285"/>
      <c r="HOU165" s="285"/>
      <c r="HOV165" s="285"/>
      <c r="HOW165" s="285"/>
      <c r="HOX165" s="285"/>
      <c r="HOY165" s="285"/>
      <c r="HOZ165" s="285"/>
      <c r="HPA165" s="285"/>
      <c r="HPB165" s="285"/>
      <c r="HPC165" s="285"/>
      <c r="HPD165" s="285"/>
      <c r="HPE165" s="285"/>
      <c r="HPF165" s="285"/>
      <c r="HPG165" s="285"/>
      <c r="HPH165" s="285"/>
      <c r="HPI165" s="285"/>
      <c r="HPJ165" s="285"/>
      <c r="HPK165" s="285"/>
      <c r="HPL165" s="285"/>
      <c r="HPM165" s="285"/>
      <c r="HPN165" s="285"/>
      <c r="HPO165" s="285"/>
      <c r="HPP165" s="285"/>
      <c r="HPQ165" s="285"/>
      <c r="HPR165" s="285"/>
      <c r="HPS165" s="285"/>
      <c r="HPT165" s="285"/>
      <c r="HPU165" s="285"/>
      <c r="HPV165" s="285"/>
      <c r="HPW165" s="285"/>
      <c r="HPX165" s="285"/>
      <c r="HPY165" s="285"/>
      <c r="HPZ165" s="285"/>
      <c r="HQA165" s="285"/>
      <c r="HQB165" s="285"/>
      <c r="HQC165" s="285"/>
      <c r="HQD165" s="285"/>
      <c r="HQE165" s="285"/>
      <c r="HQF165" s="285"/>
      <c r="HQG165" s="285"/>
      <c r="HQH165" s="285"/>
      <c r="HQI165" s="285"/>
      <c r="HQJ165" s="285"/>
      <c r="HQK165" s="285"/>
      <c r="HQL165" s="285"/>
      <c r="HQM165" s="285"/>
      <c r="HQN165" s="285"/>
      <c r="HQO165" s="285"/>
      <c r="HQP165" s="285"/>
      <c r="HQQ165" s="285"/>
      <c r="HQR165" s="285"/>
      <c r="HQS165" s="285"/>
      <c r="HQT165" s="285"/>
      <c r="HQU165" s="285"/>
      <c r="HQV165" s="285"/>
      <c r="HQW165" s="285"/>
      <c r="HQX165" s="285"/>
      <c r="HQY165" s="285"/>
      <c r="HQZ165" s="285"/>
      <c r="HRA165" s="285"/>
      <c r="HRB165" s="285"/>
      <c r="HRC165" s="285"/>
      <c r="HRD165" s="285"/>
      <c r="HRE165" s="285"/>
      <c r="HRF165" s="285"/>
      <c r="HRG165" s="285"/>
      <c r="HRH165" s="285"/>
      <c r="HRI165" s="285"/>
      <c r="HRJ165" s="285"/>
      <c r="HRK165" s="285"/>
      <c r="HRL165" s="285"/>
      <c r="HRM165" s="285"/>
      <c r="HRN165" s="285"/>
      <c r="HRO165" s="285"/>
      <c r="HRP165" s="285"/>
      <c r="HRQ165" s="285"/>
      <c r="HRR165" s="285"/>
      <c r="HRS165" s="285"/>
      <c r="HRT165" s="285"/>
      <c r="HRU165" s="285"/>
      <c r="HRV165" s="285"/>
      <c r="HRW165" s="285"/>
      <c r="HRX165" s="285"/>
      <c r="HRY165" s="285"/>
      <c r="HRZ165" s="285"/>
      <c r="HSA165" s="285"/>
      <c r="HSB165" s="285"/>
      <c r="HSC165" s="285"/>
      <c r="HSD165" s="285"/>
      <c r="HSE165" s="285"/>
      <c r="HSF165" s="285"/>
      <c r="HSG165" s="285"/>
      <c r="HSH165" s="285"/>
      <c r="HSI165" s="285"/>
      <c r="HSJ165" s="285"/>
      <c r="HSK165" s="285"/>
      <c r="HSL165" s="285"/>
      <c r="HSM165" s="285"/>
      <c r="HSN165" s="285"/>
      <c r="HSO165" s="285"/>
      <c r="HSP165" s="285"/>
      <c r="HSQ165" s="285"/>
      <c r="HSR165" s="285"/>
      <c r="HSS165" s="285"/>
      <c r="HST165" s="285"/>
      <c r="HSU165" s="285"/>
      <c r="HSV165" s="285"/>
      <c r="HSW165" s="285"/>
      <c r="HSX165" s="285"/>
      <c r="HSY165" s="285"/>
      <c r="HSZ165" s="285"/>
      <c r="HTA165" s="285"/>
      <c r="HTB165" s="285"/>
      <c r="HTC165" s="285"/>
      <c r="HTD165" s="285"/>
      <c r="HTE165" s="285"/>
      <c r="HTF165" s="285"/>
      <c r="HTG165" s="285"/>
      <c r="HTH165" s="285"/>
      <c r="HTI165" s="285"/>
      <c r="HTJ165" s="285"/>
      <c r="HTK165" s="285"/>
      <c r="HTL165" s="285"/>
      <c r="HTM165" s="285"/>
      <c r="HTN165" s="285"/>
      <c r="HTO165" s="285"/>
      <c r="HTP165" s="285"/>
      <c r="HTQ165" s="285"/>
      <c r="HTR165" s="285"/>
      <c r="HTS165" s="285"/>
      <c r="HTT165" s="285"/>
      <c r="HTU165" s="285"/>
      <c r="HTV165" s="285"/>
      <c r="HTW165" s="285"/>
      <c r="HTX165" s="285"/>
      <c r="HTY165" s="285"/>
      <c r="HTZ165" s="285"/>
      <c r="HUA165" s="285"/>
      <c r="HUB165" s="285"/>
      <c r="HUC165" s="285"/>
      <c r="HUD165" s="285"/>
      <c r="HUE165" s="285"/>
      <c r="HUF165" s="285"/>
      <c r="HUG165" s="285"/>
      <c r="HUH165" s="285"/>
      <c r="HUI165" s="285"/>
      <c r="HUJ165" s="285"/>
      <c r="HUK165" s="285"/>
      <c r="HUL165" s="285"/>
      <c r="HUM165" s="285"/>
      <c r="HUN165" s="285"/>
      <c r="HUO165" s="285"/>
      <c r="HUP165" s="285"/>
      <c r="HUQ165" s="285"/>
      <c r="HUR165" s="285"/>
      <c r="HUS165" s="285"/>
      <c r="HUT165" s="285"/>
      <c r="HUU165" s="285"/>
      <c r="HUV165" s="285"/>
      <c r="HUW165" s="285"/>
      <c r="HUX165" s="285"/>
      <c r="HUY165" s="285"/>
      <c r="HUZ165" s="285"/>
      <c r="HVA165" s="285"/>
      <c r="HVB165" s="285"/>
      <c r="HVC165" s="285"/>
      <c r="HVD165" s="285"/>
      <c r="HVE165" s="285"/>
      <c r="HVF165" s="285"/>
      <c r="HVG165" s="285"/>
      <c r="HVH165" s="285"/>
      <c r="HVI165" s="285"/>
      <c r="HVJ165" s="285"/>
      <c r="HVK165" s="285"/>
      <c r="HVL165" s="285"/>
      <c r="HVM165" s="285"/>
      <c r="HVN165" s="285"/>
      <c r="HVO165" s="285"/>
      <c r="HVP165" s="285"/>
      <c r="HVQ165" s="285"/>
      <c r="HVR165" s="285"/>
      <c r="HVS165" s="285"/>
      <c r="HVT165" s="285"/>
      <c r="HVU165" s="285"/>
      <c r="HVV165" s="285"/>
      <c r="HVW165" s="285"/>
      <c r="HVX165" s="285"/>
      <c r="HVY165" s="285"/>
      <c r="HVZ165" s="285"/>
      <c r="HWA165" s="285"/>
      <c r="HWB165" s="285"/>
      <c r="HWC165" s="285"/>
      <c r="HWD165" s="285"/>
      <c r="HWE165" s="285"/>
      <c r="HWF165" s="285"/>
      <c r="HWG165" s="285"/>
      <c r="HWH165" s="285"/>
      <c r="HWI165" s="285"/>
      <c r="HWJ165" s="285"/>
      <c r="HWK165" s="285"/>
      <c r="HWL165" s="285"/>
      <c r="HWM165" s="285"/>
      <c r="HWN165" s="285"/>
      <c r="HWO165" s="285"/>
      <c r="HWP165" s="285"/>
      <c r="HWQ165" s="285"/>
      <c r="HWR165" s="285"/>
      <c r="HWS165" s="285"/>
      <c r="HWT165" s="285"/>
      <c r="HWU165" s="285"/>
      <c r="HWV165" s="285"/>
      <c r="HWW165" s="285"/>
      <c r="HWX165" s="285"/>
      <c r="HWY165" s="285"/>
      <c r="HWZ165" s="285"/>
      <c r="HXA165" s="285"/>
      <c r="HXB165" s="285"/>
      <c r="HXC165" s="285"/>
      <c r="HXD165" s="285"/>
      <c r="HXE165" s="285"/>
      <c r="HXF165" s="285"/>
      <c r="HXG165" s="285"/>
      <c r="HXH165" s="285"/>
      <c r="HXI165" s="285"/>
      <c r="HXJ165" s="285"/>
      <c r="HXK165" s="285"/>
      <c r="HXL165" s="285"/>
      <c r="HXM165" s="285"/>
      <c r="HXN165" s="285"/>
      <c r="HXO165" s="285"/>
      <c r="HXP165" s="285"/>
      <c r="HXQ165" s="285"/>
      <c r="HXR165" s="285"/>
      <c r="HXS165" s="285"/>
      <c r="HXT165" s="285"/>
      <c r="HXU165" s="285"/>
      <c r="HXV165" s="285"/>
      <c r="HXW165" s="285"/>
      <c r="HXX165" s="285"/>
      <c r="HXY165" s="285"/>
      <c r="HXZ165" s="285"/>
      <c r="HYA165" s="285"/>
      <c r="HYB165" s="285"/>
      <c r="HYC165" s="285"/>
      <c r="HYD165" s="285"/>
      <c r="HYE165" s="285"/>
      <c r="HYF165" s="285"/>
      <c r="HYG165" s="285"/>
      <c r="HYH165" s="285"/>
      <c r="HYI165" s="285"/>
      <c r="HYJ165" s="285"/>
      <c r="HYK165" s="285"/>
      <c r="HYL165" s="285"/>
      <c r="HYM165" s="285"/>
      <c r="HYN165" s="285"/>
      <c r="HYO165" s="285"/>
      <c r="HYP165" s="285"/>
      <c r="HYQ165" s="285"/>
      <c r="HYR165" s="285"/>
      <c r="HYS165" s="285"/>
      <c r="HYT165" s="285"/>
      <c r="HYU165" s="285"/>
      <c r="HYV165" s="285"/>
      <c r="HYW165" s="285"/>
      <c r="HYX165" s="285"/>
      <c r="HYY165" s="285"/>
      <c r="HYZ165" s="285"/>
      <c r="HZA165" s="285"/>
      <c r="HZB165" s="285"/>
      <c r="HZC165" s="285"/>
      <c r="HZD165" s="285"/>
      <c r="HZE165" s="285"/>
      <c r="HZF165" s="285"/>
      <c r="HZG165" s="285"/>
      <c r="HZH165" s="285"/>
      <c r="HZI165" s="285"/>
      <c r="HZJ165" s="285"/>
      <c r="HZK165" s="285"/>
      <c r="HZL165" s="285"/>
      <c r="HZM165" s="285"/>
      <c r="HZN165" s="285"/>
      <c r="HZO165" s="285"/>
      <c r="HZP165" s="285"/>
      <c r="HZQ165" s="285"/>
      <c r="HZR165" s="285"/>
      <c r="HZS165" s="285"/>
      <c r="HZT165" s="285"/>
      <c r="HZU165" s="285"/>
      <c r="HZV165" s="285"/>
      <c r="HZW165" s="285"/>
      <c r="HZX165" s="285"/>
      <c r="HZY165" s="285"/>
      <c r="HZZ165" s="285"/>
      <c r="IAA165" s="285"/>
      <c r="IAB165" s="285"/>
      <c r="IAC165" s="285"/>
      <c r="IAD165" s="285"/>
      <c r="IAE165" s="285"/>
      <c r="IAF165" s="285"/>
      <c r="IAG165" s="285"/>
      <c r="IAH165" s="285"/>
      <c r="IAI165" s="285"/>
      <c r="IAJ165" s="285"/>
      <c r="IAK165" s="285"/>
      <c r="IAL165" s="285"/>
      <c r="IAM165" s="285"/>
      <c r="IAN165" s="285"/>
      <c r="IAO165" s="285"/>
      <c r="IAP165" s="285"/>
      <c r="IAQ165" s="285"/>
      <c r="IAR165" s="285"/>
      <c r="IAS165" s="285"/>
      <c r="IAT165" s="285"/>
      <c r="IAU165" s="285"/>
      <c r="IAV165" s="285"/>
      <c r="IAW165" s="285"/>
      <c r="IAX165" s="285"/>
      <c r="IAY165" s="285"/>
      <c r="IAZ165" s="285"/>
      <c r="IBA165" s="285"/>
      <c r="IBB165" s="285"/>
      <c r="IBC165" s="285"/>
      <c r="IBD165" s="285"/>
      <c r="IBE165" s="285"/>
      <c r="IBF165" s="285"/>
      <c r="IBG165" s="285"/>
      <c r="IBH165" s="285"/>
      <c r="IBI165" s="285"/>
      <c r="IBJ165" s="285"/>
      <c r="IBK165" s="285"/>
      <c r="IBL165" s="285"/>
      <c r="IBM165" s="285"/>
      <c r="IBN165" s="285"/>
      <c r="IBO165" s="285"/>
      <c r="IBP165" s="285"/>
      <c r="IBQ165" s="285"/>
      <c r="IBR165" s="285"/>
      <c r="IBS165" s="285"/>
      <c r="IBT165" s="285"/>
      <c r="IBU165" s="285"/>
      <c r="IBV165" s="285"/>
      <c r="IBW165" s="285"/>
      <c r="IBX165" s="285"/>
      <c r="IBY165" s="285"/>
      <c r="IBZ165" s="285"/>
      <c r="ICA165" s="285"/>
      <c r="ICB165" s="285"/>
      <c r="ICC165" s="285"/>
      <c r="ICD165" s="285"/>
      <c r="ICE165" s="285"/>
      <c r="ICF165" s="285"/>
      <c r="ICG165" s="285"/>
      <c r="ICH165" s="285"/>
      <c r="ICI165" s="285"/>
      <c r="ICJ165" s="285"/>
      <c r="ICK165" s="285"/>
      <c r="ICL165" s="285"/>
      <c r="ICM165" s="285"/>
      <c r="ICN165" s="285"/>
      <c r="ICO165" s="285"/>
      <c r="ICP165" s="285"/>
      <c r="ICQ165" s="285"/>
      <c r="ICR165" s="285"/>
      <c r="ICS165" s="285"/>
      <c r="ICT165" s="285"/>
      <c r="ICU165" s="285"/>
      <c r="ICV165" s="285"/>
      <c r="ICW165" s="285"/>
      <c r="ICX165" s="285"/>
      <c r="ICY165" s="285"/>
      <c r="ICZ165" s="285"/>
      <c r="IDA165" s="285"/>
      <c r="IDB165" s="285"/>
      <c r="IDC165" s="285"/>
      <c r="IDD165" s="285"/>
      <c r="IDE165" s="285"/>
      <c r="IDF165" s="285"/>
      <c r="IDG165" s="285"/>
      <c r="IDH165" s="285"/>
      <c r="IDI165" s="285"/>
      <c r="IDJ165" s="285"/>
      <c r="IDK165" s="285"/>
      <c r="IDL165" s="285"/>
      <c r="IDM165" s="285"/>
      <c r="IDN165" s="285"/>
      <c r="IDO165" s="285"/>
      <c r="IDP165" s="285"/>
      <c r="IDQ165" s="285"/>
      <c r="IDR165" s="285"/>
      <c r="IDS165" s="285"/>
      <c r="IDT165" s="285"/>
      <c r="IDU165" s="285"/>
      <c r="IDV165" s="285"/>
      <c r="IDW165" s="285"/>
      <c r="IDX165" s="285"/>
      <c r="IDY165" s="285"/>
      <c r="IDZ165" s="285"/>
      <c r="IEA165" s="285"/>
      <c r="IEB165" s="285"/>
      <c r="IEC165" s="285"/>
      <c r="IED165" s="285"/>
      <c r="IEE165" s="285"/>
      <c r="IEF165" s="285"/>
      <c r="IEG165" s="285"/>
      <c r="IEH165" s="285"/>
      <c r="IEI165" s="285"/>
      <c r="IEJ165" s="285"/>
      <c r="IEK165" s="285"/>
      <c r="IEL165" s="285"/>
      <c r="IEM165" s="285"/>
      <c r="IEN165" s="285"/>
      <c r="IEO165" s="285"/>
      <c r="IEP165" s="285"/>
      <c r="IEQ165" s="285"/>
      <c r="IER165" s="285"/>
      <c r="IES165" s="285"/>
      <c r="IET165" s="285"/>
      <c r="IEU165" s="285"/>
      <c r="IEV165" s="285"/>
      <c r="IEW165" s="285"/>
      <c r="IEX165" s="285"/>
      <c r="IEY165" s="285"/>
      <c r="IEZ165" s="285"/>
      <c r="IFA165" s="285"/>
      <c r="IFB165" s="285"/>
      <c r="IFC165" s="285"/>
      <c r="IFD165" s="285"/>
      <c r="IFE165" s="285"/>
      <c r="IFF165" s="285"/>
      <c r="IFG165" s="285"/>
      <c r="IFH165" s="285"/>
      <c r="IFI165" s="285"/>
      <c r="IFJ165" s="285"/>
      <c r="IFK165" s="285"/>
      <c r="IFL165" s="285"/>
      <c r="IFM165" s="285"/>
      <c r="IFN165" s="285"/>
      <c r="IFO165" s="285"/>
      <c r="IFP165" s="285"/>
      <c r="IFQ165" s="285"/>
      <c r="IFR165" s="285"/>
      <c r="IFS165" s="285"/>
      <c r="IFT165" s="285"/>
      <c r="IFU165" s="285"/>
      <c r="IFV165" s="285"/>
      <c r="IFW165" s="285"/>
      <c r="IFX165" s="285"/>
      <c r="IFY165" s="285"/>
      <c r="IFZ165" s="285"/>
      <c r="IGA165" s="285"/>
      <c r="IGB165" s="285"/>
      <c r="IGC165" s="285"/>
      <c r="IGD165" s="285"/>
      <c r="IGE165" s="285"/>
      <c r="IGF165" s="285"/>
      <c r="IGG165" s="285"/>
      <c r="IGH165" s="285"/>
      <c r="IGI165" s="285"/>
      <c r="IGJ165" s="285"/>
      <c r="IGK165" s="285"/>
      <c r="IGL165" s="285"/>
      <c r="IGM165" s="285"/>
      <c r="IGN165" s="285"/>
      <c r="IGO165" s="285"/>
      <c r="IGP165" s="285"/>
      <c r="IGQ165" s="285"/>
      <c r="IGR165" s="285"/>
      <c r="IGS165" s="285"/>
      <c r="IGT165" s="285"/>
      <c r="IGU165" s="285"/>
      <c r="IGV165" s="285"/>
      <c r="IGW165" s="285"/>
      <c r="IGX165" s="285"/>
      <c r="IGY165" s="285"/>
      <c r="IGZ165" s="285"/>
      <c r="IHA165" s="285"/>
      <c r="IHB165" s="285"/>
      <c r="IHC165" s="285"/>
      <c r="IHD165" s="285"/>
      <c r="IHE165" s="285"/>
      <c r="IHF165" s="285"/>
      <c r="IHG165" s="285"/>
      <c r="IHH165" s="285"/>
      <c r="IHI165" s="285"/>
      <c r="IHJ165" s="285"/>
      <c r="IHK165" s="285"/>
      <c r="IHL165" s="285"/>
      <c r="IHM165" s="285"/>
      <c r="IHN165" s="285"/>
      <c r="IHO165" s="285"/>
      <c r="IHP165" s="285"/>
      <c r="IHQ165" s="285"/>
      <c r="IHR165" s="285"/>
      <c r="IHS165" s="285"/>
      <c r="IHT165" s="285"/>
      <c r="IHU165" s="285"/>
      <c r="IHV165" s="285"/>
      <c r="IHW165" s="285"/>
      <c r="IHX165" s="285"/>
      <c r="IHY165" s="285"/>
      <c r="IHZ165" s="285"/>
      <c r="IIA165" s="285"/>
      <c r="IIB165" s="285"/>
      <c r="IIC165" s="285"/>
      <c r="IID165" s="285"/>
      <c r="IIE165" s="285"/>
      <c r="IIF165" s="285"/>
      <c r="IIG165" s="285"/>
      <c r="IIH165" s="285"/>
      <c r="III165" s="285"/>
      <c r="IIJ165" s="285"/>
      <c r="IIK165" s="285"/>
      <c r="IIL165" s="285"/>
      <c r="IIM165" s="285"/>
      <c r="IIN165" s="285"/>
      <c r="IIO165" s="285"/>
      <c r="IIP165" s="285"/>
      <c r="IIQ165" s="285"/>
      <c r="IIR165" s="285"/>
      <c r="IIS165" s="285"/>
      <c r="IIT165" s="285"/>
      <c r="IIU165" s="285"/>
      <c r="IIV165" s="285"/>
      <c r="IIW165" s="285"/>
      <c r="IIX165" s="285"/>
      <c r="IIY165" s="285"/>
      <c r="IIZ165" s="285"/>
      <c r="IJA165" s="285"/>
      <c r="IJB165" s="285"/>
      <c r="IJC165" s="285"/>
      <c r="IJD165" s="285"/>
      <c r="IJE165" s="285"/>
      <c r="IJF165" s="285"/>
      <c r="IJG165" s="285"/>
      <c r="IJH165" s="285"/>
      <c r="IJI165" s="285"/>
      <c r="IJJ165" s="285"/>
      <c r="IJK165" s="285"/>
      <c r="IJL165" s="285"/>
      <c r="IJM165" s="285"/>
      <c r="IJN165" s="285"/>
      <c r="IJO165" s="285"/>
      <c r="IJP165" s="285"/>
      <c r="IJQ165" s="285"/>
      <c r="IJR165" s="285"/>
      <c r="IJS165" s="285"/>
      <c r="IJT165" s="285"/>
      <c r="IJU165" s="285"/>
      <c r="IJV165" s="285"/>
      <c r="IJW165" s="285"/>
      <c r="IJX165" s="285"/>
      <c r="IJY165" s="285"/>
      <c r="IJZ165" s="285"/>
      <c r="IKA165" s="285"/>
      <c r="IKB165" s="285"/>
      <c r="IKC165" s="285"/>
      <c r="IKD165" s="285"/>
      <c r="IKE165" s="285"/>
      <c r="IKF165" s="285"/>
      <c r="IKG165" s="285"/>
      <c r="IKH165" s="285"/>
      <c r="IKI165" s="285"/>
      <c r="IKJ165" s="285"/>
      <c r="IKK165" s="285"/>
      <c r="IKL165" s="285"/>
      <c r="IKM165" s="285"/>
      <c r="IKN165" s="285"/>
      <c r="IKO165" s="285"/>
      <c r="IKP165" s="285"/>
      <c r="IKQ165" s="285"/>
      <c r="IKR165" s="285"/>
      <c r="IKS165" s="285"/>
      <c r="IKT165" s="285"/>
      <c r="IKU165" s="285"/>
      <c r="IKV165" s="285"/>
      <c r="IKW165" s="285"/>
      <c r="IKX165" s="285"/>
      <c r="IKY165" s="285"/>
      <c r="IKZ165" s="285"/>
      <c r="ILA165" s="285"/>
      <c r="ILB165" s="285"/>
      <c r="ILC165" s="285"/>
      <c r="ILD165" s="285"/>
      <c r="ILE165" s="285"/>
      <c r="ILF165" s="285"/>
      <c r="ILG165" s="285"/>
      <c r="ILH165" s="285"/>
      <c r="ILI165" s="285"/>
      <c r="ILJ165" s="285"/>
      <c r="ILK165" s="285"/>
      <c r="ILL165" s="285"/>
      <c r="ILM165" s="285"/>
      <c r="ILN165" s="285"/>
      <c r="ILO165" s="285"/>
      <c r="ILP165" s="285"/>
      <c r="ILQ165" s="285"/>
      <c r="ILR165" s="285"/>
      <c r="ILS165" s="285"/>
      <c r="ILT165" s="285"/>
      <c r="ILU165" s="285"/>
      <c r="ILV165" s="285"/>
      <c r="ILW165" s="285"/>
      <c r="ILX165" s="285"/>
      <c r="ILY165" s="285"/>
      <c r="ILZ165" s="285"/>
      <c r="IMA165" s="285"/>
      <c r="IMB165" s="285"/>
      <c r="IMC165" s="285"/>
      <c r="IMD165" s="285"/>
      <c r="IME165" s="285"/>
      <c r="IMF165" s="285"/>
      <c r="IMG165" s="285"/>
      <c r="IMH165" s="285"/>
      <c r="IMI165" s="285"/>
      <c r="IMJ165" s="285"/>
      <c r="IMK165" s="285"/>
      <c r="IML165" s="285"/>
      <c r="IMM165" s="285"/>
      <c r="IMN165" s="285"/>
      <c r="IMO165" s="285"/>
      <c r="IMP165" s="285"/>
      <c r="IMQ165" s="285"/>
      <c r="IMR165" s="285"/>
      <c r="IMS165" s="285"/>
      <c r="IMT165" s="285"/>
      <c r="IMU165" s="285"/>
      <c r="IMV165" s="285"/>
      <c r="IMW165" s="285"/>
      <c r="IMX165" s="285"/>
      <c r="IMY165" s="285"/>
      <c r="IMZ165" s="285"/>
      <c r="INA165" s="285"/>
      <c r="INB165" s="285"/>
      <c r="INC165" s="285"/>
      <c r="IND165" s="285"/>
      <c r="INE165" s="285"/>
      <c r="INF165" s="285"/>
      <c r="ING165" s="285"/>
      <c r="INH165" s="285"/>
      <c r="INI165" s="285"/>
      <c r="INJ165" s="285"/>
      <c r="INK165" s="285"/>
      <c r="INL165" s="285"/>
      <c r="INM165" s="285"/>
      <c r="INN165" s="285"/>
      <c r="INO165" s="285"/>
      <c r="INP165" s="285"/>
      <c r="INQ165" s="285"/>
      <c r="INR165" s="285"/>
      <c r="INS165" s="285"/>
      <c r="INT165" s="285"/>
      <c r="INU165" s="285"/>
      <c r="INV165" s="285"/>
      <c r="INW165" s="285"/>
      <c r="INX165" s="285"/>
      <c r="INY165" s="285"/>
      <c r="INZ165" s="285"/>
      <c r="IOA165" s="285"/>
      <c r="IOB165" s="285"/>
      <c r="IOC165" s="285"/>
      <c r="IOD165" s="285"/>
      <c r="IOE165" s="285"/>
      <c r="IOF165" s="285"/>
      <c r="IOG165" s="285"/>
      <c r="IOH165" s="285"/>
      <c r="IOI165" s="285"/>
      <c r="IOJ165" s="285"/>
      <c r="IOK165" s="285"/>
      <c r="IOL165" s="285"/>
      <c r="IOM165" s="285"/>
      <c r="ION165" s="285"/>
      <c r="IOO165" s="285"/>
      <c r="IOP165" s="285"/>
      <c r="IOQ165" s="285"/>
      <c r="IOR165" s="285"/>
      <c r="IOS165" s="285"/>
      <c r="IOT165" s="285"/>
      <c r="IOU165" s="285"/>
      <c r="IOV165" s="285"/>
      <c r="IOW165" s="285"/>
      <c r="IOX165" s="285"/>
      <c r="IOY165" s="285"/>
      <c r="IOZ165" s="285"/>
      <c r="IPA165" s="285"/>
      <c r="IPB165" s="285"/>
      <c r="IPC165" s="285"/>
      <c r="IPD165" s="285"/>
      <c r="IPE165" s="285"/>
      <c r="IPF165" s="285"/>
      <c r="IPG165" s="285"/>
      <c r="IPH165" s="285"/>
      <c r="IPI165" s="285"/>
      <c r="IPJ165" s="285"/>
      <c r="IPK165" s="285"/>
      <c r="IPL165" s="285"/>
      <c r="IPM165" s="285"/>
      <c r="IPN165" s="285"/>
      <c r="IPO165" s="285"/>
      <c r="IPP165" s="285"/>
      <c r="IPQ165" s="285"/>
      <c r="IPR165" s="285"/>
      <c r="IPS165" s="285"/>
      <c r="IPT165" s="285"/>
      <c r="IPU165" s="285"/>
      <c r="IPV165" s="285"/>
      <c r="IPW165" s="285"/>
      <c r="IPX165" s="285"/>
      <c r="IPY165" s="285"/>
      <c r="IPZ165" s="285"/>
      <c r="IQA165" s="285"/>
      <c r="IQB165" s="285"/>
      <c r="IQC165" s="285"/>
      <c r="IQD165" s="285"/>
      <c r="IQE165" s="285"/>
      <c r="IQF165" s="285"/>
      <c r="IQG165" s="285"/>
      <c r="IQH165" s="285"/>
      <c r="IQI165" s="285"/>
      <c r="IQJ165" s="285"/>
      <c r="IQK165" s="285"/>
      <c r="IQL165" s="285"/>
      <c r="IQM165" s="285"/>
      <c r="IQN165" s="285"/>
      <c r="IQO165" s="285"/>
      <c r="IQP165" s="285"/>
      <c r="IQQ165" s="285"/>
      <c r="IQR165" s="285"/>
      <c r="IQS165" s="285"/>
      <c r="IQT165" s="285"/>
      <c r="IQU165" s="285"/>
      <c r="IQV165" s="285"/>
      <c r="IQW165" s="285"/>
      <c r="IQX165" s="285"/>
      <c r="IQY165" s="285"/>
      <c r="IQZ165" s="285"/>
      <c r="IRA165" s="285"/>
      <c r="IRB165" s="285"/>
      <c r="IRC165" s="285"/>
      <c r="IRD165" s="285"/>
      <c r="IRE165" s="285"/>
      <c r="IRF165" s="285"/>
      <c r="IRG165" s="285"/>
      <c r="IRH165" s="285"/>
      <c r="IRI165" s="285"/>
      <c r="IRJ165" s="285"/>
      <c r="IRK165" s="285"/>
      <c r="IRL165" s="285"/>
      <c r="IRM165" s="285"/>
      <c r="IRN165" s="285"/>
      <c r="IRO165" s="285"/>
      <c r="IRP165" s="285"/>
      <c r="IRQ165" s="285"/>
      <c r="IRR165" s="285"/>
      <c r="IRS165" s="285"/>
      <c r="IRT165" s="285"/>
      <c r="IRU165" s="285"/>
      <c r="IRV165" s="285"/>
      <c r="IRW165" s="285"/>
      <c r="IRX165" s="285"/>
      <c r="IRY165" s="285"/>
      <c r="IRZ165" s="285"/>
      <c r="ISA165" s="285"/>
      <c r="ISB165" s="285"/>
      <c r="ISC165" s="285"/>
      <c r="ISD165" s="285"/>
      <c r="ISE165" s="285"/>
      <c r="ISF165" s="285"/>
      <c r="ISG165" s="285"/>
      <c r="ISH165" s="285"/>
      <c r="ISI165" s="285"/>
      <c r="ISJ165" s="285"/>
      <c r="ISK165" s="285"/>
      <c r="ISL165" s="285"/>
      <c r="ISM165" s="285"/>
      <c r="ISN165" s="285"/>
      <c r="ISO165" s="285"/>
      <c r="ISP165" s="285"/>
      <c r="ISQ165" s="285"/>
      <c r="ISR165" s="285"/>
      <c r="ISS165" s="285"/>
      <c r="IST165" s="285"/>
      <c r="ISU165" s="285"/>
      <c r="ISV165" s="285"/>
      <c r="ISW165" s="285"/>
      <c r="ISX165" s="285"/>
      <c r="ISY165" s="285"/>
      <c r="ISZ165" s="285"/>
      <c r="ITA165" s="285"/>
      <c r="ITB165" s="285"/>
      <c r="ITC165" s="285"/>
      <c r="ITD165" s="285"/>
      <c r="ITE165" s="285"/>
      <c r="ITF165" s="285"/>
      <c r="ITG165" s="285"/>
      <c r="ITH165" s="285"/>
      <c r="ITI165" s="285"/>
      <c r="ITJ165" s="285"/>
      <c r="ITK165" s="285"/>
      <c r="ITL165" s="285"/>
      <c r="ITM165" s="285"/>
      <c r="ITN165" s="285"/>
      <c r="ITO165" s="285"/>
      <c r="ITP165" s="285"/>
      <c r="ITQ165" s="285"/>
      <c r="ITR165" s="285"/>
      <c r="ITS165" s="285"/>
      <c r="ITT165" s="285"/>
      <c r="ITU165" s="285"/>
      <c r="ITV165" s="285"/>
      <c r="ITW165" s="285"/>
      <c r="ITX165" s="285"/>
      <c r="ITY165" s="285"/>
      <c r="ITZ165" s="285"/>
      <c r="IUA165" s="285"/>
      <c r="IUB165" s="285"/>
      <c r="IUC165" s="285"/>
      <c r="IUD165" s="285"/>
      <c r="IUE165" s="285"/>
      <c r="IUF165" s="285"/>
      <c r="IUG165" s="285"/>
      <c r="IUH165" s="285"/>
      <c r="IUI165" s="285"/>
      <c r="IUJ165" s="285"/>
      <c r="IUK165" s="285"/>
      <c r="IUL165" s="285"/>
      <c r="IUM165" s="285"/>
      <c r="IUN165" s="285"/>
      <c r="IUO165" s="285"/>
      <c r="IUP165" s="285"/>
      <c r="IUQ165" s="285"/>
      <c r="IUR165" s="285"/>
      <c r="IUS165" s="285"/>
      <c r="IUT165" s="285"/>
      <c r="IUU165" s="285"/>
      <c r="IUV165" s="285"/>
      <c r="IUW165" s="285"/>
      <c r="IUX165" s="285"/>
      <c r="IUY165" s="285"/>
      <c r="IUZ165" s="285"/>
      <c r="IVA165" s="285"/>
      <c r="IVB165" s="285"/>
      <c r="IVC165" s="285"/>
      <c r="IVD165" s="285"/>
      <c r="IVE165" s="285"/>
      <c r="IVF165" s="285"/>
      <c r="IVG165" s="285"/>
      <c r="IVH165" s="285"/>
      <c r="IVI165" s="285"/>
      <c r="IVJ165" s="285"/>
      <c r="IVK165" s="285"/>
      <c r="IVL165" s="285"/>
      <c r="IVM165" s="285"/>
      <c r="IVN165" s="285"/>
      <c r="IVO165" s="285"/>
      <c r="IVP165" s="285"/>
      <c r="IVQ165" s="285"/>
      <c r="IVR165" s="285"/>
      <c r="IVS165" s="285"/>
      <c r="IVT165" s="285"/>
      <c r="IVU165" s="285"/>
      <c r="IVV165" s="285"/>
      <c r="IVW165" s="285"/>
      <c r="IVX165" s="285"/>
      <c r="IVY165" s="285"/>
      <c r="IVZ165" s="285"/>
      <c r="IWA165" s="285"/>
      <c r="IWB165" s="285"/>
      <c r="IWC165" s="285"/>
      <c r="IWD165" s="285"/>
      <c r="IWE165" s="285"/>
      <c r="IWF165" s="285"/>
      <c r="IWG165" s="285"/>
      <c r="IWH165" s="285"/>
      <c r="IWI165" s="285"/>
      <c r="IWJ165" s="285"/>
      <c r="IWK165" s="285"/>
      <c r="IWL165" s="285"/>
      <c r="IWM165" s="285"/>
      <c r="IWN165" s="285"/>
      <c r="IWO165" s="285"/>
      <c r="IWP165" s="285"/>
      <c r="IWQ165" s="285"/>
      <c r="IWR165" s="285"/>
      <c r="IWS165" s="285"/>
      <c r="IWT165" s="285"/>
      <c r="IWU165" s="285"/>
      <c r="IWV165" s="285"/>
      <c r="IWW165" s="285"/>
      <c r="IWX165" s="285"/>
      <c r="IWY165" s="285"/>
      <c r="IWZ165" s="285"/>
      <c r="IXA165" s="285"/>
      <c r="IXB165" s="285"/>
      <c r="IXC165" s="285"/>
      <c r="IXD165" s="285"/>
      <c r="IXE165" s="285"/>
      <c r="IXF165" s="285"/>
      <c r="IXG165" s="285"/>
      <c r="IXH165" s="285"/>
      <c r="IXI165" s="285"/>
      <c r="IXJ165" s="285"/>
      <c r="IXK165" s="285"/>
      <c r="IXL165" s="285"/>
      <c r="IXM165" s="285"/>
      <c r="IXN165" s="285"/>
      <c r="IXO165" s="285"/>
      <c r="IXP165" s="285"/>
      <c r="IXQ165" s="285"/>
      <c r="IXR165" s="285"/>
      <c r="IXS165" s="285"/>
      <c r="IXT165" s="285"/>
      <c r="IXU165" s="285"/>
      <c r="IXV165" s="285"/>
      <c r="IXW165" s="285"/>
      <c r="IXX165" s="285"/>
      <c r="IXY165" s="285"/>
      <c r="IXZ165" s="285"/>
      <c r="IYA165" s="285"/>
      <c r="IYB165" s="285"/>
      <c r="IYC165" s="285"/>
      <c r="IYD165" s="285"/>
      <c r="IYE165" s="285"/>
      <c r="IYF165" s="285"/>
      <c r="IYG165" s="285"/>
      <c r="IYH165" s="285"/>
      <c r="IYI165" s="285"/>
      <c r="IYJ165" s="285"/>
      <c r="IYK165" s="285"/>
      <c r="IYL165" s="285"/>
      <c r="IYM165" s="285"/>
      <c r="IYN165" s="285"/>
      <c r="IYO165" s="285"/>
      <c r="IYP165" s="285"/>
      <c r="IYQ165" s="285"/>
      <c r="IYR165" s="285"/>
      <c r="IYS165" s="285"/>
      <c r="IYT165" s="285"/>
      <c r="IYU165" s="285"/>
      <c r="IYV165" s="285"/>
      <c r="IYW165" s="285"/>
      <c r="IYX165" s="285"/>
      <c r="IYY165" s="285"/>
      <c r="IYZ165" s="285"/>
      <c r="IZA165" s="285"/>
      <c r="IZB165" s="285"/>
      <c r="IZC165" s="285"/>
      <c r="IZD165" s="285"/>
      <c r="IZE165" s="285"/>
      <c r="IZF165" s="285"/>
      <c r="IZG165" s="285"/>
      <c r="IZH165" s="285"/>
      <c r="IZI165" s="285"/>
      <c r="IZJ165" s="285"/>
      <c r="IZK165" s="285"/>
      <c r="IZL165" s="285"/>
      <c r="IZM165" s="285"/>
      <c r="IZN165" s="285"/>
      <c r="IZO165" s="285"/>
      <c r="IZP165" s="285"/>
      <c r="IZQ165" s="285"/>
      <c r="IZR165" s="285"/>
      <c r="IZS165" s="285"/>
      <c r="IZT165" s="285"/>
      <c r="IZU165" s="285"/>
      <c r="IZV165" s="285"/>
      <c r="IZW165" s="285"/>
      <c r="IZX165" s="285"/>
      <c r="IZY165" s="285"/>
      <c r="IZZ165" s="285"/>
      <c r="JAA165" s="285"/>
      <c r="JAB165" s="285"/>
      <c r="JAC165" s="285"/>
      <c r="JAD165" s="285"/>
      <c r="JAE165" s="285"/>
      <c r="JAF165" s="285"/>
      <c r="JAG165" s="285"/>
      <c r="JAH165" s="285"/>
      <c r="JAI165" s="285"/>
      <c r="JAJ165" s="285"/>
      <c r="JAK165" s="285"/>
      <c r="JAL165" s="285"/>
      <c r="JAM165" s="285"/>
      <c r="JAN165" s="285"/>
      <c r="JAO165" s="285"/>
      <c r="JAP165" s="285"/>
      <c r="JAQ165" s="285"/>
      <c r="JAR165" s="285"/>
      <c r="JAS165" s="285"/>
      <c r="JAT165" s="285"/>
      <c r="JAU165" s="285"/>
      <c r="JAV165" s="285"/>
      <c r="JAW165" s="285"/>
      <c r="JAX165" s="285"/>
      <c r="JAY165" s="285"/>
      <c r="JAZ165" s="285"/>
      <c r="JBA165" s="285"/>
      <c r="JBB165" s="285"/>
      <c r="JBC165" s="285"/>
      <c r="JBD165" s="285"/>
      <c r="JBE165" s="285"/>
      <c r="JBF165" s="285"/>
      <c r="JBG165" s="285"/>
      <c r="JBH165" s="285"/>
      <c r="JBI165" s="285"/>
      <c r="JBJ165" s="285"/>
      <c r="JBK165" s="285"/>
      <c r="JBL165" s="285"/>
      <c r="JBM165" s="285"/>
      <c r="JBN165" s="285"/>
      <c r="JBO165" s="285"/>
      <c r="JBP165" s="285"/>
      <c r="JBQ165" s="285"/>
      <c r="JBR165" s="285"/>
      <c r="JBS165" s="285"/>
      <c r="JBT165" s="285"/>
      <c r="JBU165" s="285"/>
      <c r="JBV165" s="285"/>
      <c r="JBW165" s="285"/>
      <c r="JBX165" s="285"/>
      <c r="JBY165" s="285"/>
      <c r="JBZ165" s="285"/>
      <c r="JCA165" s="285"/>
      <c r="JCB165" s="285"/>
      <c r="JCC165" s="285"/>
      <c r="JCD165" s="285"/>
      <c r="JCE165" s="285"/>
      <c r="JCF165" s="285"/>
      <c r="JCG165" s="285"/>
      <c r="JCH165" s="285"/>
      <c r="JCI165" s="285"/>
      <c r="JCJ165" s="285"/>
      <c r="JCK165" s="285"/>
      <c r="JCL165" s="285"/>
      <c r="JCM165" s="285"/>
      <c r="JCN165" s="285"/>
      <c r="JCO165" s="285"/>
      <c r="JCP165" s="285"/>
      <c r="JCQ165" s="285"/>
      <c r="JCR165" s="285"/>
      <c r="JCS165" s="285"/>
      <c r="JCT165" s="285"/>
      <c r="JCU165" s="285"/>
      <c r="JCV165" s="285"/>
      <c r="JCW165" s="285"/>
      <c r="JCX165" s="285"/>
      <c r="JCY165" s="285"/>
      <c r="JCZ165" s="285"/>
      <c r="JDA165" s="285"/>
      <c r="JDB165" s="285"/>
      <c r="JDC165" s="285"/>
      <c r="JDD165" s="285"/>
      <c r="JDE165" s="285"/>
      <c r="JDF165" s="285"/>
      <c r="JDG165" s="285"/>
      <c r="JDH165" s="285"/>
      <c r="JDI165" s="285"/>
      <c r="JDJ165" s="285"/>
      <c r="JDK165" s="285"/>
      <c r="JDL165" s="285"/>
      <c r="JDM165" s="285"/>
      <c r="JDN165" s="285"/>
      <c r="JDO165" s="285"/>
      <c r="JDP165" s="285"/>
      <c r="JDQ165" s="285"/>
      <c r="JDR165" s="285"/>
      <c r="JDS165" s="285"/>
      <c r="JDT165" s="285"/>
      <c r="JDU165" s="285"/>
      <c r="JDV165" s="285"/>
      <c r="JDW165" s="285"/>
      <c r="JDX165" s="285"/>
      <c r="JDY165" s="285"/>
      <c r="JDZ165" s="285"/>
      <c r="JEA165" s="285"/>
      <c r="JEB165" s="285"/>
      <c r="JEC165" s="285"/>
      <c r="JED165" s="285"/>
      <c r="JEE165" s="285"/>
      <c r="JEF165" s="285"/>
      <c r="JEG165" s="285"/>
      <c r="JEH165" s="285"/>
      <c r="JEI165" s="285"/>
      <c r="JEJ165" s="285"/>
      <c r="JEK165" s="285"/>
      <c r="JEL165" s="285"/>
      <c r="JEM165" s="285"/>
      <c r="JEN165" s="285"/>
      <c r="JEO165" s="285"/>
      <c r="JEP165" s="285"/>
      <c r="JEQ165" s="285"/>
      <c r="JER165" s="285"/>
      <c r="JES165" s="285"/>
      <c r="JET165" s="285"/>
      <c r="JEU165" s="285"/>
      <c r="JEV165" s="285"/>
      <c r="JEW165" s="285"/>
      <c r="JEX165" s="285"/>
      <c r="JEY165" s="285"/>
      <c r="JEZ165" s="285"/>
      <c r="JFA165" s="285"/>
      <c r="JFB165" s="285"/>
      <c r="JFC165" s="285"/>
      <c r="JFD165" s="285"/>
      <c r="JFE165" s="285"/>
      <c r="JFF165" s="285"/>
      <c r="JFG165" s="285"/>
      <c r="JFH165" s="285"/>
      <c r="JFI165" s="285"/>
      <c r="JFJ165" s="285"/>
      <c r="JFK165" s="285"/>
      <c r="JFL165" s="285"/>
      <c r="JFM165" s="285"/>
      <c r="JFN165" s="285"/>
      <c r="JFO165" s="285"/>
      <c r="JFP165" s="285"/>
      <c r="JFQ165" s="285"/>
      <c r="JFR165" s="285"/>
      <c r="JFS165" s="285"/>
      <c r="JFT165" s="285"/>
      <c r="JFU165" s="285"/>
      <c r="JFV165" s="285"/>
      <c r="JFW165" s="285"/>
      <c r="JFX165" s="285"/>
      <c r="JFY165" s="285"/>
      <c r="JFZ165" s="285"/>
      <c r="JGA165" s="285"/>
      <c r="JGB165" s="285"/>
      <c r="JGC165" s="285"/>
      <c r="JGD165" s="285"/>
      <c r="JGE165" s="285"/>
      <c r="JGF165" s="285"/>
      <c r="JGG165" s="285"/>
      <c r="JGH165" s="285"/>
      <c r="JGI165" s="285"/>
      <c r="JGJ165" s="285"/>
      <c r="JGK165" s="285"/>
      <c r="JGL165" s="285"/>
      <c r="JGM165" s="285"/>
      <c r="JGN165" s="285"/>
      <c r="JGO165" s="285"/>
      <c r="JGP165" s="285"/>
      <c r="JGQ165" s="285"/>
      <c r="JGR165" s="285"/>
      <c r="JGS165" s="285"/>
      <c r="JGT165" s="285"/>
      <c r="JGU165" s="285"/>
      <c r="JGV165" s="285"/>
      <c r="JGW165" s="285"/>
      <c r="JGX165" s="285"/>
      <c r="JGY165" s="285"/>
      <c r="JGZ165" s="285"/>
      <c r="JHA165" s="285"/>
      <c r="JHB165" s="285"/>
      <c r="JHC165" s="285"/>
      <c r="JHD165" s="285"/>
      <c r="JHE165" s="285"/>
      <c r="JHF165" s="285"/>
      <c r="JHG165" s="285"/>
      <c r="JHH165" s="285"/>
      <c r="JHI165" s="285"/>
      <c r="JHJ165" s="285"/>
      <c r="JHK165" s="285"/>
      <c r="JHL165" s="285"/>
      <c r="JHM165" s="285"/>
      <c r="JHN165" s="285"/>
      <c r="JHO165" s="285"/>
      <c r="JHP165" s="285"/>
      <c r="JHQ165" s="285"/>
      <c r="JHR165" s="285"/>
      <c r="JHS165" s="285"/>
      <c r="JHT165" s="285"/>
      <c r="JHU165" s="285"/>
      <c r="JHV165" s="285"/>
      <c r="JHW165" s="285"/>
      <c r="JHX165" s="285"/>
      <c r="JHY165" s="285"/>
      <c r="JHZ165" s="285"/>
      <c r="JIA165" s="285"/>
      <c r="JIB165" s="285"/>
      <c r="JIC165" s="285"/>
      <c r="JID165" s="285"/>
      <c r="JIE165" s="285"/>
      <c r="JIF165" s="285"/>
      <c r="JIG165" s="285"/>
      <c r="JIH165" s="285"/>
      <c r="JII165" s="285"/>
      <c r="JIJ165" s="285"/>
      <c r="JIK165" s="285"/>
      <c r="JIL165" s="285"/>
      <c r="JIM165" s="285"/>
      <c r="JIN165" s="285"/>
      <c r="JIO165" s="285"/>
      <c r="JIP165" s="285"/>
      <c r="JIQ165" s="285"/>
      <c r="JIR165" s="285"/>
      <c r="JIS165" s="285"/>
      <c r="JIT165" s="285"/>
      <c r="JIU165" s="285"/>
      <c r="JIV165" s="285"/>
      <c r="JIW165" s="285"/>
      <c r="JIX165" s="285"/>
      <c r="JIY165" s="285"/>
      <c r="JIZ165" s="285"/>
      <c r="JJA165" s="285"/>
      <c r="JJB165" s="285"/>
      <c r="JJC165" s="285"/>
      <c r="JJD165" s="285"/>
      <c r="JJE165" s="285"/>
      <c r="JJF165" s="285"/>
      <c r="JJG165" s="285"/>
      <c r="JJH165" s="285"/>
      <c r="JJI165" s="285"/>
      <c r="JJJ165" s="285"/>
      <c r="JJK165" s="285"/>
      <c r="JJL165" s="285"/>
      <c r="JJM165" s="285"/>
      <c r="JJN165" s="285"/>
      <c r="JJO165" s="285"/>
      <c r="JJP165" s="285"/>
      <c r="JJQ165" s="285"/>
      <c r="JJR165" s="285"/>
      <c r="JJS165" s="285"/>
      <c r="JJT165" s="285"/>
      <c r="JJU165" s="285"/>
      <c r="JJV165" s="285"/>
      <c r="JJW165" s="285"/>
      <c r="JJX165" s="285"/>
      <c r="JJY165" s="285"/>
      <c r="JJZ165" s="285"/>
      <c r="JKA165" s="285"/>
      <c r="JKB165" s="285"/>
      <c r="JKC165" s="285"/>
      <c r="JKD165" s="285"/>
      <c r="JKE165" s="285"/>
      <c r="JKF165" s="285"/>
      <c r="JKG165" s="285"/>
      <c r="JKH165" s="285"/>
      <c r="JKI165" s="285"/>
      <c r="JKJ165" s="285"/>
      <c r="JKK165" s="285"/>
      <c r="JKL165" s="285"/>
      <c r="JKM165" s="285"/>
      <c r="JKN165" s="285"/>
      <c r="JKO165" s="285"/>
      <c r="JKP165" s="285"/>
      <c r="JKQ165" s="285"/>
      <c r="JKR165" s="285"/>
      <c r="JKS165" s="285"/>
      <c r="JKT165" s="285"/>
      <c r="JKU165" s="285"/>
      <c r="JKV165" s="285"/>
      <c r="JKW165" s="285"/>
      <c r="JKX165" s="285"/>
      <c r="JKY165" s="285"/>
      <c r="JKZ165" s="285"/>
      <c r="JLA165" s="285"/>
      <c r="JLB165" s="285"/>
      <c r="JLC165" s="285"/>
      <c r="JLD165" s="285"/>
      <c r="JLE165" s="285"/>
      <c r="JLF165" s="285"/>
      <c r="JLG165" s="285"/>
      <c r="JLH165" s="285"/>
      <c r="JLI165" s="285"/>
      <c r="JLJ165" s="285"/>
      <c r="JLK165" s="285"/>
      <c r="JLL165" s="285"/>
      <c r="JLM165" s="285"/>
      <c r="JLN165" s="285"/>
      <c r="JLO165" s="285"/>
      <c r="JLP165" s="285"/>
      <c r="JLQ165" s="285"/>
      <c r="JLR165" s="285"/>
      <c r="JLS165" s="285"/>
      <c r="JLT165" s="285"/>
      <c r="JLU165" s="285"/>
      <c r="JLV165" s="285"/>
      <c r="JLW165" s="285"/>
      <c r="JLX165" s="285"/>
      <c r="JLY165" s="285"/>
      <c r="JLZ165" s="285"/>
      <c r="JMA165" s="285"/>
      <c r="JMB165" s="285"/>
      <c r="JMC165" s="285"/>
      <c r="JMD165" s="285"/>
      <c r="JME165" s="285"/>
      <c r="JMF165" s="285"/>
      <c r="JMG165" s="285"/>
      <c r="JMH165" s="285"/>
      <c r="JMI165" s="285"/>
      <c r="JMJ165" s="285"/>
      <c r="JMK165" s="285"/>
      <c r="JML165" s="285"/>
      <c r="JMM165" s="285"/>
      <c r="JMN165" s="285"/>
      <c r="JMO165" s="285"/>
      <c r="JMP165" s="285"/>
      <c r="JMQ165" s="285"/>
      <c r="JMR165" s="285"/>
      <c r="JMS165" s="285"/>
      <c r="JMT165" s="285"/>
      <c r="JMU165" s="285"/>
      <c r="JMV165" s="285"/>
      <c r="JMW165" s="285"/>
      <c r="JMX165" s="285"/>
      <c r="JMY165" s="285"/>
      <c r="JMZ165" s="285"/>
      <c r="JNA165" s="285"/>
      <c r="JNB165" s="285"/>
      <c r="JNC165" s="285"/>
      <c r="JND165" s="285"/>
      <c r="JNE165" s="285"/>
      <c r="JNF165" s="285"/>
      <c r="JNG165" s="285"/>
      <c r="JNH165" s="285"/>
      <c r="JNI165" s="285"/>
      <c r="JNJ165" s="285"/>
      <c r="JNK165" s="285"/>
      <c r="JNL165" s="285"/>
      <c r="JNM165" s="285"/>
      <c r="JNN165" s="285"/>
      <c r="JNO165" s="285"/>
      <c r="JNP165" s="285"/>
      <c r="JNQ165" s="285"/>
      <c r="JNR165" s="285"/>
      <c r="JNS165" s="285"/>
      <c r="JNT165" s="285"/>
      <c r="JNU165" s="285"/>
      <c r="JNV165" s="285"/>
      <c r="JNW165" s="285"/>
      <c r="JNX165" s="285"/>
      <c r="JNY165" s="285"/>
      <c r="JNZ165" s="285"/>
      <c r="JOA165" s="285"/>
      <c r="JOB165" s="285"/>
      <c r="JOC165" s="285"/>
      <c r="JOD165" s="285"/>
      <c r="JOE165" s="285"/>
      <c r="JOF165" s="285"/>
      <c r="JOG165" s="285"/>
      <c r="JOH165" s="285"/>
      <c r="JOI165" s="285"/>
      <c r="JOJ165" s="285"/>
      <c r="JOK165" s="285"/>
      <c r="JOL165" s="285"/>
      <c r="JOM165" s="285"/>
      <c r="JON165" s="285"/>
      <c r="JOO165" s="285"/>
      <c r="JOP165" s="285"/>
      <c r="JOQ165" s="285"/>
      <c r="JOR165" s="285"/>
      <c r="JOS165" s="285"/>
      <c r="JOT165" s="285"/>
      <c r="JOU165" s="285"/>
      <c r="JOV165" s="285"/>
      <c r="JOW165" s="285"/>
      <c r="JOX165" s="285"/>
      <c r="JOY165" s="285"/>
      <c r="JOZ165" s="285"/>
      <c r="JPA165" s="285"/>
      <c r="JPB165" s="285"/>
      <c r="JPC165" s="285"/>
      <c r="JPD165" s="285"/>
      <c r="JPE165" s="285"/>
      <c r="JPF165" s="285"/>
      <c r="JPG165" s="285"/>
      <c r="JPH165" s="285"/>
      <c r="JPI165" s="285"/>
      <c r="JPJ165" s="285"/>
      <c r="JPK165" s="285"/>
      <c r="JPL165" s="285"/>
      <c r="JPM165" s="285"/>
      <c r="JPN165" s="285"/>
      <c r="JPO165" s="285"/>
      <c r="JPP165" s="285"/>
      <c r="JPQ165" s="285"/>
      <c r="JPR165" s="285"/>
      <c r="JPS165" s="285"/>
      <c r="JPT165" s="285"/>
      <c r="JPU165" s="285"/>
      <c r="JPV165" s="285"/>
      <c r="JPW165" s="285"/>
      <c r="JPX165" s="285"/>
      <c r="JPY165" s="285"/>
      <c r="JPZ165" s="285"/>
      <c r="JQA165" s="285"/>
      <c r="JQB165" s="285"/>
      <c r="JQC165" s="285"/>
      <c r="JQD165" s="285"/>
      <c r="JQE165" s="285"/>
      <c r="JQF165" s="285"/>
      <c r="JQG165" s="285"/>
      <c r="JQH165" s="285"/>
      <c r="JQI165" s="285"/>
      <c r="JQJ165" s="285"/>
      <c r="JQK165" s="285"/>
      <c r="JQL165" s="285"/>
      <c r="JQM165" s="285"/>
      <c r="JQN165" s="285"/>
      <c r="JQO165" s="285"/>
      <c r="JQP165" s="285"/>
      <c r="JQQ165" s="285"/>
      <c r="JQR165" s="285"/>
      <c r="JQS165" s="285"/>
      <c r="JQT165" s="285"/>
      <c r="JQU165" s="285"/>
      <c r="JQV165" s="285"/>
      <c r="JQW165" s="285"/>
      <c r="JQX165" s="285"/>
      <c r="JQY165" s="285"/>
      <c r="JQZ165" s="285"/>
      <c r="JRA165" s="285"/>
      <c r="JRB165" s="285"/>
      <c r="JRC165" s="285"/>
      <c r="JRD165" s="285"/>
      <c r="JRE165" s="285"/>
      <c r="JRF165" s="285"/>
      <c r="JRG165" s="285"/>
      <c r="JRH165" s="285"/>
      <c r="JRI165" s="285"/>
      <c r="JRJ165" s="285"/>
      <c r="JRK165" s="285"/>
      <c r="JRL165" s="285"/>
      <c r="JRM165" s="285"/>
      <c r="JRN165" s="285"/>
      <c r="JRO165" s="285"/>
      <c r="JRP165" s="285"/>
      <c r="JRQ165" s="285"/>
      <c r="JRR165" s="285"/>
      <c r="JRS165" s="285"/>
      <c r="JRT165" s="285"/>
      <c r="JRU165" s="285"/>
      <c r="JRV165" s="285"/>
      <c r="JRW165" s="285"/>
      <c r="JRX165" s="285"/>
      <c r="JRY165" s="285"/>
      <c r="JRZ165" s="285"/>
      <c r="JSA165" s="285"/>
      <c r="JSB165" s="285"/>
      <c r="JSC165" s="285"/>
      <c r="JSD165" s="285"/>
      <c r="JSE165" s="285"/>
      <c r="JSF165" s="285"/>
      <c r="JSG165" s="285"/>
      <c r="JSH165" s="285"/>
      <c r="JSI165" s="285"/>
      <c r="JSJ165" s="285"/>
      <c r="JSK165" s="285"/>
      <c r="JSL165" s="285"/>
      <c r="JSM165" s="285"/>
      <c r="JSN165" s="285"/>
      <c r="JSO165" s="285"/>
      <c r="JSP165" s="285"/>
      <c r="JSQ165" s="285"/>
      <c r="JSR165" s="285"/>
      <c r="JSS165" s="285"/>
      <c r="JST165" s="285"/>
      <c r="JSU165" s="285"/>
      <c r="JSV165" s="285"/>
      <c r="JSW165" s="285"/>
      <c r="JSX165" s="285"/>
      <c r="JSY165" s="285"/>
      <c r="JSZ165" s="285"/>
      <c r="JTA165" s="285"/>
      <c r="JTB165" s="285"/>
      <c r="JTC165" s="285"/>
      <c r="JTD165" s="285"/>
      <c r="JTE165" s="285"/>
      <c r="JTF165" s="285"/>
      <c r="JTG165" s="285"/>
      <c r="JTH165" s="285"/>
      <c r="JTI165" s="285"/>
      <c r="JTJ165" s="285"/>
      <c r="JTK165" s="285"/>
      <c r="JTL165" s="285"/>
      <c r="JTM165" s="285"/>
      <c r="JTN165" s="285"/>
      <c r="JTO165" s="285"/>
      <c r="JTP165" s="285"/>
      <c r="JTQ165" s="285"/>
      <c r="JTR165" s="285"/>
      <c r="JTS165" s="285"/>
      <c r="JTT165" s="285"/>
      <c r="JTU165" s="285"/>
      <c r="JTV165" s="285"/>
      <c r="JTW165" s="285"/>
      <c r="JTX165" s="285"/>
      <c r="JTY165" s="285"/>
      <c r="JTZ165" s="285"/>
      <c r="JUA165" s="285"/>
      <c r="JUB165" s="285"/>
      <c r="JUC165" s="285"/>
      <c r="JUD165" s="285"/>
      <c r="JUE165" s="285"/>
      <c r="JUF165" s="285"/>
      <c r="JUG165" s="285"/>
      <c r="JUH165" s="285"/>
      <c r="JUI165" s="285"/>
      <c r="JUJ165" s="285"/>
      <c r="JUK165" s="285"/>
      <c r="JUL165" s="285"/>
      <c r="JUM165" s="285"/>
      <c r="JUN165" s="285"/>
      <c r="JUO165" s="285"/>
      <c r="JUP165" s="285"/>
      <c r="JUQ165" s="285"/>
      <c r="JUR165" s="285"/>
      <c r="JUS165" s="285"/>
      <c r="JUT165" s="285"/>
      <c r="JUU165" s="285"/>
      <c r="JUV165" s="285"/>
      <c r="JUW165" s="285"/>
      <c r="JUX165" s="285"/>
      <c r="JUY165" s="285"/>
      <c r="JUZ165" s="285"/>
      <c r="JVA165" s="285"/>
      <c r="JVB165" s="285"/>
      <c r="JVC165" s="285"/>
      <c r="JVD165" s="285"/>
      <c r="JVE165" s="285"/>
      <c r="JVF165" s="285"/>
      <c r="JVG165" s="285"/>
      <c r="JVH165" s="285"/>
      <c r="JVI165" s="285"/>
      <c r="JVJ165" s="285"/>
      <c r="JVK165" s="285"/>
      <c r="JVL165" s="285"/>
      <c r="JVM165" s="285"/>
      <c r="JVN165" s="285"/>
      <c r="JVO165" s="285"/>
      <c r="JVP165" s="285"/>
      <c r="JVQ165" s="285"/>
      <c r="JVR165" s="285"/>
      <c r="JVS165" s="285"/>
      <c r="JVT165" s="285"/>
      <c r="JVU165" s="285"/>
      <c r="JVV165" s="285"/>
      <c r="JVW165" s="285"/>
      <c r="JVX165" s="285"/>
      <c r="JVY165" s="285"/>
      <c r="JVZ165" s="285"/>
      <c r="JWA165" s="285"/>
      <c r="JWB165" s="285"/>
      <c r="JWC165" s="285"/>
      <c r="JWD165" s="285"/>
      <c r="JWE165" s="285"/>
      <c r="JWF165" s="285"/>
      <c r="JWG165" s="285"/>
      <c r="JWH165" s="285"/>
      <c r="JWI165" s="285"/>
      <c r="JWJ165" s="285"/>
      <c r="JWK165" s="285"/>
      <c r="JWL165" s="285"/>
      <c r="JWM165" s="285"/>
      <c r="JWN165" s="285"/>
      <c r="JWO165" s="285"/>
      <c r="JWP165" s="285"/>
      <c r="JWQ165" s="285"/>
      <c r="JWR165" s="285"/>
      <c r="JWS165" s="285"/>
      <c r="JWT165" s="285"/>
      <c r="JWU165" s="285"/>
      <c r="JWV165" s="285"/>
      <c r="JWW165" s="285"/>
      <c r="JWX165" s="285"/>
      <c r="JWY165" s="285"/>
      <c r="JWZ165" s="285"/>
      <c r="JXA165" s="285"/>
      <c r="JXB165" s="285"/>
      <c r="JXC165" s="285"/>
      <c r="JXD165" s="285"/>
      <c r="JXE165" s="285"/>
      <c r="JXF165" s="285"/>
      <c r="JXG165" s="285"/>
      <c r="JXH165" s="285"/>
      <c r="JXI165" s="285"/>
      <c r="JXJ165" s="285"/>
      <c r="JXK165" s="285"/>
      <c r="JXL165" s="285"/>
      <c r="JXM165" s="285"/>
      <c r="JXN165" s="285"/>
      <c r="JXO165" s="285"/>
      <c r="JXP165" s="285"/>
      <c r="JXQ165" s="285"/>
      <c r="JXR165" s="285"/>
      <c r="JXS165" s="285"/>
      <c r="JXT165" s="285"/>
      <c r="JXU165" s="285"/>
      <c r="JXV165" s="285"/>
      <c r="JXW165" s="285"/>
      <c r="JXX165" s="285"/>
      <c r="JXY165" s="285"/>
      <c r="JXZ165" s="285"/>
      <c r="JYA165" s="285"/>
      <c r="JYB165" s="285"/>
      <c r="JYC165" s="285"/>
      <c r="JYD165" s="285"/>
      <c r="JYE165" s="285"/>
      <c r="JYF165" s="285"/>
      <c r="JYG165" s="285"/>
      <c r="JYH165" s="285"/>
      <c r="JYI165" s="285"/>
      <c r="JYJ165" s="285"/>
      <c r="JYK165" s="285"/>
      <c r="JYL165" s="285"/>
      <c r="JYM165" s="285"/>
      <c r="JYN165" s="285"/>
      <c r="JYO165" s="285"/>
      <c r="JYP165" s="285"/>
      <c r="JYQ165" s="285"/>
      <c r="JYR165" s="285"/>
      <c r="JYS165" s="285"/>
      <c r="JYT165" s="285"/>
      <c r="JYU165" s="285"/>
      <c r="JYV165" s="285"/>
      <c r="JYW165" s="285"/>
      <c r="JYX165" s="285"/>
      <c r="JYY165" s="285"/>
      <c r="JYZ165" s="285"/>
      <c r="JZA165" s="285"/>
      <c r="JZB165" s="285"/>
      <c r="JZC165" s="285"/>
      <c r="JZD165" s="285"/>
      <c r="JZE165" s="285"/>
      <c r="JZF165" s="285"/>
      <c r="JZG165" s="285"/>
      <c r="JZH165" s="285"/>
      <c r="JZI165" s="285"/>
      <c r="JZJ165" s="285"/>
      <c r="JZK165" s="285"/>
      <c r="JZL165" s="285"/>
      <c r="JZM165" s="285"/>
      <c r="JZN165" s="285"/>
      <c r="JZO165" s="285"/>
      <c r="JZP165" s="285"/>
      <c r="JZQ165" s="285"/>
      <c r="JZR165" s="285"/>
      <c r="JZS165" s="285"/>
      <c r="JZT165" s="285"/>
      <c r="JZU165" s="285"/>
      <c r="JZV165" s="285"/>
      <c r="JZW165" s="285"/>
      <c r="JZX165" s="285"/>
      <c r="JZY165" s="285"/>
      <c r="JZZ165" s="285"/>
      <c r="KAA165" s="285"/>
      <c r="KAB165" s="285"/>
      <c r="KAC165" s="285"/>
      <c r="KAD165" s="285"/>
      <c r="KAE165" s="285"/>
      <c r="KAF165" s="285"/>
      <c r="KAG165" s="285"/>
      <c r="KAH165" s="285"/>
      <c r="KAI165" s="285"/>
      <c r="KAJ165" s="285"/>
      <c r="KAK165" s="285"/>
      <c r="KAL165" s="285"/>
      <c r="KAM165" s="285"/>
      <c r="KAN165" s="285"/>
      <c r="KAO165" s="285"/>
      <c r="KAP165" s="285"/>
      <c r="KAQ165" s="285"/>
      <c r="KAR165" s="285"/>
      <c r="KAS165" s="285"/>
      <c r="KAT165" s="285"/>
      <c r="KAU165" s="285"/>
      <c r="KAV165" s="285"/>
      <c r="KAW165" s="285"/>
      <c r="KAX165" s="285"/>
      <c r="KAY165" s="285"/>
      <c r="KAZ165" s="285"/>
      <c r="KBA165" s="285"/>
      <c r="KBB165" s="285"/>
      <c r="KBC165" s="285"/>
      <c r="KBD165" s="285"/>
      <c r="KBE165" s="285"/>
      <c r="KBF165" s="285"/>
      <c r="KBG165" s="285"/>
      <c r="KBH165" s="285"/>
      <c r="KBI165" s="285"/>
      <c r="KBJ165" s="285"/>
      <c r="KBK165" s="285"/>
      <c r="KBL165" s="285"/>
      <c r="KBM165" s="285"/>
      <c r="KBN165" s="285"/>
      <c r="KBO165" s="285"/>
      <c r="KBP165" s="285"/>
      <c r="KBQ165" s="285"/>
      <c r="KBR165" s="285"/>
      <c r="KBS165" s="285"/>
      <c r="KBT165" s="285"/>
      <c r="KBU165" s="285"/>
      <c r="KBV165" s="285"/>
      <c r="KBW165" s="285"/>
      <c r="KBX165" s="285"/>
      <c r="KBY165" s="285"/>
      <c r="KBZ165" s="285"/>
      <c r="KCA165" s="285"/>
      <c r="KCB165" s="285"/>
      <c r="KCC165" s="285"/>
      <c r="KCD165" s="285"/>
      <c r="KCE165" s="285"/>
      <c r="KCF165" s="285"/>
      <c r="KCG165" s="285"/>
      <c r="KCH165" s="285"/>
      <c r="KCI165" s="285"/>
      <c r="KCJ165" s="285"/>
      <c r="KCK165" s="285"/>
      <c r="KCL165" s="285"/>
      <c r="KCM165" s="285"/>
      <c r="KCN165" s="285"/>
      <c r="KCO165" s="285"/>
      <c r="KCP165" s="285"/>
      <c r="KCQ165" s="285"/>
      <c r="KCR165" s="285"/>
      <c r="KCS165" s="285"/>
      <c r="KCT165" s="285"/>
      <c r="KCU165" s="285"/>
      <c r="KCV165" s="285"/>
      <c r="KCW165" s="285"/>
      <c r="KCX165" s="285"/>
      <c r="KCY165" s="285"/>
      <c r="KCZ165" s="285"/>
      <c r="KDA165" s="285"/>
      <c r="KDB165" s="285"/>
      <c r="KDC165" s="285"/>
      <c r="KDD165" s="285"/>
      <c r="KDE165" s="285"/>
      <c r="KDF165" s="285"/>
      <c r="KDG165" s="285"/>
      <c r="KDH165" s="285"/>
      <c r="KDI165" s="285"/>
      <c r="KDJ165" s="285"/>
      <c r="KDK165" s="285"/>
      <c r="KDL165" s="285"/>
      <c r="KDM165" s="285"/>
      <c r="KDN165" s="285"/>
      <c r="KDO165" s="285"/>
      <c r="KDP165" s="285"/>
      <c r="KDQ165" s="285"/>
      <c r="KDR165" s="285"/>
      <c r="KDS165" s="285"/>
      <c r="KDT165" s="285"/>
      <c r="KDU165" s="285"/>
      <c r="KDV165" s="285"/>
      <c r="KDW165" s="285"/>
      <c r="KDX165" s="285"/>
      <c r="KDY165" s="285"/>
      <c r="KDZ165" s="285"/>
      <c r="KEA165" s="285"/>
      <c r="KEB165" s="285"/>
      <c r="KEC165" s="285"/>
      <c r="KED165" s="285"/>
      <c r="KEE165" s="285"/>
      <c r="KEF165" s="285"/>
      <c r="KEG165" s="285"/>
      <c r="KEH165" s="285"/>
      <c r="KEI165" s="285"/>
      <c r="KEJ165" s="285"/>
      <c r="KEK165" s="285"/>
      <c r="KEL165" s="285"/>
      <c r="KEM165" s="285"/>
      <c r="KEN165" s="285"/>
      <c r="KEO165" s="285"/>
      <c r="KEP165" s="285"/>
      <c r="KEQ165" s="285"/>
      <c r="KER165" s="285"/>
      <c r="KES165" s="285"/>
      <c r="KET165" s="285"/>
      <c r="KEU165" s="285"/>
      <c r="KEV165" s="285"/>
      <c r="KEW165" s="285"/>
      <c r="KEX165" s="285"/>
      <c r="KEY165" s="285"/>
      <c r="KEZ165" s="285"/>
      <c r="KFA165" s="285"/>
      <c r="KFB165" s="285"/>
      <c r="KFC165" s="285"/>
      <c r="KFD165" s="285"/>
      <c r="KFE165" s="285"/>
      <c r="KFF165" s="285"/>
      <c r="KFG165" s="285"/>
      <c r="KFH165" s="285"/>
      <c r="KFI165" s="285"/>
      <c r="KFJ165" s="285"/>
      <c r="KFK165" s="285"/>
      <c r="KFL165" s="285"/>
      <c r="KFM165" s="285"/>
      <c r="KFN165" s="285"/>
      <c r="KFO165" s="285"/>
      <c r="KFP165" s="285"/>
      <c r="KFQ165" s="285"/>
      <c r="KFR165" s="285"/>
      <c r="KFS165" s="285"/>
      <c r="KFT165" s="285"/>
      <c r="KFU165" s="285"/>
      <c r="KFV165" s="285"/>
      <c r="KFW165" s="285"/>
      <c r="KFX165" s="285"/>
      <c r="KFY165" s="285"/>
      <c r="KFZ165" s="285"/>
      <c r="KGA165" s="285"/>
      <c r="KGB165" s="285"/>
      <c r="KGC165" s="285"/>
      <c r="KGD165" s="285"/>
      <c r="KGE165" s="285"/>
      <c r="KGF165" s="285"/>
      <c r="KGG165" s="285"/>
      <c r="KGH165" s="285"/>
      <c r="KGI165" s="285"/>
      <c r="KGJ165" s="285"/>
      <c r="KGK165" s="285"/>
      <c r="KGL165" s="285"/>
      <c r="KGM165" s="285"/>
      <c r="KGN165" s="285"/>
      <c r="KGO165" s="285"/>
      <c r="KGP165" s="285"/>
      <c r="KGQ165" s="285"/>
      <c r="KGR165" s="285"/>
      <c r="KGS165" s="285"/>
      <c r="KGT165" s="285"/>
      <c r="KGU165" s="285"/>
      <c r="KGV165" s="285"/>
      <c r="KGW165" s="285"/>
      <c r="KGX165" s="285"/>
      <c r="KGY165" s="285"/>
      <c r="KGZ165" s="285"/>
      <c r="KHA165" s="285"/>
      <c r="KHB165" s="285"/>
      <c r="KHC165" s="285"/>
      <c r="KHD165" s="285"/>
      <c r="KHE165" s="285"/>
      <c r="KHF165" s="285"/>
      <c r="KHG165" s="285"/>
      <c r="KHH165" s="285"/>
      <c r="KHI165" s="285"/>
      <c r="KHJ165" s="285"/>
      <c r="KHK165" s="285"/>
      <c r="KHL165" s="285"/>
      <c r="KHM165" s="285"/>
      <c r="KHN165" s="285"/>
      <c r="KHO165" s="285"/>
      <c r="KHP165" s="285"/>
      <c r="KHQ165" s="285"/>
      <c r="KHR165" s="285"/>
      <c r="KHS165" s="285"/>
      <c r="KHT165" s="285"/>
      <c r="KHU165" s="285"/>
      <c r="KHV165" s="285"/>
      <c r="KHW165" s="285"/>
      <c r="KHX165" s="285"/>
      <c r="KHY165" s="285"/>
      <c r="KHZ165" s="285"/>
      <c r="KIA165" s="285"/>
      <c r="KIB165" s="285"/>
      <c r="KIC165" s="285"/>
      <c r="KID165" s="285"/>
      <c r="KIE165" s="285"/>
      <c r="KIF165" s="285"/>
      <c r="KIG165" s="285"/>
      <c r="KIH165" s="285"/>
      <c r="KII165" s="285"/>
      <c r="KIJ165" s="285"/>
      <c r="KIK165" s="285"/>
      <c r="KIL165" s="285"/>
      <c r="KIM165" s="285"/>
      <c r="KIN165" s="285"/>
      <c r="KIO165" s="285"/>
      <c r="KIP165" s="285"/>
      <c r="KIQ165" s="285"/>
      <c r="KIR165" s="285"/>
      <c r="KIS165" s="285"/>
      <c r="KIT165" s="285"/>
      <c r="KIU165" s="285"/>
      <c r="KIV165" s="285"/>
      <c r="KIW165" s="285"/>
      <c r="KIX165" s="285"/>
      <c r="KIY165" s="285"/>
      <c r="KIZ165" s="285"/>
      <c r="KJA165" s="285"/>
      <c r="KJB165" s="285"/>
      <c r="KJC165" s="285"/>
      <c r="KJD165" s="285"/>
      <c r="KJE165" s="285"/>
      <c r="KJF165" s="285"/>
      <c r="KJG165" s="285"/>
      <c r="KJH165" s="285"/>
      <c r="KJI165" s="285"/>
      <c r="KJJ165" s="285"/>
      <c r="KJK165" s="285"/>
      <c r="KJL165" s="285"/>
      <c r="KJM165" s="285"/>
      <c r="KJN165" s="285"/>
      <c r="KJO165" s="285"/>
      <c r="KJP165" s="285"/>
      <c r="KJQ165" s="285"/>
      <c r="KJR165" s="285"/>
      <c r="KJS165" s="285"/>
      <c r="KJT165" s="285"/>
      <c r="KJU165" s="285"/>
      <c r="KJV165" s="285"/>
      <c r="KJW165" s="285"/>
      <c r="KJX165" s="285"/>
      <c r="KJY165" s="285"/>
      <c r="KJZ165" s="285"/>
      <c r="KKA165" s="285"/>
      <c r="KKB165" s="285"/>
      <c r="KKC165" s="285"/>
      <c r="KKD165" s="285"/>
      <c r="KKE165" s="285"/>
      <c r="KKF165" s="285"/>
      <c r="KKG165" s="285"/>
      <c r="KKH165" s="285"/>
      <c r="KKI165" s="285"/>
      <c r="KKJ165" s="285"/>
      <c r="KKK165" s="285"/>
      <c r="KKL165" s="285"/>
      <c r="KKM165" s="285"/>
      <c r="KKN165" s="285"/>
      <c r="KKO165" s="285"/>
      <c r="KKP165" s="285"/>
      <c r="KKQ165" s="285"/>
      <c r="KKR165" s="285"/>
      <c r="KKS165" s="285"/>
      <c r="KKT165" s="285"/>
      <c r="KKU165" s="285"/>
      <c r="KKV165" s="285"/>
      <c r="KKW165" s="285"/>
      <c r="KKX165" s="285"/>
      <c r="KKY165" s="285"/>
      <c r="KKZ165" s="285"/>
      <c r="KLA165" s="285"/>
      <c r="KLB165" s="285"/>
      <c r="KLC165" s="285"/>
      <c r="KLD165" s="285"/>
      <c r="KLE165" s="285"/>
      <c r="KLF165" s="285"/>
      <c r="KLG165" s="285"/>
      <c r="KLH165" s="285"/>
      <c r="KLI165" s="285"/>
      <c r="KLJ165" s="285"/>
      <c r="KLK165" s="285"/>
      <c r="KLL165" s="285"/>
      <c r="KLM165" s="285"/>
      <c r="KLN165" s="285"/>
      <c r="KLO165" s="285"/>
      <c r="KLP165" s="285"/>
      <c r="KLQ165" s="285"/>
      <c r="KLR165" s="285"/>
      <c r="KLS165" s="285"/>
      <c r="KLT165" s="285"/>
      <c r="KLU165" s="285"/>
      <c r="KLV165" s="285"/>
      <c r="KLW165" s="285"/>
      <c r="KLX165" s="285"/>
      <c r="KLY165" s="285"/>
      <c r="KLZ165" s="285"/>
      <c r="KMA165" s="285"/>
      <c r="KMB165" s="285"/>
      <c r="KMC165" s="285"/>
      <c r="KMD165" s="285"/>
      <c r="KME165" s="285"/>
      <c r="KMF165" s="285"/>
      <c r="KMG165" s="285"/>
      <c r="KMH165" s="285"/>
      <c r="KMI165" s="285"/>
      <c r="KMJ165" s="285"/>
      <c r="KMK165" s="285"/>
      <c r="KML165" s="285"/>
      <c r="KMM165" s="285"/>
      <c r="KMN165" s="285"/>
      <c r="KMO165" s="285"/>
      <c r="KMP165" s="285"/>
      <c r="KMQ165" s="285"/>
      <c r="KMR165" s="285"/>
      <c r="KMS165" s="285"/>
      <c r="KMT165" s="285"/>
      <c r="KMU165" s="285"/>
      <c r="KMV165" s="285"/>
      <c r="KMW165" s="285"/>
      <c r="KMX165" s="285"/>
      <c r="KMY165" s="285"/>
      <c r="KMZ165" s="285"/>
      <c r="KNA165" s="285"/>
      <c r="KNB165" s="285"/>
      <c r="KNC165" s="285"/>
      <c r="KND165" s="285"/>
      <c r="KNE165" s="285"/>
      <c r="KNF165" s="285"/>
      <c r="KNG165" s="285"/>
      <c r="KNH165" s="285"/>
      <c r="KNI165" s="285"/>
      <c r="KNJ165" s="285"/>
      <c r="KNK165" s="285"/>
      <c r="KNL165" s="285"/>
      <c r="KNM165" s="285"/>
      <c r="KNN165" s="285"/>
      <c r="KNO165" s="285"/>
      <c r="KNP165" s="285"/>
      <c r="KNQ165" s="285"/>
      <c r="KNR165" s="285"/>
      <c r="KNS165" s="285"/>
      <c r="KNT165" s="285"/>
      <c r="KNU165" s="285"/>
      <c r="KNV165" s="285"/>
      <c r="KNW165" s="285"/>
      <c r="KNX165" s="285"/>
      <c r="KNY165" s="285"/>
      <c r="KNZ165" s="285"/>
      <c r="KOA165" s="285"/>
      <c r="KOB165" s="285"/>
      <c r="KOC165" s="285"/>
      <c r="KOD165" s="285"/>
      <c r="KOE165" s="285"/>
      <c r="KOF165" s="285"/>
      <c r="KOG165" s="285"/>
      <c r="KOH165" s="285"/>
      <c r="KOI165" s="285"/>
      <c r="KOJ165" s="285"/>
      <c r="KOK165" s="285"/>
      <c r="KOL165" s="285"/>
      <c r="KOM165" s="285"/>
      <c r="KON165" s="285"/>
      <c r="KOO165" s="285"/>
      <c r="KOP165" s="285"/>
      <c r="KOQ165" s="285"/>
      <c r="KOR165" s="285"/>
      <c r="KOS165" s="285"/>
      <c r="KOT165" s="285"/>
      <c r="KOU165" s="285"/>
      <c r="KOV165" s="285"/>
      <c r="KOW165" s="285"/>
      <c r="KOX165" s="285"/>
      <c r="KOY165" s="285"/>
      <c r="KOZ165" s="285"/>
      <c r="KPA165" s="285"/>
      <c r="KPB165" s="285"/>
      <c r="KPC165" s="285"/>
      <c r="KPD165" s="285"/>
      <c r="KPE165" s="285"/>
      <c r="KPF165" s="285"/>
      <c r="KPG165" s="285"/>
      <c r="KPH165" s="285"/>
      <c r="KPI165" s="285"/>
      <c r="KPJ165" s="285"/>
      <c r="KPK165" s="285"/>
      <c r="KPL165" s="285"/>
      <c r="KPM165" s="285"/>
      <c r="KPN165" s="285"/>
      <c r="KPO165" s="285"/>
      <c r="KPP165" s="285"/>
      <c r="KPQ165" s="285"/>
      <c r="KPR165" s="285"/>
      <c r="KPS165" s="285"/>
      <c r="KPT165" s="285"/>
      <c r="KPU165" s="285"/>
      <c r="KPV165" s="285"/>
      <c r="KPW165" s="285"/>
      <c r="KPX165" s="285"/>
      <c r="KPY165" s="285"/>
      <c r="KPZ165" s="285"/>
      <c r="KQA165" s="285"/>
      <c r="KQB165" s="285"/>
      <c r="KQC165" s="285"/>
      <c r="KQD165" s="285"/>
      <c r="KQE165" s="285"/>
      <c r="KQF165" s="285"/>
      <c r="KQG165" s="285"/>
      <c r="KQH165" s="285"/>
      <c r="KQI165" s="285"/>
      <c r="KQJ165" s="285"/>
      <c r="KQK165" s="285"/>
      <c r="KQL165" s="285"/>
      <c r="KQM165" s="285"/>
      <c r="KQN165" s="285"/>
      <c r="KQO165" s="285"/>
      <c r="KQP165" s="285"/>
      <c r="KQQ165" s="285"/>
      <c r="KQR165" s="285"/>
      <c r="KQS165" s="285"/>
      <c r="KQT165" s="285"/>
      <c r="KQU165" s="285"/>
      <c r="KQV165" s="285"/>
      <c r="KQW165" s="285"/>
      <c r="KQX165" s="285"/>
      <c r="KQY165" s="285"/>
      <c r="KQZ165" s="285"/>
      <c r="KRA165" s="285"/>
      <c r="KRB165" s="285"/>
      <c r="KRC165" s="285"/>
      <c r="KRD165" s="285"/>
      <c r="KRE165" s="285"/>
      <c r="KRF165" s="285"/>
      <c r="KRG165" s="285"/>
      <c r="KRH165" s="285"/>
      <c r="KRI165" s="285"/>
      <c r="KRJ165" s="285"/>
      <c r="KRK165" s="285"/>
      <c r="KRL165" s="285"/>
      <c r="KRM165" s="285"/>
      <c r="KRN165" s="285"/>
      <c r="KRO165" s="285"/>
      <c r="KRP165" s="285"/>
      <c r="KRQ165" s="285"/>
      <c r="KRR165" s="285"/>
      <c r="KRS165" s="285"/>
      <c r="KRT165" s="285"/>
      <c r="KRU165" s="285"/>
      <c r="KRV165" s="285"/>
      <c r="KRW165" s="285"/>
      <c r="KRX165" s="285"/>
      <c r="KRY165" s="285"/>
      <c r="KRZ165" s="285"/>
      <c r="KSA165" s="285"/>
      <c r="KSB165" s="285"/>
      <c r="KSC165" s="285"/>
      <c r="KSD165" s="285"/>
      <c r="KSE165" s="285"/>
      <c r="KSF165" s="285"/>
      <c r="KSG165" s="285"/>
      <c r="KSH165" s="285"/>
      <c r="KSI165" s="285"/>
      <c r="KSJ165" s="285"/>
      <c r="KSK165" s="285"/>
      <c r="KSL165" s="285"/>
      <c r="KSM165" s="285"/>
      <c r="KSN165" s="285"/>
      <c r="KSO165" s="285"/>
      <c r="KSP165" s="285"/>
      <c r="KSQ165" s="285"/>
      <c r="KSR165" s="285"/>
      <c r="KSS165" s="285"/>
      <c r="KST165" s="285"/>
      <c r="KSU165" s="285"/>
      <c r="KSV165" s="285"/>
      <c r="KSW165" s="285"/>
      <c r="KSX165" s="285"/>
      <c r="KSY165" s="285"/>
      <c r="KSZ165" s="285"/>
      <c r="KTA165" s="285"/>
      <c r="KTB165" s="285"/>
      <c r="KTC165" s="285"/>
      <c r="KTD165" s="285"/>
      <c r="KTE165" s="285"/>
      <c r="KTF165" s="285"/>
      <c r="KTG165" s="285"/>
      <c r="KTH165" s="285"/>
      <c r="KTI165" s="285"/>
      <c r="KTJ165" s="285"/>
      <c r="KTK165" s="285"/>
      <c r="KTL165" s="285"/>
      <c r="KTM165" s="285"/>
      <c r="KTN165" s="285"/>
      <c r="KTO165" s="285"/>
      <c r="KTP165" s="285"/>
      <c r="KTQ165" s="285"/>
      <c r="KTR165" s="285"/>
      <c r="KTS165" s="285"/>
      <c r="KTT165" s="285"/>
      <c r="KTU165" s="285"/>
      <c r="KTV165" s="285"/>
      <c r="KTW165" s="285"/>
      <c r="KTX165" s="285"/>
      <c r="KTY165" s="285"/>
      <c r="KTZ165" s="285"/>
      <c r="KUA165" s="285"/>
      <c r="KUB165" s="285"/>
      <c r="KUC165" s="285"/>
      <c r="KUD165" s="285"/>
      <c r="KUE165" s="285"/>
      <c r="KUF165" s="285"/>
      <c r="KUG165" s="285"/>
      <c r="KUH165" s="285"/>
      <c r="KUI165" s="285"/>
      <c r="KUJ165" s="285"/>
      <c r="KUK165" s="285"/>
      <c r="KUL165" s="285"/>
      <c r="KUM165" s="285"/>
      <c r="KUN165" s="285"/>
      <c r="KUO165" s="285"/>
      <c r="KUP165" s="285"/>
      <c r="KUQ165" s="285"/>
      <c r="KUR165" s="285"/>
      <c r="KUS165" s="285"/>
      <c r="KUT165" s="285"/>
      <c r="KUU165" s="285"/>
      <c r="KUV165" s="285"/>
      <c r="KUW165" s="285"/>
      <c r="KUX165" s="285"/>
      <c r="KUY165" s="285"/>
      <c r="KUZ165" s="285"/>
      <c r="KVA165" s="285"/>
      <c r="KVB165" s="285"/>
      <c r="KVC165" s="285"/>
      <c r="KVD165" s="285"/>
      <c r="KVE165" s="285"/>
      <c r="KVF165" s="285"/>
      <c r="KVG165" s="285"/>
      <c r="KVH165" s="285"/>
      <c r="KVI165" s="285"/>
      <c r="KVJ165" s="285"/>
      <c r="KVK165" s="285"/>
      <c r="KVL165" s="285"/>
      <c r="KVM165" s="285"/>
      <c r="KVN165" s="285"/>
      <c r="KVO165" s="285"/>
      <c r="KVP165" s="285"/>
      <c r="KVQ165" s="285"/>
      <c r="KVR165" s="285"/>
      <c r="KVS165" s="285"/>
      <c r="KVT165" s="285"/>
      <c r="KVU165" s="285"/>
      <c r="KVV165" s="285"/>
      <c r="KVW165" s="285"/>
      <c r="KVX165" s="285"/>
      <c r="KVY165" s="285"/>
      <c r="KVZ165" s="285"/>
      <c r="KWA165" s="285"/>
      <c r="KWB165" s="285"/>
      <c r="KWC165" s="285"/>
      <c r="KWD165" s="285"/>
      <c r="KWE165" s="285"/>
      <c r="KWF165" s="285"/>
      <c r="KWG165" s="285"/>
      <c r="KWH165" s="285"/>
      <c r="KWI165" s="285"/>
      <c r="KWJ165" s="285"/>
      <c r="KWK165" s="285"/>
      <c r="KWL165" s="285"/>
      <c r="KWM165" s="285"/>
      <c r="KWN165" s="285"/>
      <c r="KWO165" s="285"/>
      <c r="KWP165" s="285"/>
      <c r="KWQ165" s="285"/>
      <c r="KWR165" s="285"/>
      <c r="KWS165" s="285"/>
      <c r="KWT165" s="285"/>
      <c r="KWU165" s="285"/>
      <c r="KWV165" s="285"/>
      <c r="KWW165" s="285"/>
      <c r="KWX165" s="285"/>
      <c r="KWY165" s="285"/>
      <c r="KWZ165" s="285"/>
      <c r="KXA165" s="285"/>
      <c r="KXB165" s="285"/>
      <c r="KXC165" s="285"/>
      <c r="KXD165" s="285"/>
      <c r="KXE165" s="285"/>
      <c r="KXF165" s="285"/>
      <c r="KXG165" s="285"/>
      <c r="KXH165" s="285"/>
      <c r="KXI165" s="285"/>
      <c r="KXJ165" s="285"/>
      <c r="KXK165" s="285"/>
      <c r="KXL165" s="285"/>
      <c r="KXM165" s="285"/>
      <c r="KXN165" s="285"/>
      <c r="KXO165" s="285"/>
      <c r="KXP165" s="285"/>
      <c r="KXQ165" s="285"/>
      <c r="KXR165" s="285"/>
      <c r="KXS165" s="285"/>
      <c r="KXT165" s="285"/>
      <c r="KXU165" s="285"/>
      <c r="KXV165" s="285"/>
      <c r="KXW165" s="285"/>
      <c r="KXX165" s="285"/>
      <c r="KXY165" s="285"/>
      <c r="KXZ165" s="285"/>
      <c r="KYA165" s="285"/>
      <c r="KYB165" s="285"/>
      <c r="KYC165" s="285"/>
      <c r="KYD165" s="285"/>
      <c r="KYE165" s="285"/>
      <c r="KYF165" s="285"/>
      <c r="KYG165" s="285"/>
      <c r="KYH165" s="285"/>
      <c r="KYI165" s="285"/>
      <c r="KYJ165" s="285"/>
      <c r="KYK165" s="285"/>
      <c r="KYL165" s="285"/>
      <c r="KYM165" s="285"/>
      <c r="KYN165" s="285"/>
      <c r="KYO165" s="285"/>
      <c r="KYP165" s="285"/>
      <c r="KYQ165" s="285"/>
      <c r="KYR165" s="285"/>
      <c r="KYS165" s="285"/>
      <c r="KYT165" s="285"/>
      <c r="KYU165" s="285"/>
      <c r="KYV165" s="285"/>
      <c r="KYW165" s="285"/>
      <c r="KYX165" s="285"/>
      <c r="KYY165" s="285"/>
      <c r="KYZ165" s="285"/>
      <c r="KZA165" s="285"/>
      <c r="KZB165" s="285"/>
      <c r="KZC165" s="285"/>
      <c r="KZD165" s="285"/>
      <c r="KZE165" s="285"/>
      <c r="KZF165" s="285"/>
      <c r="KZG165" s="285"/>
      <c r="KZH165" s="285"/>
      <c r="KZI165" s="285"/>
      <c r="KZJ165" s="285"/>
      <c r="KZK165" s="285"/>
      <c r="KZL165" s="285"/>
      <c r="KZM165" s="285"/>
      <c r="KZN165" s="285"/>
      <c r="KZO165" s="285"/>
      <c r="KZP165" s="285"/>
      <c r="KZQ165" s="285"/>
      <c r="KZR165" s="285"/>
      <c r="KZS165" s="285"/>
      <c r="KZT165" s="285"/>
      <c r="KZU165" s="285"/>
      <c r="KZV165" s="285"/>
      <c r="KZW165" s="285"/>
      <c r="KZX165" s="285"/>
      <c r="KZY165" s="285"/>
      <c r="KZZ165" s="285"/>
      <c r="LAA165" s="285"/>
      <c r="LAB165" s="285"/>
      <c r="LAC165" s="285"/>
      <c r="LAD165" s="285"/>
      <c r="LAE165" s="285"/>
      <c r="LAF165" s="285"/>
      <c r="LAG165" s="285"/>
      <c r="LAH165" s="285"/>
      <c r="LAI165" s="285"/>
      <c r="LAJ165" s="285"/>
      <c r="LAK165" s="285"/>
      <c r="LAL165" s="285"/>
      <c r="LAM165" s="285"/>
      <c r="LAN165" s="285"/>
      <c r="LAO165" s="285"/>
      <c r="LAP165" s="285"/>
      <c r="LAQ165" s="285"/>
      <c r="LAR165" s="285"/>
      <c r="LAS165" s="285"/>
      <c r="LAT165" s="285"/>
      <c r="LAU165" s="285"/>
      <c r="LAV165" s="285"/>
      <c r="LAW165" s="285"/>
      <c r="LAX165" s="285"/>
      <c r="LAY165" s="285"/>
      <c r="LAZ165" s="285"/>
      <c r="LBA165" s="285"/>
      <c r="LBB165" s="285"/>
      <c r="LBC165" s="285"/>
      <c r="LBD165" s="285"/>
      <c r="LBE165" s="285"/>
      <c r="LBF165" s="285"/>
      <c r="LBG165" s="285"/>
      <c r="LBH165" s="285"/>
      <c r="LBI165" s="285"/>
      <c r="LBJ165" s="285"/>
      <c r="LBK165" s="285"/>
      <c r="LBL165" s="285"/>
      <c r="LBM165" s="285"/>
      <c r="LBN165" s="285"/>
      <c r="LBO165" s="285"/>
      <c r="LBP165" s="285"/>
      <c r="LBQ165" s="285"/>
      <c r="LBR165" s="285"/>
      <c r="LBS165" s="285"/>
      <c r="LBT165" s="285"/>
      <c r="LBU165" s="285"/>
      <c r="LBV165" s="285"/>
      <c r="LBW165" s="285"/>
      <c r="LBX165" s="285"/>
      <c r="LBY165" s="285"/>
      <c r="LBZ165" s="285"/>
      <c r="LCA165" s="285"/>
      <c r="LCB165" s="285"/>
      <c r="LCC165" s="285"/>
      <c r="LCD165" s="285"/>
      <c r="LCE165" s="285"/>
      <c r="LCF165" s="285"/>
      <c r="LCG165" s="285"/>
      <c r="LCH165" s="285"/>
      <c r="LCI165" s="285"/>
      <c r="LCJ165" s="285"/>
      <c r="LCK165" s="285"/>
      <c r="LCL165" s="285"/>
      <c r="LCM165" s="285"/>
      <c r="LCN165" s="285"/>
      <c r="LCO165" s="285"/>
      <c r="LCP165" s="285"/>
      <c r="LCQ165" s="285"/>
      <c r="LCR165" s="285"/>
      <c r="LCS165" s="285"/>
      <c r="LCT165" s="285"/>
      <c r="LCU165" s="285"/>
      <c r="LCV165" s="285"/>
      <c r="LCW165" s="285"/>
      <c r="LCX165" s="285"/>
      <c r="LCY165" s="285"/>
      <c r="LCZ165" s="285"/>
      <c r="LDA165" s="285"/>
      <c r="LDB165" s="285"/>
      <c r="LDC165" s="285"/>
      <c r="LDD165" s="285"/>
      <c r="LDE165" s="285"/>
      <c r="LDF165" s="285"/>
      <c r="LDG165" s="285"/>
      <c r="LDH165" s="285"/>
      <c r="LDI165" s="285"/>
      <c r="LDJ165" s="285"/>
      <c r="LDK165" s="285"/>
      <c r="LDL165" s="285"/>
      <c r="LDM165" s="285"/>
      <c r="LDN165" s="285"/>
      <c r="LDO165" s="285"/>
      <c r="LDP165" s="285"/>
      <c r="LDQ165" s="285"/>
      <c r="LDR165" s="285"/>
      <c r="LDS165" s="285"/>
      <c r="LDT165" s="285"/>
      <c r="LDU165" s="285"/>
      <c r="LDV165" s="285"/>
      <c r="LDW165" s="285"/>
      <c r="LDX165" s="285"/>
      <c r="LDY165" s="285"/>
      <c r="LDZ165" s="285"/>
      <c r="LEA165" s="285"/>
      <c r="LEB165" s="285"/>
      <c r="LEC165" s="285"/>
      <c r="LED165" s="285"/>
      <c r="LEE165" s="285"/>
      <c r="LEF165" s="285"/>
      <c r="LEG165" s="285"/>
      <c r="LEH165" s="285"/>
      <c r="LEI165" s="285"/>
      <c r="LEJ165" s="285"/>
      <c r="LEK165" s="285"/>
      <c r="LEL165" s="285"/>
      <c r="LEM165" s="285"/>
      <c r="LEN165" s="285"/>
      <c r="LEO165" s="285"/>
      <c r="LEP165" s="285"/>
      <c r="LEQ165" s="285"/>
      <c r="LER165" s="285"/>
      <c r="LES165" s="285"/>
      <c r="LET165" s="285"/>
      <c r="LEU165" s="285"/>
      <c r="LEV165" s="285"/>
      <c r="LEW165" s="285"/>
      <c r="LEX165" s="285"/>
      <c r="LEY165" s="285"/>
      <c r="LEZ165" s="285"/>
      <c r="LFA165" s="285"/>
      <c r="LFB165" s="285"/>
      <c r="LFC165" s="285"/>
      <c r="LFD165" s="285"/>
      <c r="LFE165" s="285"/>
      <c r="LFF165" s="285"/>
      <c r="LFG165" s="285"/>
      <c r="LFH165" s="285"/>
      <c r="LFI165" s="285"/>
      <c r="LFJ165" s="285"/>
      <c r="LFK165" s="285"/>
      <c r="LFL165" s="285"/>
      <c r="LFM165" s="285"/>
      <c r="LFN165" s="285"/>
      <c r="LFO165" s="285"/>
      <c r="LFP165" s="285"/>
      <c r="LFQ165" s="285"/>
      <c r="LFR165" s="285"/>
      <c r="LFS165" s="285"/>
      <c r="LFT165" s="285"/>
      <c r="LFU165" s="285"/>
      <c r="LFV165" s="285"/>
      <c r="LFW165" s="285"/>
      <c r="LFX165" s="285"/>
      <c r="LFY165" s="285"/>
      <c r="LFZ165" s="285"/>
      <c r="LGA165" s="285"/>
      <c r="LGB165" s="285"/>
      <c r="LGC165" s="285"/>
      <c r="LGD165" s="285"/>
      <c r="LGE165" s="285"/>
      <c r="LGF165" s="285"/>
      <c r="LGG165" s="285"/>
      <c r="LGH165" s="285"/>
      <c r="LGI165" s="285"/>
      <c r="LGJ165" s="285"/>
      <c r="LGK165" s="285"/>
      <c r="LGL165" s="285"/>
      <c r="LGM165" s="285"/>
      <c r="LGN165" s="285"/>
      <c r="LGO165" s="285"/>
      <c r="LGP165" s="285"/>
      <c r="LGQ165" s="285"/>
      <c r="LGR165" s="285"/>
      <c r="LGS165" s="285"/>
      <c r="LGT165" s="285"/>
      <c r="LGU165" s="285"/>
      <c r="LGV165" s="285"/>
      <c r="LGW165" s="285"/>
      <c r="LGX165" s="285"/>
      <c r="LGY165" s="285"/>
      <c r="LGZ165" s="285"/>
      <c r="LHA165" s="285"/>
      <c r="LHB165" s="285"/>
      <c r="LHC165" s="285"/>
      <c r="LHD165" s="285"/>
      <c r="LHE165" s="285"/>
      <c r="LHF165" s="285"/>
      <c r="LHG165" s="285"/>
      <c r="LHH165" s="285"/>
      <c r="LHI165" s="285"/>
      <c r="LHJ165" s="285"/>
      <c r="LHK165" s="285"/>
      <c r="LHL165" s="285"/>
      <c r="LHM165" s="285"/>
      <c r="LHN165" s="285"/>
      <c r="LHO165" s="285"/>
      <c r="LHP165" s="285"/>
      <c r="LHQ165" s="285"/>
      <c r="LHR165" s="285"/>
      <c r="LHS165" s="285"/>
      <c r="LHT165" s="285"/>
      <c r="LHU165" s="285"/>
      <c r="LHV165" s="285"/>
      <c r="LHW165" s="285"/>
      <c r="LHX165" s="285"/>
      <c r="LHY165" s="285"/>
      <c r="LHZ165" s="285"/>
      <c r="LIA165" s="285"/>
      <c r="LIB165" s="285"/>
      <c r="LIC165" s="285"/>
      <c r="LID165" s="285"/>
      <c r="LIE165" s="285"/>
      <c r="LIF165" s="285"/>
      <c r="LIG165" s="285"/>
      <c r="LIH165" s="285"/>
      <c r="LII165" s="285"/>
      <c r="LIJ165" s="285"/>
      <c r="LIK165" s="285"/>
      <c r="LIL165" s="285"/>
      <c r="LIM165" s="285"/>
      <c r="LIN165" s="285"/>
      <c r="LIO165" s="285"/>
      <c r="LIP165" s="285"/>
      <c r="LIQ165" s="285"/>
      <c r="LIR165" s="285"/>
      <c r="LIS165" s="285"/>
      <c r="LIT165" s="285"/>
      <c r="LIU165" s="285"/>
      <c r="LIV165" s="285"/>
      <c r="LIW165" s="285"/>
      <c r="LIX165" s="285"/>
      <c r="LIY165" s="285"/>
      <c r="LIZ165" s="285"/>
      <c r="LJA165" s="285"/>
      <c r="LJB165" s="285"/>
      <c r="LJC165" s="285"/>
      <c r="LJD165" s="285"/>
      <c r="LJE165" s="285"/>
      <c r="LJF165" s="285"/>
      <c r="LJG165" s="285"/>
      <c r="LJH165" s="285"/>
      <c r="LJI165" s="285"/>
      <c r="LJJ165" s="285"/>
      <c r="LJK165" s="285"/>
      <c r="LJL165" s="285"/>
      <c r="LJM165" s="285"/>
      <c r="LJN165" s="285"/>
      <c r="LJO165" s="285"/>
      <c r="LJP165" s="285"/>
      <c r="LJQ165" s="285"/>
      <c r="LJR165" s="285"/>
      <c r="LJS165" s="285"/>
      <c r="LJT165" s="285"/>
      <c r="LJU165" s="285"/>
      <c r="LJV165" s="285"/>
      <c r="LJW165" s="285"/>
      <c r="LJX165" s="285"/>
      <c r="LJY165" s="285"/>
      <c r="LJZ165" s="285"/>
      <c r="LKA165" s="285"/>
      <c r="LKB165" s="285"/>
      <c r="LKC165" s="285"/>
      <c r="LKD165" s="285"/>
      <c r="LKE165" s="285"/>
      <c r="LKF165" s="285"/>
      <c r="LKG165" s="285"/>
      <c r="LKH165" s="285"/>
      <c r="LKI165" s="285"/>
      <c r="LKJ165" s="285"/>
      <c r="LKK165" s="285"/>
      <c r="LKL165" s="285"/>
      <c r="LKM165" s="285"/>
      <c r="LKN165" s="285"/>
      <c r="LKO165" s="285"/>
      <c r="LKP165" s="285"/>
      <c r="LKQ165" s="285"/>
      <c r="LKR165" s="285"/>
      <c r="LKS165" s="285"/>
      <c r="LKT165" s="285"/>
      <c r="LKU165" s="285"/>
      <c r="LKV165" s="285"/>
      <c r="LKW165" s="285"/>
      <c r="LKX165" s="285"/>
      <c r="LKY165" s="285"/>
      <c r="LKZ165" s="285"/>
      <c r="LLA165" s="285"/>
      <c r="LLB165" s="285"/>
      <c r="LLC165" s="285"/>
      <c r="LLD165" s="285"/>
      <c r="LLE165" s="285"/>
      <c r="LLF165" s="285"/>
      <c r="LLG165" s="285"/>
      <c r="LLH165" s="285"/>
      <c r="LLI165" s="285"/>
      <c r="LLJ165" s="285"/>
      <c r="LLK165" s="285"/>
      <c r="LLL165" s="285"/>
      <c r="LLM165" s="285"/>
      <c r="LLN165" s="285"/>
      <c r="LLO165" s="285"/>
      <c r="LLP165" s="285"/>
      <c r="LLQ165" s="285"/>
      <c r="LLR165" s="285"/>
      <c r="LLS165" s="285"/>
      <c r="LLT165" s="285"/>
      <c r="LLU165" s="285"/>
      <c r="LLV165" s="285"/>
      <c r="LLW165" s="285"/>
      <c r="LLX165" s="285"/>
      <c r="LLY165" s="285"/>
      <c r="LLZ165" s="285"/>
      <c r="LMA165" s="285"/>
      <c r="LMB165" s="285"/>
      <c r="LMC165" s="285"/>
      <c r="LMD165" s="285"/>
      <c r="LME165" s="285"/>
      <c r="LMF165" s="285"/>
      <c r="LMG165" s="285"/>
      <c r="LMH165" s="285"/>
      <c r="LMI165" s="285"/>
      <c r="LMJ165" s="285"/>
      <c r="LMK165" s="285"/>
      <c r="LML165" s="285"/>
      <c r="LMM165" s="285"/>
      <c r="LMN165" s="285"/>
      <c r="LMO165" s="285"/>
      <c r="LMP165" s="285"/>
      <c r="LMQ165" s="285"/>
      <c r="LMR165" s="285"/>
      <c r="LMS165" s="285"/>
      <c r="LMT165" s="285"/>
      <c r="LMU165" s="285"/>
      <c r="LMV165" s="285"/>
      <c r="LMW165" s="285"/>
      <c r="LMX165" s="285"/>
      <c r="LMY165" s="285"/>
      <c r="LMZ165" s="285"/>
      <c r="LNA165" s="285"/>
      <c r="LNB165" s="285"/>
      <c r="LNC165" s="285"/>
      <c r="LND165" s="285"/>
      <c r="LNE165" s="285"/>
      <c r="LNF165" s="285"/>
      <c r="LNG165" s="285"/>
      <c r="LNH165" s="285"/>
      <c r="LNI165" s="285"/>
      <c r="LNJ165" s="285"/>
      <c r="LNK165" s="285"/>
      <c r="LNL165" s="285"/>
      <c r="LNM165" s="285"/>
      <c r="LNN165" s="285"/>
      <c r="LNO165" s="285"/>
      <c r="LNP165" s="285"/>
      <c r="LNQ165" s="285"/>
      <c r="LNR165" s="285"/>
      <c r="LNS165" s="285"/>
      <c r="LNT165" s="285"/>
      <c r="LNU165" s="285"/>
      <c r="LNV165" s="285"/>
      <c r="LNW165" s="285"/>
      <c r="LNX165" s="285"/>
      <c r="LNY165" s="285"/>
      <c r="LNZ165" s="285"/>
      <c r="LOA165" s="285"/>
      <c r="LOB165" s="285"/>
      <c r="LOC165" s="285"/>
      <c r="LOD165" s="285"/>
      <c r="LOE165" s="285"/>
      <c r="LOF165" s="285"/>
      <c r="LOG165" s="285"/>
      <c r="LOH165" s="285"/>
      <c r="LOI165" s="285"/>
      <c r="LOJ165" s="285"/>
      <c r="LOK165" s="285"/>
      <c r="LOL165" s="285"/>
      <c r="LOM165" s="285"/>
      <c r="LON165" s="285"/>
      <c r="LOO165" s="285"/>
      <c r="LOP165" s="285"/>
      <c r="LOQ165" s="285"/>
      <c r="LOR165" s="285"/>
      <c r="LOS165" s="285"/>
      <c r="LOT165" s="285"/>
      <c r="LOU165" s="285"/>
      <c r="LOV165" s="285"/>
      <c r="LOW165" s="285"/>
      <c r="LOX165" s="285"/>
      <c r="LOY165" s="285"/>
      <c r="LOZ165" s="285"/>
      <c r="LPA165" s="285"/>
      <c r="LPB165" s="285"/>
      <c r="LPC165" s="285"/>
      <c r="LPD165" s="285"/>
      <c r="LPE165" s="285"/>
      <c r="LPF165" s="285"/>
      <c r="LPG165" s="285"/>
      <c r="LPH165" s="285"/>
      <c r="LPI165" s="285"/>
      <c r="LPJ165" s="285"/>
      <c r="LPK165" s="285"/>
      <c r="LPL165" s="285"/>
      <c r="LPM165" s="285"/>
      <c r="LPN165" s="285"/>
      <c r="LPO165" s="285"/>
      <c r="LPP165" s="285"/>
      <c r="LPQ165" s="285"/>
      <c r="LPR165" s="285"/>
      <c r="LPS165" s="285"/>
      <c r="LPT165" s="285"/>
      <c r="LPU165" s="285"/>
      <c r="LPV165" s="285"/>
      <c r="LPW165" s="285"/>
      <c r="LPX165" s="285"/>
      <c r="LPY165" s="285"/>
      <c r="LPZ165" s="285"/>
      <c r="LQA165" s="285"/>
      <c r="LQB165" s="285"/>
      <c r="LQC165" s="285"/>
      <c r="LQD165" s="285"/>
      <c r="LQE165" s="285"/>
      <c r="LQF165" s="285"/>
      <c r="LQG165" s="285"/>
      <c r="LQH165" s="285"/>
      <c r="LQI165" s="285"/>
      <c r="LQJ165" s="285"/>
      <c r="LQK165" s="285"/>
      <c r="LQL165" s="285"/>
      <c r="LQM165" s="285"/>
      <c r="LQN165" s="285"/>
      <c r="LQO165" s="285"/>
      <c r="LQP165" s="285"/>
      <c r="LQQ165" s="285"/>
      <c r="LQR165" s="285"/>
      <c r="LQS165" s="285"/>
      <c r="LQT165" s="285"/>
      <c r="LQU165" s="285"/>
      <c r="LQV165" s="285"/>
      <c r="LQW165" s="285"/>
      <c r="LQX165" s="285"/>
      <c r="LQY165" s="285"/>
      <c r="LQZ165" s="285"/>
      <c r="LRA165" s="285"/>
      <c r="LRB165" s="285"/>
      <c r="LRC165" s="285"/>
      <c r="LRD165" s="285"/>
      <c r="LRE165" s="285"/>
      <c r="LRF165" s="285"/>
      <c r="LRG165" s="285"/>
      <c r="LRH165" s="285"/>
      <c r="LRI165" s="285"/>
      <c r="LRJ165" s="285"/>
      <c r="LRK165" s="285"/>
      <c r="LRL165" s="285"/>
      <c r="LRM165" s="285"/>
      <c r="LRN165" s="285"/>
      <c r="LRO165" s="285"/>
      <c r="LRP165" s="285"/>
      <c r="LRQ165" s="285"/>
      <c r="LRR165" s="285"/>
      <c r="LRS165" s="285"/>
      <c r="LRT165" s="285"/>
      <c r="LRU165" s="285"/>
      <c r="LRV165" s="285"/>
      <c r="LRW165" s="285"/>
      <c r="LRX165" s="285"/>
      <c r="LRY165" s="285"/>
      <c r="LRZ165" s="285"/>
      <c r="LSA165" s="285"/>
      <c r="LSB165" s="285"/>
      <c r="LSC165" s="285"/>
      <c r="LSD165" s="285"/>
      <c r="LSE165" s="285"/>
      <c r="LSF165" s="285"/>
      <c r="LSG165" s="285"/>
      <c r="LSH165" s="285"/>
      <c r="LSI165" s="285"/>
      <c r="LSJ165" s="285"/>
      <c r="LSK165" s="285"/>
      <c r="LSL165" s="285"/>
      <c r="LSM165" s="285"/>
      <c r="LSN165" s="285"/>
      <c r="LSO165" s="285"/>
      <c r="LSP165" s="285"/>
      <c r="LSQ165" s="285"/>
      <c r="LSR165" s="285"/>
      <c r="LSS165" s="285"/>
      <c r="LST165" s="285"/>
      <c r="LSU165" s="285"/>
      <c r="LSV165" s="285"/>
      <c r="LSW165" s="285"/>
      <c r="LSX165" s="285"/>
      <c r="LSY165" s="285"/>
      <c r="LSZ165" s="285"/>
      <c r="LTA165" s="285"/>
      <c r="LTB165" s="285"/>
      <c r="LTC165" s="285"/>
      <c r="LTD165" s="285"/>
      <c r="LTE165" s="285"/>
      <c r="LTF165" s="285"/>
      <c r="LTG165" s="285"/>
      <c r="LTH165" s="285"/>
      <c r="LTI165" s="285"/>
      <c r="LTJ165" s="285"/>
      <c r="LTK165" s="285"/>
      <c r="LTL165" s="285"/>
      <c r="LTM165" s="285"/>
      <c r="LTN165" s="285"/>
      <c r="LTO165" s="285"/>
      <c r="LTP165" s="285"/>
      <c r="LTQ165" s="285"/>
      <c r="LTR165" s="285"/>
      <c r="LTS165" s="285"/>
      <c r="LTT165" s="285"/>
      <c r="LTU165" s="285"/>
      <c r="LTV165" s="285"/>
      <c r="LTW165" s="285"/>
      <c r="LTX165" s="285"/>
      <c r="LTY165" s="285"/>
      <c r="LTZ165" s="285"/>
      <c r="LUA165" s="285"/>
      <c r="LUB165" s="285"/>
      <c r="LUC165" s="285"/>
      <c r="LUD165" s="285"/>
      <c r="LUE165" s="285"/>
      <c r="LUF165" s="285"/>
      <c r="LUG165" s="285"/>
      <c r="LUH165" s="285"/>
      <c r="LUI165" s="285"/>
      <c r="LUJ165" s="285"/>
      <c r="LUK165" s="285"/>
      <c r="LUL165" s="285"/>
      <c r="LUM165" s="285"/>
      <c r="LUN165" s="285"/>
      <c r="LUO165" s="285"/>
      <c r="LUP165" s="285"/>
      <c r="LUQ165" s="285"/>
      <c r="LUR165" s="285"/>
      <c r="LUS165" s="285"/>
      <c r="LUT165" s="285"/>
      <c r="LUU165" s="285"/>
      <c r="LUV165" s="285"/>
      <c r="LUW165" s="285"/>
      <c r="LUX165" s="285"/>
      <c r="LUY165" s="285"/>
      <c r="LUZ165" s="285"/>
      <c r="LVA165" s="285"/>
      <c r="LVB165" s="285"/>
      <c r="LVC165" s="285"/>
      <c r="LVD165" s="285"/>
      <c r="LVE165" s="285"/>
      <c r="LVF165" s="285"/>
      <c r="LVG165" s="285"/>
      <c r="LVH165" s="285"/>
      <c r="LVI165" s="285"/>
      <c r="LVJ165" s="285"/>
      <c r="LVK165" s="285"/>
      <c r="LVL165" s="285"/>
      <c r="LVM165" s="285"/>
      <c r="LVN165" s="285"/>
      <c r="LVO165" s="285"/>
      <c r="LVP165" s="285"/>
      <c r="LVQ165" s="285"/>
      <c r="LVR165" s="285"/>
      <c r="LVS165" s="285"/>
      <c r="LVT165" s="285"/>
      <c r="LVU165" s="285"/>
      <c r="LVV165" s="285"/>
      <c r="LVW165" s="285"/>
      <c r="LVX165" s="285"/>
      <c r="LVY165" s="285"/>
      <c r="LVZ165" s="285"/>
      <c r="LWA165" s="285"/>
      <c r="LWB165" s="285"/>
      <c r="LWC165" s="285"/>
      <c r="LWD165" s="285"/>
      <c r="LWE165" s="285"/>
      <c r="LWF165" s="285"/>
      <c r="LWG165" s="285"/>
      <c r="LWH165" s="285"/>
      <c r="LWI165" s="285"/>
      <c r="LWJ165" s="285"/>
      <c r="LWK165" s="285"/>
      <c r="LWL165" s="285"/>
      <c r="LWM165" s="285"/>
      <c r="LWN165" s="285"/>
      <c r="LWO165" s="285"/>
      <c r="LWP165" s="285"/>
      <c r="LWQ165" s="285"/>
      <c r="LWR165" s="285"/>
      <c r="LWS165" s="285"/>
      <c r="LWT165" s="285"/>
      <c r="LWU165" s="285"/>
      <c r="LWV165" s="285"/>
      <c r="LWW165" s="285"/>
      <c r="LWX165" s="285"/>
      <c r="LWY165" s="285"/>
      <c r="LWZ165" s="285"/>
      <c r="LXA165" s="285"/>
      <c r="LXB165" s="285"/>
      <c r="LXC165" s="285"/>
      <c r="LXD165" s="285"/>
      <c r="LXE165" s="285"/>
      <c r="LXF165" s="285"/>
      <c r="LXG165" s="285"/>
      <c r="LXH165" s="285"/>
      <c r="LXI165" s="285"/>
      <c r="LXJ165" s="285"/>
      <c r="LXK165" s="285"/>
      <c r="LXL165" s="285"/>
      <c r="LXM165" s="285"/>
      <c r="LXN165" s="285"/>
      <c r="LXO165" s="285"/>
      <c r="LXP165" s="285"/>
      <c r="LXQ165" s="285"/>
      <c r="LXR165" s="285"/>
      <c r="LXS165" s="285"/>
      <c r="LXT165" s="285"/>
      <c r="LXU165" s="285"/>
      <c r="LXV165" s="285"/>
      <c r="LXW165" s="285"/>
      <c r="LXX165" s="285"/>
      <c r="LXY165" s="285"/>
      <c r="LXZ165" s="285"/>
      <c r="LYA165" s="285"/>
      <c r="LYB165" s="285"/>
      <c r="LYC165" s="285"/>
      <c r="LYD165" s="285"/>
      <c r="LYE165" s="285"/>
      <c r="LYF165" s="285"/>
      <c r="LYG165" s="285"/>
      <c r="LYH165" s="285"/>
      <c r="LYI165" s="285"/>
      <c r="LYJ165" s="285"/>
      <c r="LYK165" s="285"/>
      <c r="LYL165" s="285"/>
      <c r="LYM165" s="285"/>
      <c r="LYN165" s="285"/>
      <c r="LYO165" s="285"/>
      <c r="LYP165" s="285"/>
      <c r="LYQ165" s="285"/>
      <c r="LYR165" s="285"/>
      <c r="LYS165" s="285"/>
      <c r="LYT165" s="285"/>
      <c r="LYU165" s="285"/>
      <c r="LYV165" s="285"/>
      <c r="LYW165" s="285"/>
      <c r="LYX165" s="285"/>
      <c r="LYY165" s="285"/>
      <c r="LYZ165" s="285"/>
      <c r="LZA165" s="285"/>
      <c r="LZB165" s="285"/>
      <c r="LZC165" s="285"/>
      <c r="LZD165" s="285"/>
      <c r="LZE165" s="285"/>
      <c r="LZF165" s="285"/>
      <c r="LZG165" s="285"/>
      <c r="LZH165" s="285"/>
      <c r="LZI165" s="285"/>
      <c r="LZJ165" s="285"/>
      <c r="LZK165" s="285"/>
      <c r="LZL165" s="285"/>
      <c r="LZM165" s="285"/>
      <c r="LZN165" s="285"/>
      <c r="LZO165" s="285"/>
      <c r="LZP165" s="285"/>
      <c r="LZQ165" s="285"/>
      <c r="LZR165" s="285"/>
      <c r="LZS165" s="285"/>
      <c r="LZT165" s="285"/>
      <c r="LZU165" s="285"/>
      <c r="LZV165" s="285"/>
      <c r="LZW165" s="285"/>
      <c r="LZX165" s="285"/>
      <c r="LZY165" s="285"/>
      <c r="LZZ165" s="285"/>
      <c r="MAA165" s="285"/>
      <c r="MAB165" s="285"/>
      <c r="MAC165" s="285"/>
      <c r="MAD165" s="285"/>
      <c r="MAE165" s="285"/>
      <c r="MAF165" s="285"/>
      <c r="MAG165" s="285"/>
      <c r="MAH165" s="285"/>
      <c r="MAI165" s="285"/>
      <c r="MAJ165" s="285"/>
      <c r="MAK165" s="285"/>
      <c r="MAL165" s="285"/>
      <c r="MAM165" s="285"/>
      <c r="MAN165" s="285"/>
      <c r="MAO165" s="285"/>
      <c r="MAP165" s="285"/>
      <c r="MAQ165" s="285"/>
      <c r="MAR165" s="285"/>
      <c r="MAS165" s="285"/>
      <c r="MAT165" s="285"/>
      <c r="MAU165" s="285"/>
      <c r="MAV165" s="285"/>
      <c r="MAW165" s="285"/>
      <c r="MAX165" s="285"/>
      <c r="MAY165" s="285"/>
      <c r="MAZ165" s="285"/>
      <c r="MBA165" s="285"/>
      <c r="MBB165" s="285"/>
      <c r="MBC165" s="285"/>
      <c r="MBD165" s="285"/>
      <c r="MBE165" s="285"/>
      <c r="MBF165" s="285"/>
      <c r="MBG165" s="285"/>
      <c r="MBH165" s="285"/>
      <c r="MBI165" s="285"/>
      <c r="MBJ165" s="285"/>
      <c r="MBK165" s="285"/>
      <c r="MBL165" s="285"/>
      <c r="MBM165" s="285"/>
      <c r="MBN165" s="285"/>
      <c r="MBO165" s="285"/>
      <c r="MBP165" s="285"/>
      <c r="MBQ165" s="285"/>
      <c r="MBR165" s="285"/>
      <c r="MBS165" s="285"/>
      <c r="MBT165" s="285"/>
      <c r="MBU165" s="285"/>
      <c r="MBV165" s="285"/>
      <c r="MBW165" s="285"/>
      <c r="MBX165" s="285"/>
      <c r="MBY165" s="285"/>
      <c r="MBZ165" s="285"/>
      <c r="MCA165" s="285"/>
      <c r="MCB165" s="285"/>
      <c r="MCC165" s="285"/>
      <c r="MCD165" s="285"/>
      <c r="MCE165" s="285"/>
      <c r="MCF165" s="285"/>
      <c r="MCG165" s="285"/>
      <c r="MCH165" s="285"/>
      <c r="MCI165" s="285"/>
      <c r="MCJ165" s="285"/>
      <c r="MCK165" s="285"/>
      <c r="MCL165" s="285"/>
      <c r="MCM165" s="285"/>
      <c r="MCN165" s="285"/>
      <c r="MCO165" s="285"/>
      <c r="MCP165" s="285"/>
      <c r="MCQ165" s="285"/>
      <c r="MCR165" s="285"/>
      <c r="MCS165" s="285"/>
      <c r="MCT165" s="285"/>
      <c r="MCU165" s="285"/>
      <c r="MCV165" s="285"/>
      <c r="MCW165" s="285"/>
      <c r="MCX165" s="285"/>
      <c r="MCY165" s="285"/>
      <c r="MCZ165" s="285"/>
      <c r="MDA165" s="285"/>
      <c r="MDB165" s="285"/>
      <c r="MDC165" s="285"/>
      <c r="MDD165" s="285"/>
      <c r="MDE165" s="285"/>
      <c r="MDF165" s="285"/>
      <c r="MDG165" s="285"/>
      <c r="MDH165" s="285"/>
      <c r="MDI165" s="285"/>
      <c r="MDJ165" s="285"/>
      <c r="MDK165" s="285"/>
      <c r="MDL165" s="285"/>
      <c r="MDM165" s="285"/>
      <c r="MDN165" s="285"/>
      <c r="MDO165" s="285"/>
      <c r="MDP165" s="285"/>
      <c r="MDQ165" s="285"/>
      <c r="MDR165" s="285"/>
      <c r="MDS165" s="285"/>
      <c r="MDT165" s="285"/>
      <c r="MDU165" s="285"/>
      <c r="MDV165" s="285"/>
      <c r="MDW165" s="285"/>
      <c r="MDX165" s="285"/>
      <c r="MDY165" s="285"/>
      <c r="MDZ165" s="285"/>
      <c r="MEA165" s="285"/>
      <c r="MEB165" s="285"/>
      <c r="MEC165" s="285"/>
      <c r="MED165" s="285"/>
      <c r="MEE165" s="285"/>
      <c r="MEF165" s="285"/>
      <c r="MEG165" s="285"/>
      <c r="MEH165" s="285"/>
      <c r="MEI165" s="285"/>
      <c r="MEJ165" s="285"/>
      <c r="MEK165" s="285"/>
      <c r="MEL165" s="285"/>
      <c r="MEM165" s="285"/>
      <c r="MEN165" s="285"/>
      <c r="MEO165" s="285"/>
      <c r="MEP165" s="285"/>
      <c r="MEQ165" s="285"/>
      <c r="MER165" s="285"/>
      <c r="MES165" s="285"/>
      <c r="MET165" s="285"/>
      <c r="MEU165" s="285"/>
      <c r="MEV165" s="285"/>
      <c r="MEW165" s="285"/>
      <c r="MEX165" s="285"/>
      <c r="MEY165" s="285"/>
      <c r="MEZ165" s="285"/>
      <c r="MFA165" s="285"/>
      <c r="MFB165" s="285"/>
      <c r="MFC165" s="285"/>
      <c r="MFD165" s="285"/>
      <c r="MFE165" s="285"/>
      <c r="MFF165" s="285"/>
      <c r="MFG165" s="285"/>
      <c r="MFH165" s="285"/>
      <c r="MFI165" s="285"/>
      <c r="MFJ165" s="285"/>
      <c r="MFK165" s="285"/>
      <c r="MFL165" s="285"/>
      <c r="MFM165" s="285"/>
      <c r="MFN165" s="285"/>
      <c r="MFO165" s="285"/>
      <c r="MFP165" s="285"/>
      <c r="MFQ165" s="285"/>
      <c r="MFR165" s="285"/>
      <c r="MFS165" s="285"/>
      <c r="MFT165" s="285"/>
      <c r="MFU165" s="285"/>
      <c r="MFV165" s="285"/>
      <c r="MFW165" s="285"/>
      <c r="MFX165" s="285"/>
      <c r="MFY165" s="285"/>
      <c r="MFZ165" s="285"/>
      <c r="MGA165" s="285"/>
      <c r="MGB165" s="285"/>
      <c r="MGC165" s="285"/>
      <c r="MGD165" s="285"/>
      <c r="MGE165" s="285"/>
      <c r="MGF165" s="285"/>
      <c r="MGG165" s="285"/>
      <c r="MGH165" s="285"/>
      <c r="MGI165" s="285"/>
      <c r="MGJ165" s="285"/>
      <c r="MGK165" s="285"/>
      <c r="MGL165" s="285"/>
      <c r="MGM165" s="285"/>
      <c r="MGN165" s="285"/>
      <c r="MGO165" s="285"/>
      <c r="MGP165" s="285"/>
      <c r="MGQ165" s="285"/>
      <c r="MGR165" s="285"/>
      <c r="MGS165" s="285"/>
      <c r="MGT165" s="285"/>
      <c r="MGU165" s="285"/>
      <c r="MGV165" s="285"/>
      <c r="MGW165" s="285"/>
      <c r="MGX165" s="285"/>
      <c r="MGY165" s="285"/>
      <c r="MGZ165" s="285"/>
      <c r="MHA165" s="285"/>
      <c r="MHB165" s="285"/>
      <c r="MHC165" s="285"/>
      <c r="MHD165" s="285"/>
      <c r="MHE165" s="285"/>
      <c r="MHF165" s="285"/>
      <c r="MHG165" s="285"/>
      <c r="MHH165" s="285"/>
      <c r="MHI165" s="285"/>
      <c r="MHJ165" s="285"/>
      <c r="MHK165" s="285"/>
      <c r="MHL165" s="285"/>
      <c r="MHM165" s="285"/>
      <c r="MHN165" s="285"/>
      <c r="MHO165" s="285"/>
      <c r="MHP165" s="285"/>
      <c r="MHQ165" s="285"/>
      <c r="MHR165" s="285"/>
      <c r="MHS165" s="285"/>
      <c r="MHT165" s="285"/>
      <c r="MHU165" s="285"/>
      <c r="MHV165" s="285"/>
      <c r="MHW165" s="285"/>
      <c r="MHX165" s="285"/>
      <c r="MHY165" s="285"/>
      <c r="MHZ165" s="285"/>
      <c r="MIA165" s="285"/>
      <c r="MIB165" s="285"/>
      <c r="MIC165" s="285"/>
      <c r="MID165" s="285"/>
      <c r="MIE165" s="285"/>
      <c r="MIF165" s="285"/>
      <c r="MIG165" s="285"/>
      <c r="MIH165" s="285"/>
      <c r="MII165" s="285"/>
      <c r="MIJ165" s="285"/>
      <c r="MIK165" s="285"/>
      <c r="MIL165" s="285"/>
      <c r="MIM165" s="285"/>
      <c r="MIN165" s="285"/>
      <c r="MIO165" s="285"/>
      <c r="MIP165" s="285"/>
      <c r="MIQ165" s="285"/>
      <c r="MIR165" s="285"/>
      <c r="MIS165" s="285"/>
      <c r="MIT165" s="285"/>
      <c r="MIU165" s="285"/>
      <c r="MIV165" s="285"/>
      <c r="MIW165" s="285"/>
      <c r="MIX165" s="285"/>
      <c r="MIY165" s="285"/>
      <c r="MIZ165" s="285"/>
      <c r="MJA165" s="285"/>
      <c r="MJB165" s="285"/>
      <c r="MJC165" s="285"/>
      <c r="MJD165" s="285"/>
      <c r="MJE165" s="285"/>
      <c r="MJF165" s="285"/>
      <c r="MJG165" s="285"/>
      <c r="MJH165" s="285"/>
      <c r="MJI165" s="285"/>
      <c r="MJJ165" s="285"/>
      <c r="MJK165" s="285"/>
      <c r="MJL165" s="285"/>
      <c r="MJM165" s="285"/>
      <c r="MJN165" s="285"/>
      <c r="MJO165" s="285"/>
      <c r="MJP165" s="285"/>
      <c r="MJQ165" s="285"/>
      <c r="MJR165" s="285"/>
      <c r="MJS165" s="285"/>
      <c r="MJT165" s="285"/>
      <c r="MJU165" s="285"/>
      <c r="MJV165" s="285"/>
      <c r="MJW165" s="285"/>
      <c r="MJX165" s="285"/>
      <c r="MJY165" s="285"/>
      <c r="MJZ165" s="285"/>
      <c r="MKA165" s="285"/>
      <c r="MKB165" s="285"/>
      <c r="MKC165" s="285"/>
      <c r="MKD165" s="285"/>
      <c r="MKE165" s="285"/>
      <c r="MKF165" s="285"/>
      <c r="MKG165" s="285"/>
      <c r="MKH165" s="285"/>
      <c r="MKI165" s="285"/>
      <c r="MKJ165" s="285"/>
      <c r="MKK165" s="285"/>
      <c r="MKL165" s="285"/>
      <c r="MKM165" s="285"/>
      <c r="MKN165" s="285"/>
      <c r="MKO165" s="285"/>
      <c r="MKP165" s="285"/>
      <c r="MKQ165" s="285"/>
      <c r="MKR165" s="285"/>
      <c r="MKS165" s="285"/>
      <c r="MKT165" s="285"/>
      <c r="MKU165" s="285"/>
      <c r="MKV165" s="285"/>
      <c r="MKW165" s="285"/>
      <c r="MKX165" s="285"/>
      <c r="MKY165" s="285"/>
      <c r="MKZ165" s="285"/>
      <c r="MLA165" s="285"/>
      <c r="MLB165" s="285"/>
      <c r="MLC165" s="285"/>
      <c r="MLD165" s="285"/>
      <c r="MLE165" s="285"/>
      <c r="MLF165" s="285"/>
      <c r="MLG165" s="285"/>
      <c r="MLH165" s="285"/>
      <c r="MLI165" s="285"/>
      <c r="MLJ165" s="285"/>
      <c r="MLK165" s="285"/>
      <c r="MLL165" s="285"/>
      <c r="MLM165" s="285"/>
      <c r="MLN165" s="285"/>
      <c r="MLO165" s="285"/>
      <c r="MLP165" s="285"/>
      <c r="MLQ165" s="285"/>
      <c r="MLR165" s="285"/>
      <c r="MLS165" s="285"/>
      <c r="MLT165" s="285"/>
      <c r="MLU165" s="285"/>
      <c r="MLV165" s="285"/>
      <c r="MLW165" s="285"/>
      <c r="MLX165" s="285"/>
      <c r="MLY165" s="285"/>
      <c r="MLZ165" s="285"/>
      <c r="MMA165" s="285"/>
      <c r="MMB165" s="285"/>
      <c r="MMC165" s="285"/>
      <c r="MMD165" s="285"/>
      <c r="MME165" s="285"/>
      <c r="MMF165" s="285"/>
      <c r="MMG165" s="285"/>
      <c r="MMH165" s="285"/>
      <c r="MMI165" s="285"/>
      <c r="MMJ165" s="285"/>
      <c r="MMK165" s="285"/>
      <c r="MML165" s="285"/>
      <c r="MMM165" s="285"/>
      <c r="MMN165" s="285"/>
      <c r="MMO165" s="285"/>
      <c r="MMP165" s="285"/>
      <c r="MMQ165" s="285"/>
      <c r="MMR165" s="285"/>
      <c r="MMS165" s="285"/>
      <c r="MMT165" s="285"/>
      <c r="MMU165" s="285"/>
      <c r="MMV165" s="285"/>
      <c r="MMW165" s="285"/>
      <c r="MMX165" s="285"/>
      <c r="MMY165" s="285"/>
      <c r="MMZ165" s="285"/>
      <c r="MNA165" s="285"/>
      <c r="MNB165" s="285"/>
      <c r="MNC165" s="285"/>
      <c r="MND165" s="285"/>
      <c r="MNE165" s="285"/>
      <c r="MNF165" s="285"/>
      <c r="MNG165" s="285"/>
      <c r="MNH165" s="285"/>
      <c r="MNI165" s="285"/>
      <c r="MNJ165" s="285"/>
      <c r="MNK165" s="285"/>
      <c r="MNL165" s="285"/>
      <c r="MNM165" s="285"/>
      <c r="MNN165" s="285"/>
      <c r="MNO165" s="285"/>
      <c r="MNP165" s="285"/>
      <c r="MNQ165" s="285"/>
      <c r="MNR165" s="285"/>
      <c r="MNS165" s="285"/>
      <c r="MNT165" s="285"/>
      <c r="MNU165" s="285"/>
      <c r="MNV165" s="285"/>
      <c r="MNW165" s="285"/>
      <c r="MNX165" s="285"/>
      <c r="MNY165" s="285"/>
      <c r="MNZ165" s="285"/>
      <c r="MOA165" s="285"/>
      <c r="MOB165" s="285"/>
      <c r="MOC165" s="285"/>
      <c r="MOD165" s="285"/>
      <c r="MOE165" s="285"/>
      <c r="MOF165" s="285"/>
      <c r="MOG165" s="285"/>
      <c r="MOH165" s="285"/>
      <c r="MOI165" s="285"/>
      <c r="MOJ165" s="285"/>
      <c r="MOK165" s="285"/>
      <c r="MOL165" s="285"/>
      <c r="MOM165" s="285"/>
      <c r="MON165" s="285"/>
      <c r="MOO165" s="285"/>
      <c r="MOP165" s="285"/>
      <c r="MOQ165" s="285"/>
      <c r="MOR165" s="285"/>
      <c r="MOS165" s="285"/>
      <c r="MOT165" s="285"/>
      <c r="MOU165" s="285"/>
      <c r="MOV165" s="285"/>
      <c r="MOW165" s="285"/>
      <c r="MOX165" s="285"/>
      <c r="MOY165" s="285"/>
      <c r="MOZ165" s="285"/>
      <c r="MPA165" s="285"/>
      <c r="MPB165" s="285"/>
      <c r="MPC165" s="285"/>
      <c r="MPD165" s="285"/>
      <c r="MPE165" s="285"/>
      <c r="MPF165" s="285"/>
      <c r="MPG165" s="285"/>
      <c r="MPH165" s="285"/>
      <c r="MPI165" s="285"/>
      <c r="MPJ165" s="285"/>
      <c r="MPK165" s="285"/>
      <c r="MPL165" s="285"/>
      <c r="MPM165" s="285"/>
      <c r="MPN165" s="285"/>
      <c r="MPO165" s="285"/>
      <c r="MPP165" s="285"/>
      <c r="MPQ165" s="285"/>
      <c r="MPR165" s="285"/>
      <c r="MPS165" s="285"/>
      <c r="MPT165" s="285"/>
      <c r="MPU165" s="285"/>
      <c r="MPV165" s="285"/>
      <c r="MPW165" s="285"/>
      <c r="MPX165" s="285"/>
      <c r="MPY165" s="285"/>
      <c r="MPZ165" s="285"/>
      <c r="MQA165" s="285"/>
      <c r="MQB165" s="285"/>
      <c r="MQC165" s="285"/>
      <c r="MQD165" s="285"/>
      <c r="MQE165" s="285"/>
      <c r="MQF165" s="285"/>
      <c r="MQG165" s="285"/>
      <c r="MQH165" s="285"/>
      <c r="MQI165" s="285"/>
      <c r="MQJ165" s="285"/>
      <c r="MQK165" s="285"/>
      <c r="MQL165" s="285"/>
      <c r="MQM165" s="285"/>
      <c r="MQN165" s="285"/>
      <c r="MQO165" s="285"/>
      <c r="MQP165" s="285"/>
      <c r="MQQ165" s="285"/>
      <c r="MQR165" s="285"/>
      <c r="MQS165" s="285"/>
      <c r="MQT165" s="285"/>
      <c r="MQU165" s="285"/>
      <c r="MQV165" s="285"/>
      <c r="MQW165" s="285"/>
      <c r="MQX165" s="285"/>
      <c r="MQY165" s="285"/>
      <c r="MQZ165" s="285"/>
      <c r="MRA165" s="285"/>
      <c r="MRB165" s="285"/>
      <c r="MRC165" s="285"/>
      <c r="MRD165" s="285"/>
      <c r="MRE165" s="285"/>
      <c r="MRF165" s="285"/>
      <c r="MRG165" s="285"/>
      <c r="MRH165" s="285"/>
      <c r="MRI165" s="285"/>
      <c r="MRJ165" s="285"/>
      <c r="MRK165" s="285"/>
      <c r="MRL165" s="285"/>
      <c r="MRM165" s="285"/>
      <c r="MRN165" s="285"/>
      <c r="MRO165" s="285"/>
      <c r="MRP165" s="285"/>
      <c r="MRQ165" s="285"/>
      <c r="MRR165" s="285"/>
      <c r="MRS165" s="285"/>
      <c r="MRT165" s="285"/>
      <c r="MRU165" s="285"/>
      <c r="MRV165" s="285"/>
      <c r="MRW165" s="285"/>
      <c r="MRX165" s="285"/>
      <c r="MRY165" s="285"/>
      <c r="MRZ165" s="285"/>
      <c r="MSA165" s="285"/>
      <c r="MSB165" s="285"/>
      <c r="MSC165" s="285"/>
      <c r="MSD165" s="285"/>
      <c r="MSE165" s="285"/>
      <c r="MSF165" s="285"/>
      <c r="MSG165" s="285"/>
      <c r="MSH165" s="285"/>
      <c r="MSI165" s="285"/>
      <c r="MSJ165" s="285"/>
      <c r="MSK165" s="285"/>
      <c r="MSL165" s="285"/>
      <c r="MSM165" s="285"/>
      <c r="MSN165" s="285"/>
      <c r="MSO165" s="285"/>
      <c r="MSP165" s="285"/>
      <c r="MSQ165" s="285"/>
      <c r="MSR165" s="285"/>
      <c r="MSS165" s="285"/>
      <c r="MST165" s="285"/>
      <c r="MSU165" s="285"/>
      <c r="MSV165" s="285"/>
      <c r="MSW165" s="285"/>
      <c r="MSX165" s="285"/>
      <c r="MSY165" s="285"/>
      <c r="MSZ165" s="285"/>
      <c r="MTA165" s="285"/>
      <c r="MTB165" s="285"/>
      <c r="MTC165" s="285"/>
      <c r="MTD165" s="285"/>
      <c r="MTE165" s="285"/>
      <c r="MTF165" s="285"/>
      <c r="MTG165" s="285"/>
      <c r="MTH165" s="285"/>
      <c r="MTI165" s="285"/>
      <c r="MTJ165" s="285"/>
      <c r="MTK165" s="285"/>
      <c r="MTL165" s="285"/>
      <c r="MTM165" s="285"/>
      <c r="MTN165" s="285"/>
      <c r="MTO165" s="285"/>
      <c r="MTP165" s="285"/>
      <c r="MTQ165" s="285"/>
      <c r="MTR165" s="285"/>
      <c r="MTS165" s="285"/>
      <c r="MTT165" s="285"/>
      <c r="MTU165" s="285"/>
      <c r="MTV165" s="285"/>
      <c r="MTW165" s="285"/>
      <c r="MTX165" s="285"/>
      <c r="MTY165" s="285"/>
      <c r="MTZ165" s="285"/>
      <c r="MUA165" s="285"/>
      <c r="MUB165" s="285"/>
      <c r="MUC165" s="285"/>
      <c r="MUD165" s="285"/>
      <c r="MUE165" s="285"/>
      <c r="MUF165" s="285"/>
      <c r="MUG165" s="285"/>
      <c r="MUH165" s="285"/>
      <c r="MUI165" s="285"/>
      <c r="MUJ165" s="285"/>
      <c r="MUK165" s="285"/>
      <c r="MUL165" s="285"/>
      <c r="MUM165" s="285"/>
      <c r="MUN165" s="285"/>
      <c r="MUO165" s="285"/>
      <c r="MUP165" s="285"/>
      <c r="MUQ165" s="285"/>
      <c r="MUR165" s="285"/>
      <c r="MUS165" s="285"/>
      <c r="MUT165" s="285"/>
      <c r="MUU165" s="285"/>
      <c r="MUV165" s="285"/>
      <c r="MUW165" s="285"/>
      <c r="MUX165" s="285"/>
      <c r="MUY165" s="285"/>
      <c r="MUZ165" s="285"/>
      <c r="MVA165" s="285"/>
      <c r="MVB165" s="285"/>
      <c r="MVC165" s="285"/>
      <c r="MVD165" s="285"/>
      <c r="MVE165" s="285"/>
      <c r="MVF165" s="285"/>
      <c r="MVG165" s="285"/>
      <c r="MVH165" s="285"/>
      <c r="MVI165" s="285"/>
      <c r="MVJ165" s="285"/>
      <c r="MVK165" s="285"/>
      <c r="MVL165" s="285"/>
      <c r="MVM165" s="285"/>
      <c r="MVN165" s="285"/>
      <c r="MVO165" s="285"/>
      <c r="MVP165" s="285"/>
      <c r="MVQ165" s="285"/>
      <c r="MVR165" s="285"/>
      <c r="MVS165" s="285"/>
      <c r="MVT165" s="285"/>
      <c r="MVU165" s="285"/>
      <c r="MVV165" s="285"/>
      <c r="MVW165" s="285"/>
      <c r="MVX165" s="285"/>
      <c r="MVY165" s="285"/>
      <c r="MVZ165" s="285"/>
      <c r="MWA165" s="285"/>
      <c r="MWB165" s="285"/>
      <c r="MWC165" s="285"/>
      <c r="MWD165" s="285"/>
      <c r="MWE165" s="285"/>
      <c r="MWF165" s="285"/>
      <c r="MWG165" s="285"/>
      <c r="MWH165" s="285"/>
      <c r="MWI165" s="285"/>
      <c r="MWJ165" s="285"/>
      <c r="MWK165" s="285"/>
      <c r="MWL165" s="285"/>
      <c r="MWM165" s="285"/>
      <c r="MWN165" s="285"/>
      <c r="MWO165" s="285"/>
      <c r="MWP165" s="285"/>
      <c r="MWQ165" s="285"/>
      <c r="MWR165" s="285"/>
      <c r="MWS165" s="285"/>
      <c r="MWT165" s="285"/>
      <c r="MWU165" s="285"/>
      <c r="MWV165" s="285"/>
      <c r="MWW165" s="285"/>
      <c r="MWX165" s="285"/>
      <c r="MWY165" s="285"/>
      <c r="MWZ165" s="285"/>
      <c r="MXA165" s="285"/>
      <c r="MXB165" s="285"/>
      <c r="MXC165" s="285"/>
      <c r="MXD165" s="285"/>
      <c r="MXE165" s="285"/>
      <c r="MXF165" s="285"/>
      <c r="MXG165" s="285"/>
      <c r="MXH165" s="285"/>
      <c r="MXI165" s="285"/>
      <c r="MXJ165" s="285"/>
      <c r="MXK165" s="285"/>
      <c r="MXL165" s="285"/>
      <c r="MXM165" s="285"/>
      <c r="MXN165" s="285"/>
      <c r="MXO165" s="285"/>
      <c r="MXP165" s="285"/>
      <c r="MXQ165" s="285"/>
      <c r="MXR165" s="285"/>
      <c r="MXS165" s="285"/>
      <c r="MXT165" s="285"/>
      <c r="MXU165" s="285"/>
      <c r="MXV165" s="285"/>
      <c r="MXW165" s="285"/>
      <c r="MXX165" s="285"/>
      <c r="MXY165" s="285"/>
      <c r="MXZ165" s="285"/>
      <c r="MYA165" s="285"/>
      <c r="MYB165" s="285"/>
      <c r="MYC165" s="285"/>
      <c r="MYD165" s="285"/>
      <c r="MYE165" s="285"/>
      <c r="MYF165" s="285"/>
      <c r="MYG165" s="285"/>
      <c r="MYH165" s="285"/>
      <c r="MYI165" s="285"/>
      <c r="MYJ165" s="285"/>
      <c r="MYK165" s="285"/>
      <c r="MYL165" s="285"/>
      <c r="MYM165" s="285"/>
      <c r="MYN165" s="285"/>
      <c r="MYO165" s="285"/>
      <c r="MYP165" s="285"/>
      <c r="MYQ165" s="285"/>
      <c r="MYR165" s="285"/>
      <c r="MYS165" s="285"/>
      <c r="MYT165" s="285"/>
      <c r="MYU165" s="285"/>
      <c r="MYV165" s="285"/>
      <c r="MYW165" s="285"/>
      <c r="MYX165" s="285"/>
      <c r="MYY165" s="285"/>
      <c r="MYZ165" s="285"/>
      <c r="MZA165" s="285"/>
      <c r="MZB165" s="285"/>
      <c r="MZC165" s="285"/>
      <c r="MZD165" s="285"/>
      <c r="MZE165" s="285"/>
      <c r="MZF165" s="285"/>
      <c r="MZG165" s="285"/>
      <c r="MZH165" s="285"/>
      <c r="MZI165" s="285"/>
      <c r="MZJ165" s="285"/>
      <c r="MZK165" s="285"/>
      <c r="MZL165" s="285"/>
      <c r="MZM165" s="285"/>
      <c r="MZN165" s="285"/>
      <c r="MZO165" s="285"/>
      <c r="MZP165" s="285"/>
      <c r="MZQ165" s="285"/>
      <c r="MZR165" s="285"/>
      <c r="MZS165" s="285"/>
      <c r="MZT165" s="285"/>
      <c r="MZU165" s="285"/>
      <c r="MZV165" s="285"/>
      <c r="MZW165" s="285"/>
      <c r="MZX165" s="285"/>
      <c r="MZY165" s="285"/>
      <c r="MZZ165" s="285"/>
      <c r="NAA165" s="285"/>
      <c r="NAB165" s="285"/>
      <c r="NAC165" s="285"/>
      <c r="NAD165" s="285"/>
      <c r="NAE165" s="285"/>
      <c r="NAF165" s="285"/>
      <c r="NAG165" s="285"/>
      <c r="NAH165" s="285"/>
      <c r="NAI165" s="285"/>
      <c r="NAJ165" s="285"/>
      <c r="NAK165" s="285"/>
      <c r="NAL165" s="285"/>
      <c r="NAM165" s="285"/>
      <c r="NAN165" s="285"/>
      <c r="NAO165" s="285"/>
      <c r="NAP165" s="285"/>
      <c r="NAQ165" s="285"/>
      <c r="NAR165" s="285"/>
      <c r="NAS165" s="285"/>
      <c r="NAT165" s="285"/>
      <c r="NAU165" s="285"/>
      <c r="NAV165" s="285"/>
      <c r="NAW165" s="285"/>
      <c r="NAX165" s="285"/>
      <c r="NAY165" s="285"/>
      <c r="NAZ165" s="285"/>
      <c r="NBA165" s="285"/>
      <c r="NBB165" s="285"/>
      <c r="NBC165" s="285"/>
      <c r="NBD165" s="285"/>
      <c r="NBE165" s="285"/>
      <c r="NBF165" s="285"/>
      <c r="NBG165" s="285"/>
      <c r="NBH165" s="285"/>
      <c r="NBI165" s="285"/>
      <c r="NBJ165" s="285"/>
      <c r="NBK165" s="285"/>
      <c r="NBL165" s="285"/>
      <c r="NBM165" s="285"/>
      <c r="NBN165" s="285"/>
      <c r="NBO165" s="285"/>
      <c r="NBP165" s="285"/>
      <c r="NBQ165" s="285"/>
      <c r="NBR165" s="285"/>
      <c r="NBS165" s="285"/>
      <c r="NBT165" s="285"/>
      <c r="NBU165" s="285"/>
      <c r="NBV165" s="285"/>
      <c r="NBW165" s="285"/>
      <c r="NBX165" s="285"/>
      <c r="NBY165" s="285"/>
      <c r="NBZ165" s="285"/>
      <c r="NCA165" s="285"/>
      <c r="NCB165" s="285"/>
      <c r="NCC165" s="285"/>
      <c r="NCD165" s="285"/>
      <c r="NCE165" s="285"/>
      <c r="NCF165" s="285"/>
      <c r="NCG165" s="285"/>
      <c r="NCH165" s="285"/>
      <c r="NCI165" s="285"/>
      <c r="NCJ165" s="285"/>
      <c r="NCK165" s="285"/>
      <c r="NCL165" s="285"/>
      <c r="NCM165" s="285"/>
      <c r="NCN165" s="285"/>
      <c r="NCO165" s="285"/>
      <c r="NCP165" s="285"/>
      <c r="NCQ165" s="285"/>
      <c r="NCR165" s="285"/>
      <c r="NCS165" s="285"/>
      <c r="NCT165" s="285"/>
      <c r="NCU165" s="285"/>
      <c r="NCV165" s="285"/>
      <c r="NCW165" s="285"/>
      <c r="NCX165" s="285"/>
      <c r="NCY165" s="285"/>
      <c r="NCZ165" s="285"/>
      <c r="NDA165" s="285"/>
      <c r="NDB165" s="285"/>
      <c r="NDC165" s="285"/>
      <c r="NDD165" s="285"/>
      <c r="NDE165" s="285"/>
      <c r="NDF165" s="285"/>
      <c r="NDG165" s="285"/>
      <c r="NDH165" s="285"/>
      <c r="NDI165" s="285"/>
      <c r="NDJ165" s="285"/>
      <c r="NDK165" s="285"/>
      <c r="NDL165" s="285"/>
      <c r="NDM165" s="285"/>
      <c r="NDN165" s="285"/>
      <c r="NDO165" s="285"/>
      <c r="NDP165" s="285"/>
      <c r="NDQ165" s="285"/>
      <c r="NDR165" s="285"/>
      <c r="NDS165" s="285"/>
      <c r="NDT165" s="285"/>
      <c r="NDU165" s="285"/>
      <c r="NDV165" s="285"/>
      <c r="NDW165" s="285"/>
      <c r="NDX165" s="285"/>
      <c r="NDY165" s="285"/>
      <c r="NDZ165" s="285"/>
      <c r="NEA165" s="285"/>
      <c r="NEB165" s="285"/>
      <c r="NEC165" s="285"/>
      <c r="NED165" s="285"/>
      <c r="NEE165" s="285"/>
      <c r="NEF165" s="285"/>
      <c r="NEG165" s="285"/>
      <c r="NEH165" s="285"/>
      <c r="NEI165" s="285"/>
      <c r="NEJ165" s="285"/>
      <c r="NEK165" s="285"/>
      <c r="NEL165" s="285"/>
      <c r="NEM165" s="285"/>
      <c r="NEN165" s="285"/>
      <c r="NEO165" s="285"/>
      <c r="NEP165" s="285"/>
      <c r="NEQ165" s="285"/>
      <c r="NER165" s="285"/>
      <c r="NES165" s="285"/>
      <c r="NET165" s="285"/>
      <c r="NEU165" s="285"/>
      <c r="NEV165" s="285"/>
      <c r="NEW165" s="285"/>
      <c r="NEX165" s="285"/>
      <c r="NEY165" s="285"/>
      <c r="NEZ165" s="285"/>
      <c r="NFA165" s="285"/>
      <c r="NFB165" s="285"/>
      <c r="NFC165" s="285"/>
      <c r="NFD165" s="285"/>
      <c r="NFE165" s="285"/>
      <c r="NFF165" s="285"/>
      <c r="NFG165" s="285"/>
      <c r="NFH165" s="285"/>
      <c r="NFI165" s="285"/>
      <c r="NFJ165" s="285"/>
      <c r="NFK165" s="285"/>
      <c r="NFL165" s="285"/>
      <c r="NFM165" s="285"/>
      <c r="NFN165" s="285"/>
      <c r="NFO165" s="285"/>
      <c r="NFP165" s="285"/>
      <c r="NFQ165" s="285"/>
      <c r="NFR165" s="285"/>
      <c r="NFS165" s="285"/>
      <c r="NFT165" s="285"/>
      <c r="NFU165" s="285"/>
      <c r="NFV165" s="285"/>
      <c r="NFW165" s="285"/>
      <c r="NFX165" s="285"/>
      <c r="NFY165" s="285"/>
      <c r="NFZ165" s="285"/>
      <c r="NGA165" s="285"/>
      <c r="NGB165" s="285"/>
      <c r="NGC165" s="285"/>
      <c r="NGD165" s="285"/>
      <c r="NGE165" s="285"/>
      <c r="NGF165" s="285"/>
      <c r="NGG165" s="285"/>
      <c r="NGH165" s="285"/>
      <c r="NGI165" s="285"/>
      <c r="NGJ165" s="285"/>
      <c r="NGK165" s="285"/>
      <c r="NGL165" s="285"/>
      <c r="NGM165" s="285"/>
      <c r="NGN165" s="285"/>
      <c r="NGO165" s="285"/>
      <c r="NGP165" s="285"/>
      <c r="NGQ165" s="285"/>
      <c r="NGR165" s="285"/>
      <c r="NGS165" s="285"/>
      <c r="NGT165" s="285"/>
      <c r="NGU165" s="285"/>
      <c r="NGV165" s="285"/>
      <c r="NGW165" s="285"/>
      <c r="NGX165" s="285"/>
      <c r="NGY165" s="285"/>
      <c r="NGZ165" s="285"/>
      <c r="NHA165" s="285"/>
      <c r="NHB165" s="285"/>
      <c r="NHC165" s="285"/>
      <c r="NHD165" s="285"/>
      <c r="NHE165" s="285"/>
      <c r="NHF165" s="285"/>
      <c r="NHG165" s="285"/>
      <c r="NHH165" s="285"/>
      <c r="NHI165" s="285"/>
      <c r="NHJ165" s="285"/>
      <c r="NHK165" s="285"/>
      <c r="NHL165" s="285"/>
      <c r="NHM165" s="285"/>
      <c r="NHN165" s="285"/>
      <c r="NHO165" s="285"/>
      <c r="NHP165" s="285"/>
      <c r="NHQ165" s="285"/>
      <c r="NHR165" s="285"/>
      <c r="NHS165" s="285"/>
      <c r="NHT165" s="285"/>
      <c r="NHU165" s="285"/>
      <c r="NHV165" s="285"/>
      <c r="NHW165" s="285"/>
      <c r="NHX165" s="285"/>
      <c r="NHY165" s="285"/>
      <c r="NHZ165" s="285"/>
      <c r="NIA165" s="285"/>
      <c r="NIB165" s="285"/>
      <c r="NIC165" s="285"/>
      <c r="NID165" s="285"/>
      <c r="NIE165" s="285"/>
      <c r="NIF165" s="285"/>
      <c r="NIG165" s="285"/>
      <c r="NIH165" s="285"/>
      <c r="NII165" s="285"/>
      <c r="NIJ165" s="285"/>
      <c r="NIK165" s="285"/>
      <c r="NIL165" s="285"/>
      <c r="NIM165" s="285"/>
      <c r="NIN165" s="285"/>
      <c r="NIO165" s="285"/>
      <c r="NIP165" s="285"/>
      <c r="NIQ165" s="285"/>
      <c r="NIR165" s="285"/>
      <c r="NIS165" s="285"/>
      <c r="NIT165" s="285"/>
      <c r="NIU165" s="285"/>
      <c r="NIV165" s="285"/>
      <c r="NIW165" s="285"/>
      <c r="NIX165" s="285"/>
      <c r="NIY165" s="285"/>
      <c r="NIZ165" s="285"/>
      <c r="NJA165" s="285"/>
      <c r="NJB165" s="285"/>
      <c r="NJC165" s="285"/>
      <c r="NJD165" s="285"/>
      <c r="NJE165" s="285"/>
      <c r="NJF165" s="285"/>
      <c r="NJG165" s="285"/>
      <c r="NJH165" s="285"/>
      <c r="NJI165" s="285"/>
      <c r="NJJ165" s="285"/>
      <c r="NJK165" s="285"/>
      <c r="NJL165" s="285"/>
      <c r="NJM165" s="285"/>
      <c r="NJN165" s="285"/>
      <c r="NJO165" s="285"/>
      <c r="NJP165" s="285"/>
      <c r="NJQ165" s="285"/>
      <c r="NJR165" s="285"/>
      <c r="NJS165" s="285"/>
      <c r="NJT165" s="285"/>
      <c r="NJU165" s="285"/>
      <c r="NJV165" s="285"/>
      <c r="NJW165" s="285"/>
      <c r="NJX165" s="285"/>
      <c r="NJY165" s="285"/>
      <c r="NJZ165" s="285"/>
      <c r="NKA165" s="285"/>
      <c r="NKB165" s="285"/>
      <c r="NKC165" s="285"/>
      <c r="NKD165" s="285"/>
      <c r="NKE165" s="285"/>
      <c r="NKF165" s="285"/>
      <c r="NKG165" s="285"/>
      <c r="NKH165" s="285"/>
      <c r="NKI165" s="285"/>
      <c r="NKJ165" s="285"/>
      <c r="NKK165" s="285"/>
      <c r="NKL165" s="285"/>
      <c r="NKM165" s="285"/>
      <c r="NKN165" s="285"/>
      <c r="NKO165" s="285"/>
      <c r="NKP165" s="285"/>
      <c r="NKQ165" s="285"/>
      <c r="NKR165" s="285"/>
      <c r="NKS165" s="285"/>
      <c r="NKT165" s="285"/>
      <c r="NKU165" s="285"/>
      <c r="NKV165" s="285"/>
      <c r="NKW165" s="285"/>
      <c r="NKX165" s="285"/>
      <c r="NKY165" s="285"/>
      <c r="NKZ165" s="285"/>
      <c r="NLA165" s="285"/>
      <c r="NLB165" s="285"/>
      <c r="NLC165" s="285"/>
      <c r="NLD165" s="285"/>
      <c r="NLE165" s="285"/>
      <c r="NLF165" s="285"/>
      <c r="NLG165" s="285"/>
      <c r="NLH165" s="285"/>
      <c r="NLI165" s="285"/>
      <c r="NLJ165" s="285"/>
      <c r="NLK165" s="285"/>
      <c r="NLL165" s="285"/>
      <c r="NLM165" s="285"/>
      <c r="NLN165" s="285"/>
      <c r="NLO165" s="285"/>
      <c r="NLP165" s="285"/>
      <c r="NLQ165" s="285"/>
      <c r="NLR165" s="285"/>
      <c r="NLS165" s="285"/>
      <c r="NLT165" s="285"/>
      <c r="NLU165" s="285"/>
      <c r="NLV165" s="285"/>
      <c r="NLW165" s="285"/>
      <c r="NLX165" s="285"/>
      <c r="NLY165" s="285"/>
      <c r="NLZ165" s="285"/>
      <c r="NMA165" s="285"/>
      <c r="NMB165" s="285"/>
      <c r="NMC165" s="285"/>
      <c r="NMD165" s="285"/>
      <c r="NME165" s="285"/>
      <c r="NMF165" s="285"/>
      <c r="NMG165" s="285"/>
      <c r="NMH165" s="285"/>
      <c r="NMI165" s="285"/>
      <c r="NMJ165" s="285"/>
      <c r="NMK165" s="285"/>
      <c r="NML165" s="285"/>
      <c r="NMM165" s="285"/>
      <c r="NMN165" s="285"/>
      <c r="NMO165" s="285"/>
      <c r="NMP165" s="285"/>
      <c r="NMQ165" s="285"/>
      <c r="NMR165" s="285"/>
      <c r="NMS165" s="285"/>
      <c r="NMT165" s="285"/>
      <c r="NMU165" s="285"/>
      <c r="NMV165" s="285"/>
      <c r="NMW165" s="285"/>
      <c r="NMX165" s="285"/>
      <c r="NMY165" s="285"/>
      <c r="NMZ165" s="285"/>
      <c r="NNA165" s="285"/>
      <c r="NNB165" s="285"/>
      <c r="NNC165" s="285"/>
      <c r="NND165" s="285"/>
      <c r="NNE165" s="285"/>
      <c r="NNF165" s="285"/>
      <c r="NNG165" s="285"/>
      <c r="NNH165" s="285"/>
      <c r="NNI165" s="285"/>
      <c r="NNJ165" s="285"/>
      <c r="NNK165" s="285"/>
      <c r="NNL165" s="285"/>
      <c r="NNM165" s="285"/>
      <c r="NNN165" s="285"/>
      <c r="NNO165" s="285"/>
      <c r="NNP165" s="285"/>
      <c r="NNQ165" s="285"/>
      <c r="NNR165" s="285"/>
      <c r="NNS165" s="285"/>
      <c r="NNT165" s="285"/>
      <c r="NNU165" s="285"/>
      <c r="NNV165" s="285"/>
      <c r="NNW165" s="285"/>
      <c r="NNX165" s="285"/>
      <c r="NNY165" s="285"/>
      <c r="NNZ165" s="285"/>
      <c r="NOA165" s="285"/>
      <c r="NOB165" s="285"/>
      <c r="NOC165" s="285"/>
      <c r="NOD165" s="285"/>
      <c r="NOE165" s="285"/>
      <c r="NOF165" s="285"/>
      <c r="NOG165" s="285"/>
      <c r="NOH165" s="285"/>
      <c r="NOI165" s="285"/>
      <c r="NOJ165" s="285"/>
      <c r="NOK165" s="285"/>
      <c r="NOL165" s="285"/>
      <c r="NOM165" s="285"/>
      <c r="NON165" s="285"/>
      <c r="NOO165" s="285"/>
      <c r="NOP165" s="285"/>
      <c r="NOQ165" s="285"/>
      <c r="NOR165" s="285"/>
      <c r="NOS165" s="285"/>
      <c r="NOT165" s="285"/>
      <c r="NOU165" s="285"/>
      <c r="NOV165" s="285"/>
      <c r="NOW165" s="285"/>
      <c r="NOX165" s="285"/>
      <c r="NOY165" s="285"/>
      <c r="NOZ165" s="285"/>
      <c r="NPA165" s="285"/>
      <c r="NPB165" s="285"/>
      <c r="NPC165" s="285"/>
      <c r="NPD165" s="285"/>
      <c r="NPE165" s="285"/>
      <c r="NPF165" s="285"/>
      <c r="NPG165" s="285"/>
      <c r="NPH165" s="285"/>
      <c r="NPI165" s="285"/>
      <c r="NPJ165" s="285"/>
      <c r="NPK165" s="285"/>
      <c r="NPL165" s="285"/>
      <c r="NPM165" s="285"/>
      <c r="NPN165" s="285"/>
      <c r="NPO165" s="285"/>
      <c r="NPP165" s="285"/>
      <c r="NPQ165" s="285"/>
      <c r="NPR165" s="285"/>
      <c r="NPS165" s="285"/>
      <c r="NPT165" s="285"/>
      <c r="NPU165" s="285"/>
      <c r="NPV165" s="285"/>
      <c r="NPW165" s="285"/>
      <c r="NPX165" s="285"/>
      <c r="NPY165" s="285"/>
      <c r="NPZ165" s="285"/>
      <c r="NQA165" s="285"/>
      <c r="NQB165" s="285"/>
      <c r="NQC165" s="285"/>
      <c r="NQD165" s="285"/>
      <c r="NQE165" s="285"/>
      <c r="NQF165" s="285"/>
      <c r="NQG165" s="285"/>
      <c r="NQH165" s="285"/>
      <c r="NQI165" s="285"/>
      <c r="NQJ165" s="285"/>
      <c r="NQK165" s="285"/>
      <c r="NQL165" s="285"/>
      <c r="NQM165" s="285"/>
      <c r="NQN165" s="285"/>
      <c r="NQO165" s="285"/>
      <c r="NQP165" s="285"/>
      <c r="NQQ165" s="285"/>
      <c r="NQR165" s="285"/>
      <c r="NQS165" s="285"/>
      <c r="NQT165" s="285"/>
      <c r="NQU165" s="285"/>
      <c r="NQV165" s="285"/>
      <c r="NQW165" s="285"/>
      <c r="NQX165" s="285"/>
      <c r="NQY165" s="285"/>
      <c r="NQZ165" s="285"/>
      <c r="NRA165" s="285"/>
      <c r="NRB165" s="285"/>
      <c r="NRC165" s="285"/>
      <c r="NRD165" s="285"/>
      <c r="NRE165" s="285"/>
      <c r="NRF165" s="285"/>
      <c r="NRG165" s="285"/>
      <c r="NRH165" s="285"/>
      <c r="NRI165" s="285"/>
      <c r="NRJ165" s="285"/>
      <c r="NRK165" s="285"/>
      <c r="NRL165" s="285"/>
      <c r="NRM165" s="285"/>
      <c r="NRN165" s="285"/>
      <c r="NRO165" s="285"/>
      <c r="NRP165" s="285"/>
      <c r="NRQ165" s="285"/>
      <c r="NRR165" s="285"/>
      <c r="NRS165" s="285"/>
      <c r="NRT165" s="285"/>
      <c r="NRU165" s="285"/>
      <c r="NRV165" s="285"/>
      <c r="NRW165" s="285"/>
      <c r="NRX165" s="285"/>
      <c r="NRY165" s="285"/>
      <c r="NRZ165" s="285"/>
      <c r="NSA165" s="285"/>
      <c r="NSB165" s="285"/>
      <c r="NSC165" s="285"/>
      <c r="NSD165" s="285"/>
      <c r="NSE165" s="285"/>
      <c r="NSF165" s="285"/>
      <c r="NSG165" s="285"/>
      <c r="NSH165" s="285"/>
      <c r="NSI165" s="285"/>
      <c r="NSJ165" s="285"/>
      <c r="NSK165" s="285"/>
      <c r="NSL165" s="285"/>
      <c r="NSM165" s="285"/>
      <c r="NSN165" s="285"/>
      <c r="NSO165" s="285"/>
      <c r="NSP165" s="285"/>
      <c r="NSQ165" s="285"/>
      <c r="NSR165" s="285"/>
      <c r="NSS165" s="285"/>
      <c r="NST165" s="285"/>
      <c r="NSU165" s="285"/>
      <c r="NSV165" s="285"/>
      <c r="NSW165" s="285"/>
      <c r="NSX165" s="285"/>
      <c r="NSY165" s="285"/>
      <c r="NSZ165" s="285"/>
      <c r="NTA165" s="285"/>
      <c r="NTB165" s="285"/>
      <c r="NTC165" s="285"/>
      <c r="NTD165" s="285"/>
      <c r="NTE165" s="285"/>
      <c r="NTF165" s="285"/>
      <c r="NTG165" s="285"/>
      <c r="NTH165" s="285"/>
      <c r="NTI165" s="285"/>
      <c r="NTJ165" s="285"/>
      <c r="NTK165" s="285"/>
      <c r="NTL165" s="285"/>
      <c r="NTM165" s="285"/>
      <c r="NTN165" s="285"/>
      <c r="NTO165" s="285"/>
      <c r="NTP165" s="285"/>
      <c r="NTQ165" s="285"/>
      <c r="NTR165" s="285"/>
      <c r="NTS165" s="285"/>
      <c r="NTT165" s="285"/>
      <c r="NTU165" s="285"/>
      <c r="NTV165" s="285"/>
      <c r="NTW165" s="285"/>
      <c r="NTX165" s="285"/>
      <c r="NTY165" s="285"/>
      <c r="NTZ165" s="285"/>
      <c r="NUA165" s="285"/>
      <c r="NUB165" s="285"/>
      <c r="NUC165" s="285"/>
      <c r="NUD165" s="285"/>
      <c r="NUE165" s="285"/>
      <c r="NUF165" s="285"/>
      <c r="NUG165" s="285"/>
      <c r="NUH165" s="285"/>
      <c r="NUI165" s="285"/>
      <c r="NUJ165" s="285"/>
      <c r="NUK165" s="285"/>
      <c r="NUL165" s="285"/>
      <c r="NUM165" s="285"/>
      <c r="NUN165" s="285"/>
      <c r="NUO165" s="285"/>
      <c r="NUP165" s="285"/>
      <c r="NUQ165" s="285"/>
      <c r="NUR165" s="285"/>
      <c r="NUS165" s="285"/>
      <c r="NUT165" s="285"/>
      <c r="NUU165" s="285"/>
      <c r="NUV165" s="285"/>
      <c r="NUW165" s="285"/>
      <c r="NUX165" s="285"/>
      <c r="NUY165" s="285"/>
      <c r="NUZ165" s="285"/>
      <c r="NVA165" s="285"/>
      <c r="NVB165" s="285"/>
      <c r="NVC165" s="285"/>
      <c r="NVD165" s="285"/>
      <c r="NVE165" s="285"/>
      <c r="NVF165" s="285"/>
      <c r="NVG165" s="285"/>
      <c r="NVH165" s="285"/>
      <c r="NVI165" s="285"/>
      <c r="NVJ165" s="285"/>
      <c r="NVK165" s="285"/>
      <c r="NVL165" s="285"/>
      <c r="NVM165" s="285"/>
      <c r="NVN165" s="285"/>
      <c r="NVO165" s="285"/>
      <c r="NVP165" s="285"/>
      <c r="NVQ165" s="285"/>
      <c r="NVR165" s="285"/>
      <c r="NVS165" s="285"/>
      <c r="NVT165" s="285"/>
      <c r="NVU165" s="285"/>
      <c r="NVV165" s="285"/>
      <c r="NVW165" s="285"/>
      <c r="NVX165" s="285"/>
      <c r="NVY165" s="285"/>
      <c r="NVZ165" s="285"/>
      <c r="NWA165" s="285"/>
      <c r="NWB165" s="285"/>
      <c r="NWC165" s="285"/>
      <c r="NWD165" s="285"/>
      <c r="NWE165" s="285"/>
      <c r="NWF165" s="285"/>
      <c r="NWG165" s="285"/>
      <c r="NWH165" s="285"/>
      <c r="NWI165" s="285"/>
      <c r="NWJ165" s="285"/>
      <c r="NWK165" s="285"/>
      <c r="NWL165" s="285"/>
      <c r="NWM165" s="285"/>
      <c r="NWN165" s="285"/>
      <c r="NWO165" s="285"/>
      <c r="NWP165" s="285"/>
      <c r="NWQ165" s="285"/>
      <c r="NWR165" s="285"/>
      <c r="NWS165" s="285"/>
      <c r="NWT165" s="285"/>
      <c r="NWU165" s="285"/>
      <c r="NWV165" s="285"/>
      <c r="NWW165" s="285"/>
      <c r="NWX165" s="285"/>
      <c r="NWY165" s="285"/>
      <c r="NWZ165" s="285"/>
      <c r="NXA165" s="285"/>
      <c r="NXB165" s="285"/>
      <c r="NXC165" s="285"/>
      <c r="NXD165" s="285"/>
      <c r="NXE165" s="285"/>
      <c r="NXF165" s="285"/>
      <c r="NXG165" s="285"/>
      <c r="NXH165" s="285"/>
      <c r="NXI165" s="285"/>
      <c r="NXJ165" s="285"/>
      <c r="NXK165" s="285"/>
      <c r="NXL165" s="285"/>
      <c r="NXM165" s="285"/>
      <c r="NXN165" s="285"/>
      <c r="NXO165" s="285"/>
      <c r="NXP165" s="285"/>
      <c r="NXQ165" s="285"/>
      <c r="NXR165" s="285"/>
      <c r="NXS165" s="285"/>
      <c r="NXT165" s="285"/>
      <c r="NXU165" s="285"/>
      <c r="NXV165" s="285"/>
      <c r="NXW165" s="285"/>
      <c r="NXX165" s="285"/>
      <c r="NXY165" s="285"/>
      <c r="NXZ165" s="285"/>
      <c r="NYA165" s="285"/>
      <c r="NYB165" s="285"/>
      <c r="NYC165" s="285"/>
      <c r="NYD165" s="285"/>
      <c r="NYE165" s="285"/>
      <c r="NYF165" s="285"/>
      <c r="NYG165" s="285"/>
      <c r="NYH165" s="285"/>
      <c r="NYI165" s="285"/>
      <c r="NYJ165" s="285"/>
      <c r="NYK165" s="285"/>
      <c r="NYL165" s="285"/>
      <c r="NYM165" s="285"/>
      <c r="NYN165" s="285"/>
      <c r="NYO165" s="285"/>
      <c r="NYP165" s="285"/>
      <c r="NYQ165" s="285"/>
      <c r="NYR165" s="285"/>
      <c r="NYS165" s="285"/>
      <c r="NYT165" s="285"/>
      <c r="NYU165" s="285"/>
      <c r="NYV165" s="285"/>
      <c r="NYW165" s="285"/>
      <c r="NYX165" s="285"/>
      <c r="NYY165" s="285"/>
      <c r="NYZ165" s="285"/>
      <c r="NZA165" s="285"/>
      <c r="NZB165" s="285"/>
      <c r="NZC165" s="285"/>
      <c r="NZD165" s="285"/>
      <c r="NZE165" s="285"/>
      <c r="NZF165" s="285"/>
      <c r="NZG165" s="285"/>
      <c r="NZH165" s="285"/>
      <c r="NZI165" s="285"/>
      <c r="NZJ165" s="285"/>
      <c r="NZK165" s="285"/>
      <c r="NZL165" s="285"/>
      <c r="NZM165" s="285"/>
      <c r="NZN165" s="285"/>
      <c r="NZO165" s="285"/>
      <c r="NZP165" s="285"/>
      <c r="NZQ165" s="285"/>
      <c r="NZR165" s="285"/>
      <c r="NZS165" s="285"/>
      <c r="NZT165" s="285"/>
      <c r="NZU165" s="285"/>
      <c r="NZV165" s="285"/>
      <c r="NZW165" s="285"/>
      <c r="NZX165" s="285"/>
      <c r="NZY165" s="285"/>
      <c r="NZZ165" s="285"/>
      <c r="OAA165" s="285"/>
      <c r="OAB165" s="285"/>
      <c r="OAC165" s="285"/>
      <c r="OAD165" s="285"/>
      <c r="OAE165" s="285"/>
      <c r="OAF165" s="285"/>
      <c r="OAG165" s="285"/>
      <c r="OAH165" s="285"/>
      <c r="OAI165" s="285"/>
      <c r="OAJ165" s="285"/>
      <c r="OAK165" s="285"/>
      <c r="OAL165" s="285"/>
      <c r="OAM165" s="285"/>
      <c r="OAN165" s="285"/>
      <c r="OAO165" s="285"/>
      <c r="OAP165" s="285"/>
      <c r="OAQ165" s="285"/>
      <c r="OAR165" s="285"/>
      <c r="OAS165" s="285"/>
      <c r="OAT165" s="285"/>
      <c r="OAU165" s="285"/>
      <c r="OAV165" s="285"/>
      <c r="OAW165" s="285"/>
      <c r="OAX165" s="285"/>
      <c r="OAY165" s="285"/>
      <c r="OAZ165" s="285"/>
      <c r="OBA165" s="285"/>
      <c r="OBB165" s="285"/>
      <c r="OBC165" s="285"/>
      <c r="OBD165" s="285"/>
      <c r="OBE165" s="285"/>
      <c r="OBF165" s="285"/>
      <c r="OBG165" s="285"/>
      <c r="OBH165" s="285"/>
      <c r="OBI165" s="285"/>
      <c r="OBJ165" s="285"/>
      <c r="OBK165" s="285"/>
      <c r="OBL165" s="285"/>
      <c r="OBM165" s="285"/>
      <c r="OBN165" s="285"/>
      <c r="OBO165" s="285"/>
      <c r="OBP165" s="285"/>
      <c r="OBQ165" s="285"/>
      <c r="OBR165" s="285"/>
      <c r="OBS165" s="285"/>
      <c r="OBT165" s="285"/>
      <c r="OBU165" s="285"/>
      <c r="OBV165" s="285"/>
      <c r="OBW165" s="285"/>
      <c r="OBX165" s="285"/>
      <c r="OBY165" s="285"/>
      <c r="OBZ165" s="285"/>
      <c r="OCA165" s="285"/>
      <c r="OCB165" s="285"/>
      <c r="OCC165" s="285"/>
      <c r="OCD165" s="285"/>
      <c r="OCE165" s="285"/>
      <c r="OCF165" s="285"/>
      <c r="OCG165" s="285"/>
      <c r="OCH165" s="285"/>
      <c r="OCI165" s="285"/>
      <c r="OCJ165" s="285"/>
      <c r="OCK165" s="285"/>
      <c r="OCL165" s="285"/>
      <c r="OCM165" s="285"/>
      <c r="OCN165" s="285"/>
      <c r="OCO165" s="285"/>
      <c r="OCP165" s="285"/>
      <c r="OCQ165" s="285"/>
      <c r="OCR165" s="285"/>
      <c r="OCS165" s="285"/>
      <c r="OCT165" s="285"/>
      <c r="OCU165" s="285"/>
      <c r="OCV165" s="285"/>
      <c r="OCW165" s="285"/>
      <c r="OCX165" s="285"/>
      <c r="OCY165" s="285"/>
      <c r="OCZ165" s="285"/>
      <c r="ODA165" s="285"/>
      <c r="ODB165" s="285"/>
      <c r="ODC165" s="285"/>
      <c r="ODD165" s="285"/>
      <c r="ODE165" s="285"/>
      <c r="ODF165" s="285"/>
      <c r="ODG165" s="285"/>
      <c r="ODH165" s="285"/>
      <c r="ODI165" s="285"/>
      <c r="ODJ165" s="285"/>
      <c r="ODK165" s="285"/>
      <c r="ODL165" s="285"/>
      <c r="ODM165" s="285"/>
      <c r="ODN165" s="285"/>
      <c r="ODO165" s="285"/>
      <c r="ODP165" s="285"/>
      <c r="ODQ165" s="285"/>
      <c r="ODR165" s="285"/>
      <c r="ODS165" s="285"/>
      <c r="ODT165" s="285"/>
      <c r="ODU165" s="285"/>
      <c r="ODV165" s="285"/>
      <c r="ODW165" s="285"/>
      <c r="ODX165" s="285"/>
      <c r="ODY165" s="285"/>
      <c r="ODZ165" s="285"/>
      <c r="OEA165" s="285"/>
      <c r="OEB165" s="285"/>
      <c r="OEC165" s="285"/>
      <c r="OED165" s="285"/>
      <c r="OEE165" s="285"/>
      <c r="OEF165" s="285"/>
      <c r="OEG165" s="285"/>
      <c r="OEH165" s="285"/>
      <c r="OEI165" s="285"/>
      <c r="OEJ165" s="285"/>
      <c r="OEK165" s="285"/>
      <c r="OEL165" s="285"/>
      <c r="OEM165" s="285"/>
      <c r="OEN165" s="285"/>
      <c r="OEO165" s="285"/>
      <c r="OEP165" s="285"/>
      <c r="OEQ165" s="285"/>
      <c r="OER165" s="285"/>
      <c r="OES165" s="285"/>
      <c r="OET165" s="285"/>
      <c r="OEU165" s="285"/>
      <c r="OEV165" s="285"/>
      <c r="OEW165" s="285"/>
      <c r="OEX165" s="285"/>
      <c r="OEY165" s="285"/>
      <c r="OEZ165" s="285"/>
      <c r="OFA165" s="285"/>
      <c r="OFB165" s="285"/>
      <c r="OFC165" s="285"/>
      <c r="OFD165" s="285"/>
      <c r="OFE165" s="285"/>
      <c r="OFF165" s="285"/>
      <c r="OFG165" s="285"/>
      <c r="OFH165" s="285"/>
      <c r="OFI165" s="285"/>
      <c r="OFJ165" s="285"/>
      <c r="OFK165" s="285"/>
      <c r="OFL165" s="285"/>
      <c r="OFM165" s="285"/>
      <c r="OFN165" s="285"/>
      <c r="OFO165" s="285"/>
      <c r="OFP165" s="285"/>
      <c r="OFQ165" s="285"/>
      <c r="OFR165" s="285"/>
      <c r="OFS165" s="285"/>
      <c r="OFT165" s="285"/>
      <c r="OFU165" s="285"/>
      <c r="OFV165" s="285"/>
      <c r="OFW165" s="285"/>
      <c r="OFX165" s="285"/>
      <c r="OFY165" s="285"/>
      <c r="OFZ165" s="285"/>
      <c r="OGA165" s="285"/>
      <c r="OGB165" s="285"/>
      <c r="OGC165" s="285"/>
      <c r="OGD165" s="285"/>
      <c r="OGE165" s="285"/>
      <c r="OGF165" s="285"/>
      <c r="OGG165" s="285"/>
      <c r="OGH165" s="285"/>
      <c r="OGI165" s="285"/>
      <c r="OGJ165" s="285"/>
      <c r="OGK165" s="285"/>
      <c r="OGL165" s="285"/>
      <c r="OGM165" s="285"/>
      <c r="OGN165" s="285"/>
      <c r="OGO165" s="285"/>
      <c r="OGP165" s="285"/>
      <c r="OGQ165" s="285"/>
      <c r="OGR165" s="285"/>
      <c r="OGS165" s="285"/>
      <c r="OGT165" s="285"/>
      <c r="OGU165" s="285"/>
      <c r="OGV165" s="285"/>
      <c r="OGW165" s="285"/>
      <c r="OGX165" s="285"/>
      <c r="OGY165" s="285"/>
      <c r="OGZ165" s="285"/>
      <c r="OHA165" s="285"/>
      <c r="OHB165" s="285"/>
      <c r="OHC165" s="285"/>
      <c r="OHD165" s="285"/>
      <c r="OHE165" s="285"/>
      <c r="OHF165" s="285"/>
      <c r="OHG165" s="285"/>
      <c r="OHH165" s="285"/>
      <c r="OHI165" s="285"/>
      <c r="OHJ165" s="285"/>
      <c r="OHK165" s="285"/>
      <c r="OHL165" s="285"/>
      <c r="OHM165" s="285"/>
      <c r="OHN165" s="285"/>
      <c r="OHO165" s="285"/>
      <c r="OHP165" s="285"/>
      <c r="OHQ165" s="285"/>
      <c r="OHR165" s="285"/>
      <c r="OHS165" s="285"/>
      <c r="OHT165" s="285"/>
      <c r="OHU165" s="285"/>
      <c r="OHV165" s="285"/>
      <c r="OHW165" s="285"/>
      <c r="OHX165" s="285"/>
      <c r="OHY165" s="285"/>
      <c r="OHZ165" s="285"/>
      <c r="OIA165" s="285"/>
      <c r="OIB165" s="285"/>
      <c r="OIC165" s="285"/>
      <c r="OID165" s="285"/>
      <c r="OIE165" s="285"/>
      <c r="OIF165" s="285"/>
      <c r="OIG165" s="285"/>
      <c r="OIH165" s="285"/>
      <c r="OII165" s="285"/>
      <c r="OIJ165" s="285"/>
      <c r="OIK165" s="285"/>
      <c r="OIL165" s="285"/>
      <c r="OIM165" s="285"/>
      <c r="OIN165" s="285"/>
      <c r="OIO165" s="285"/>
      <c r="OIP165" s="285"/>
      <c r="OIQ165" s="285"/>
      <c r="OIR165" s="285"/>
      <c r="OIS165" s="285"/>
      <c r="OIT165" s="285"/>
      <c r="OIU165" s="285"/>
      <c r="OIV165" s="285"/>
      <c r="OIW165" s="285"/>
      <c r="OIX165" s="285"/>
      <c r="OIY165" s="285"/>
      <c r="OIZ165" s="285"/>
      <c r="OJA165" s="285"/>
      <c r="OJB165" s="285"/>
      <c r="OJC165" s="285"/>
      <c r="OJD165" s="285"/>
      <c r="OJE165" s="285"/>
      <c r="OJF165" s="285"/>
      <c r="OJG165" s="285"/>
      <c r="OJH165" s="285"/>
      <c r="OJI165" s="285"/>
      <c r="OJJ165" s="285"/>
      <c r="OJK165" s="285"/>
      <c r="OJL165" s="285"/>
      <c r="OJM165" s="285"/>
      <c r="OJN165" s="285"/>
      <c r="OJO165" s="285"/>
      <c r="OJP165" s="285"/>
      <c r="OJQ165" s="285"/>
      <c r="OJR165" s="285"/>
      <c r="OJS165" s="285"/>
      <c r="OJT165" s="285"/>
      <c r="OJU165" s="285"/>
      <c r="OJV165" s="285"/>
      <c r="OJW165" s="285"/>
      <c r="OJX165" s="285"/>
      <c r="OJY165" s="285"/>
      <c r="OJZ165" s="285"/>
      <c r="OKA165" s="285"/>
      <c r="OKB165" s="285"/>
      <c r="OKC165" s="285"/>
      <c r="OKD165" s="285"/>
      <c r="OKE165" s="285"/>
      <c r="OKF165" s="285"/>
      <c r="OKG165" s="285"/>
      <c r="OKH165" s="285"/>
      <c r="OKI165" s="285"/>
      <c r="OKJ165" s="285"/>
      <c r="OKK165" s="285"/>
      <c r="OKL165" s="285"/>
      <c r="OKM165" s="285"/>
      <c r="OKN165" s="285"/>
      <c r="OKO165" s="285"/>
      <c r="OKP165" s="285"/>
      <c r="OKQ165" s="285"/>
      <c r="OKR165" s="285"/>
      <c r="OKS165" s="285"/>
      <c r="OKT165" s="285"/>
      <c r="OKU165" s="285"/>
      <c r="OKV165" s="285"/>
      <c r="OKW165" s="285"/>
      <c r="OKX165" s="285"/>
      <c r="OKY165" s="285"/>
      <c r="OKZ165" s="285"/>
      <c r="OLA165" s="285"/>
      <c r="OLB165" s="285"/>
      <c r="OLC165" s="285"/>
      <c r="OLD165" s="285"/>
      <c r="OLE165" s="285"/>
      <c r="OLF165" s="285"/>
      <c r="OLG165" s="285"/>
      <c r="OLH165" s="285"/>
      <c r="OLI165" s="285"/>
      <c r="OLJ165" s="285"/>
      <c r="OLK165" s="285"/>
      <c r="OLL165" s="285"/>
      <c r="OLM165" s="285"/>
      <c r="OLN165" s="285"/>
      <c r="OLO165" s="285"/>
      <c r="OLP165" s="285"/>
      <c r="OLQ165" s="285"/>
      <c r="OLR165" s="285"/>
      <c r="OLS165" s="285"/>
      <c r="OLT165" s="285"/>
      <c r="OLU165" s="285"/>
      <c r="OLV165" s="285"/>
      <c r="OLW165" s="285"/>
      <c r="OLX165" s="285"/>
      <c r="OLY165" s="285"/>
      <c r="OLZ165" s="285"/>
      <c r="OMA165" s="285"/>
      <c r="OMB165" s="285"/>
      <c r="OMC165" s="285"/>
      <c r="OMD165" s="285"/>
      <c r="OME165" s="285"/>
      <c r="OMF165" s="285"/>
      <c r="OMG165" s="285"/>
      <c r="OMH165" s="285"/>
      <c r="OMI165" s="285"/>
      <c r="OMJ165" s="285"/>
      <c r="OMK165" s="285"/>
      <c r="OML165" s="285"/>
      <c r="OMM165" s="285"/>
      <c r="OMN165" s="285"/>
      <c r="OMO165" s="285"/>
      <c r="OMP165" s="285"/>
      <c r="OMQ165" s="285"/>
      <c r="OMR165" s="285"/>
      <c r="OMS165" s="285"/>
      <c r="OMT165" s="285"/>
      <c r="OMU165" s="285"/>
      <c r="OMV165" s="285"/>
      <c r="OMW165" s="285"/>
      <c r="OMX165" s="285"/>
      <c r="OMY165" s="285"/>
      <c r="OMZ165" s="285"/>
      <c r="ONA165" s="285"/>
      <c r="ONB165" s="285"/>
      <c r="ONC165" s="285"/>
      <c r="OND165" s="285"/>
      <c r="ONE165" s="285"/>
      <c r="ONF165" s="285"/>
      <c r="ONG165" s="285"/>
      <c r="ONH165" s="285"/>
      <c r="ONI165" s="285"/>
      <c r="ONJ165" s="285"/>
      <c r="ONK165" s="285"/>
      <c r="ONL165" s="285"/>
      <c r="ONM165" s="285"/>
      <c r="ONN165" s="285"/>
      <c r="ONO165" s="285"/>
      <c r="ONP165" s="285"/>
      <c r="ONQ165" s="285"/>
      <c r="ONR165" s="285"/>
      <c r="ONS165" s="285"/>
      <c r="ONT165" s="285"/>
      <c r="ONU165" s="285"/>
      <c r="ONV165" s="285"/>
      <c r="ONW165" s="285"/>
      <c r="ONX165" s="285"/>
      <c r="ONY165" s="285"/>
      <c r="ONZ165" s="285"/>
      <c r="OOA165" s="285"/>
      <c r="OOB165" s="285"/>
      <c r="OOC165" s="285"/>
      <c r="OOD165" s="285"/>
      <c r="OOE165" s="285"/>
      <c r="OOF165" s="285"/>
      <c r="OOG165" s="285"/>
      <c r="OOH165" s="285"/>
      <c r="OOI165" s="285"/>
      <c r="OOJ165" s="285"/>
      <c r="OOK165" s="285"/>
      <c r="OOL165" s="285"/>
      <c r="OOM165" s="285"/>
      <c r="OON165" s="285"/>
      <c r="OOO165" s="285"/>
      <c r="OOP165" s="285"/>
      <c r="OOQ165" s="285"/>
      <c r="OOR165" s="285"/>
      <c r="OOS165" s="285"/>
      <c r="OOT165" s="285"/>
      <c r="OOU165" s="285"/>
      <c r="OOV165" s="285"/>
      <c r="OOW165" s="285"/>
      <c r="OOX165" s="285"/>
      <c r="OOY165" s="285"/>
      <c r="OOZ165" s="285"/>
      <c r="OPA165" s="285"/>
      <c r="OPB165" s="285"/>
      <c r="OPC165" s="285"/>
      <c r="OPD165" s="285"/>
      <c r="OPE165" s="285"/>
      <c r="OPF165" s="285"/>
      <c r="OPG165" s="285"/>
      <c r="OPH165" s="285"/>
      <c r="OPI165" s="285"/>
      <c r="OPJ165" s="285"/>
      <c r="OPK165" s="285"/>
      <c r="OPL165" s="285"/>
      <c r="OPM165" s="285"/>
      <c r="OPN165" s="285"/>
      <c r="OPO165" s="285"/>
      <c r="OPP165" s="285"/>
      <c r="OPQ165" s="285"/>
      <c r="OPR165" s="285"/>
      <c r="OPS165" s="285"/>
      <c r="OPT165" s="285"/>
      <c r="OPU165" s="285"/>
      <c r="OPV165" s="285"/>
      <c r="OPW165" s="285"/>
      <c r="OPX165" s="285"/>
      <c r="OPY165" s="285"/>
      <c r="OPZ165" s="285"/>
      <c r="OQA165" s="285"/>
      <c r="OQB165" s="285"/>
      <c r="OQC165" s="285"/>
      <c r="OQD165" s="285"/>
      <c r="OQE165" s="285"/>
      <c r="OQF165" s="285"/>
      <c r="OQG165" s="285"/>
      <c r="OQH165" s="285"/>
      <c r="OQI165" s="285"/>
      <c r="OQJ165" s="285"/>
      <c r="OQK165" s="285"/>
      <c r="OQL165" s="285"/>
      <c r="OQM165" s="285"/>
      <c r="OQN165" s="285"/>
      <c r="OQO165" s="285"/>
      <c r="OQP165" s="285"/>
      <c r="OQQ165" s="285"/>
      <c r="OQR165" s="285"/>
      <c r="OQS165" s="285"/>
      <c r="OQT165" s="285"/>
      <c r="OQU165" s="285"/>
      <c r="OQV165" s="285"/>
      <c r="OQW165" s="285"/>
      <c r="OQX165" s="285"/>
      <c r="OQY165" s="285"/>
      <c r="OQZ165" s="285"/>
      <c r="ORA165" s="285"/>
      <c r="ORB165" s="285"/>
      <c r="ORC165" s="285"/>
      <c r="ORD165" s="285"/>
      <c r="ORE165" s="285"/>
      <c r="ORF165" s="285"/>
      <c r="ORG165" s="285"/>
      <c r="ORH165" s="285"/>
      <c r="ORI165" s="285"/>
      <c r="ORJ165" s="285"/>
      <c r="ORK165" s="285"/>
      <c r="ORL165" s="285"/>
      <c r="ORM165" s="285"/>
      <c r="ORN165" s="285"/>
      <c r="ORO165" s="285"/>
      <c r="ORP165" s="285"/>
      <c r="ORQ165" s="285"/>
      <c r="ORR165" s="285"/>
      <c r="ORS165" s="285"/>
      <c r="ORT165" s="285"/>
      <c r="ORU165" s="285"/>
      <c r="ORV165" s="285"/>
      <c r="ORW165" s="285"/>
      <c r="ORX165" s="285"/>
      <c r="ORY165" s="285"/>
      <c r="ORZ165" s="285"/>
      <c r="OSA165" s="285"/>
      <c r="OSB165" s="285"/>
      <c r="OSC165" s="285"/>
      <c r="OSD165" s="285"/>
      <c r="OSE165" s="285"/>
      <c r="OSF165" s="285"/>
      <c r="OSG165" s="285"/>
      <c r="OSH165" s="285"/>
      <c r="OSI165" s="285"/>
      <c r="OSJ165" s="285"/>
      <c r="OSK165" s="285"/>
      <c r="OSL165" s="285"/>
      <c r="OSM165" s="285"/>
      <c r="OSN165" s="285"/>
      <c r="OSO165" s="285"/>
      <c r="OSP165" s="285"/>
      <c r="OSQ165" s="285"/>
      <c r="OSR165" s="285"/>
      <c r="OSS165" s="285"/>
      <c r="OST165" s="285"/>
      <c r="OSU165" s="285"/>
      <c r="OSV165" s="285"/>
      <c r="OSW165" s="285"/>
      <c r="OSX165" s="285"/>
      <c r="OSY165" s="285"/>
      <c r="OSZ165" s="285"/>
      <c r="OTA165" s="285"/>
      <c r="OTB165" s="285"/>
      <c r="OTC165" s="285"/>
      <c r="OTD165" s="285"/>
      <c r="OTE165" s="285"/>
      <c r="OTF165" s="285"/>
      <c r="OTG165" s="285"/>
      <c r="OTH165" s="285"/>
      <c r="OTI165" s="285"/>
      <c r="OTJ165" s="285"/>
      <c r="OTK165" s="285"/>
      <c r="OTL165" s="285"/>
      <c r="OTM165" s="285"/>
      <c r="OTN165" s="285"/>
      <c r="OTO165" s="285"/>
      <c r="OTP165" s="285"/>
      <c r="OTQ165" s="285"/>
      <c r="OTR165" s="285"/>
      <c r="OTS165" s="285"/>
      <c r="OTT165" s="285"/>
      <c r="OTU165" s="285"/>
      <c r="OTV165" s="285"/>
      <c r="OTW165" s="285"/>
      <c r="OTX165" s="285"/>
      <c r="OTY165" s="285"/>
      <c r="OTZ165" s="285"/>
      <c r="OUA165" s="285"/>
      <c r="OUB165" s="285"/>
      <c r="OUC165" s="285"/>
      <c r="OUD165" s="285"/>
      <c r="OUE165" s="285"/>
      <c r="OUF165" s="285"/>
      <c r="OUG165" s="285"/>
      <c r="OUH165" s="285"/>
      <c r="OUI165" s="285"/>
      <c r="OUJ165" s="285"/>
      <c r="OUK165" s="285"/>
      <c r="OUL165" s="285"/>
      <c r="OUM165" s="285"/>
      <c r="OUN165" s="285"/>
      <c r="OUO165" s="285"/>
      <c r="OUP165" s="285"/>
      <c r="OUQ165" s="285"/>
      <c r="OUR165" s="285"/>
      <c r="OUS165" s="285"/>
      <c r="OUT165" s="285"/>
      <c r="OUU165" s="285"/>
      <c r="OUV165" s="285"/>
      <c r="OUW165" s="285"/>
      <c r="OUX165" s="285"/>
      <c r="OUY165" s="285"/>
      <c r="OUZ165" s="285"/>
      <c r="OVA165" s="285"/>
      <c r="OVB165" s="285"/>
      <c r="OVC165" s="285"/>
      <c r="OVD165" s="285"/>
      <c r="OVE165" s="285"/>
      <c r="OVF165" s="285"/>
      <c r="OVG165" s="285"/>
      <c r="OVH165" s="285"/>
      <c r="OVI165" s="285"/>
      <c r="OVJ165" s="285"/>
      <c r="OVK165" s="285"/>
      <c r="OVL165" s="285"/>
      <c r="OVM165" s="285"/>
      <c r="OVN165" s="285"/>
      <c r="OVO165" s="285"/>
      <c r="OVP165" s="285"/>
      <c r="OVQ165" s="285"/>
      <c r="OVR165" s="285"/>
      <c r="OVS165" s="285"/>
      <c r="OVT165" s="285"/>
      <c r="OVU165" s="285"/>
      <c r="OVV165" s="285"/>
      <c r="OVW165" s="285"/>
      <c r="OVX165" s="285"/>
      <c r="OVY165" s="285"/>
      <c r="OVZ165" s="285"/>
      <c r="OWA165" s="285"/>
      <c r="OWB165" s="285"/>
      <c r="OWC165" s="285"/>
      <c r="OWD165" s="285"/>
      <c r="OWE165" s="285"/>
      <c r="OWF165" s="285"/>
      <c r="OWG165" s="285"/>
      <c r="OWH165" s="285"/>
      <c r="OWI165" s="285"/>
      <c r="OWJ165" s="285"/>
      <c r="OWK165" s="285"/>
      <c r="OWL165" s="285"/>
      <c r="OWM165" s="285"/>
      <c r="OWN165" s="285"/>
      <c r="OWO165" s="285"/>
      <c r="OWP165" s="285"/>
      <c r="OWQ165" s="285"/>
      <c r="OWR165" s="285"/>
      <c r="OWS165" s="285"/>
      <c r="OWT165" s="285"/>
      <c r="OWU165" s="285"/>
      <c r="OWV165" s="285"/>
      <c r="OWW165" s="285"/>
      <c r="OWX165" s="285"/>
      <c r="OWY165" s="285"/>
      <c r="OWZ165" s="285"/>
      <c r="OXA165" s="285"/>
      <c r="OXB165" s="285"/>
      <c r="OXC165" s="285"/>
      <c r="OXD165" s="285"/>
      <c r="OXE165" s="285"/>
      <c r="OXF165" s="285"/>
      <c r="OXG165" s="285"/>
      <c r="OXH165" s="285"/>
      <c r="OXI165" s="285"/>
      <c r="OXJ165" s="285"/>
      <c r="OXK165" s="285"/>
      <c r="OXL165" s="285"/>
      <c r="OXM165" s="285"/>
      <c r="OXN165" s="285"/>
      <c r="OXO165" s="285"/>
      <c r="OXP165" s="285"/>
      <c r="OXQ165" s="285"/>
      <c r="OXR165" s="285"/>
      <c r="OXS165" s="285"/>
      <c r="OXT165" s="285"/>
      <c r="OXU165" s="285"/>
      <c r="OXV165" s="285"/>
      <c r="OXW165" s="285"/>
      <c r="OXX165" s="285"/>
      <c r="OXY165" s="285"/>
      <c r="OXZ165" s="285"/>
      <c r="OYA165" s="285"/>
      <c r="OYB165" s="285"/>
      <c r="OYC165" s="285"/>
      <c r="OYD165" s="285"/>
      <c r="OYE165" s="285"/>
      <c r="OYF165" s="285"/>
      <c r="OYG165" s="285"/>
      <c r="OYH165" s="285"/>
      <c r="OYI165" s="285"/>
      <c r="OYJ165" s="285"/>
      <c r="OYK165" s="285"/>
      <c r="OYL165" s="285"/>
      <c r="OYM165" s="285"/>
      <c r="OYN165" s="285"/>
      <c r="OYO165" s="285"/>
      <c r="OYP165" s="285"/>
      <c r="OYQ165" s="285"/>
      <c r="OYR165" s="285"/>
      <c r="OYS165" s="285"/>
      <c r="OYT165" s="285"/>
      <c r="OYU165" s="285"/>
      <c r="OYV165" s="285"/>
      <c r="OYW165" s="285"/>
      <c r="OYX165" s="285"/>
      <c r="OYY165" s="285"/>
      <c r="OYZ165" s="285"/>
      <c r="OZA165" s="285"/>
      <c r="OZB165" s="285"/>
      <c r="OZC165" s="285"/>
      <c r="OZD165" s="285"/>
      <c r="OZE165" s="285"/>
      <c r="OZF165" s="285"/>
      <c r="OZG165" s="285"/>
      <c r="OZH165" s="285"/>
      <c r="OZI165" s="285"/>
      <c r="OZJ165" s="285"/>
      <c r="OZK165" s="285"/>
      <c r="OZL165" s="285"/>
      <c r="OZM165" s="285"/>
      <c r="OZN165" s="285"/>
      <c r="OZO165" s="285"/>
      <c r="OZP165" s="285"/>
      <c r="OZQ165" s="285"/>
      <c r="OZR165" s="285"/>
      <c r="OZS165" s="285"/>
      <c r="OZT165" s="285"/>
      <c r="OZU165" s="285"/>
      <c r="OZV165" s="285"/>
      <c r="OZW165" s="285"/>
      <c r="OZX165" s="285"/>
      <c r="OZY165" s="285"/>
      <c r="OZZ165" s="285"/>
      <c r="PAA165" s="285"/>
      <c r="PAB165" s="285"/>
      <c r="PAC165" s="285"/>
      <c r="PAD165" s="285"/>
      <c r="PAE165" s="285"/>
      <c r="PAF165" s="285"/>
      <c r="PAG165" s="285"/>
      <c r="PAH165" s="285"/>
      <c r="PAI165" s="285"/>
      <c r="PAJ165" s="285"/>
      <c r="PAK165" s="285"/>
      <c r="PAL165" s="285"/>
      <c r="PAM165" s="285"/>
      <c r="PAN165" s="285"/>
      <c r="PAO165" s="285"/>
      <c r="PAP165" s="285"/>
      <c r="PAQ165" s="285"/>
      <c r="PAR165" s="285"/>
      <c r="PAS165" s="285"/>
      <c r="PAT165" s="285"/>
      <c r="PAU165" s="285"/>
      <c r="PAV165" s="285"/>
      <c r="PAW165" s="285"/>
      <c r="PAX165" s="285"/>
      <c r="PAY165" s="285"/>
      <c r="PAZ165" s="285"/>
      <c r="PBA165" s="285"/>
      <c r="PBB165" s="285"/>
      <c r="PBC165" s="285"/>
      <c r="PBD165" s="285"/>
      <c r="PBE165" s="285"/>
      <c r="PBF165" s="285"/>
      <c r="PBG165" s="285"/>
      <c r="PBH165" s="285"/>
      <c r="PBI165" s="285"/>
      <c r="PBJ165" s="285"/>
      <c r="PBK165" s="285"/>
      <c r="PBL165" s="285"/>
      <c r="PBM165" s="285"/>
      <c r="PBN165" s="285"/>
      <c r="PBO165" s="285"/>
      <c r="PBP165" s="285"/>
      <c r="PBQ165" s="285"/>
      <c r="PBR165" s="285"/>
      <c r="PBS165" s="285"/>
      <c r="PBT165" s="285"/>
      <c r="PBU165" s="285"/>
      <c r="PBV165" s="285"/>
      <c r="PBW165" s="285"/>
      <c r="PBX165" s="285"/>
      <c r="PBY165" s="285"/>
      <c r="PBZ165" s="285"/>
      <c r="PCA165" s="285"/>
      <c r="PCB165" s="285"/>
      <c r="PCC165" s="285"/>
      <c r="PCD165" s="285"/>
      <c r="PCE165" s="285"/>
      <c r="PCF165" s="285"/>
      <c r="PCG165" s="285"/>
      <c r="PCH165" s="285"/>
      <c r="PCI165" s="285"/>
      <c r="PCJ165" s="285"/>
      <c r="PCK165" s="285"/>
      <c r="PCL165" s="285"/>
      <c r="PCM165" s="285"/>
      <c r="PCN165" s="285"/>
      <c r="PCO165" s="285"/>
      <c r="PCP165" s="285"/>
      <c r="PCQ165" s="285"/>
      <c r="PCR165" s="285"/>
      <c r="PCS165" s="285"/>
      <c r="PCT165" s="285"/>
      <c r="PCU165" s="285"/>
      <c r="PCV165" s="285"/>
      <c r="PCW165" s="285"/>
      <c r="PCX165" s="285"/>
      <c r="PCY165" s="285"/>
      <c r="PCZ165" s="285"/>
      <c r="PDA165" s="285"/>
      <c r="PDB165" s="285"/>
      <c r="PDC165" s="285"/>
      <c r="PDD165" s="285"/>
      <c r="PDE165" s="285"/>
      <c r="PDF165" s="285"/>
      <c r="PDG165" s="285"/>
      <c r="PDH165" s="285"/>
      <c r="PDI165" s="285"/>
      <c r="PDJ165" s="285"/>
      <c r="PDK165" s="285"/>
      <c r="PDL165" s="285"/>
      <c r="PDM165" s="285"/>
      <c r="PDN165" s="285"/>
      <c r="PDO165" s="285"/>
      <c r="PDP165" s="285"/>
      <c r="PDQ165" s="285"/>
      <c r="PDR165" s="285"/>
      <c r="PDS165" s="285"/>
      <c r="PDT165" s="285"/>
      <c r="PDU165" s="285"/>
      <c r="PDV165" s="285"/>
      <c r="PDW165" s="285"/>
      <c r="PDX165" s="285"/>
      <c r="PDY165" s="285"/>
      <c r="PDZ165" s="285"/>
      <c r="PEA165" s="285"/>
      <c r="PEB165" s="285"/>
      <c r="PEC165" s="285"/>
      <c r="PED165" s="285"/>
      <c r="PEE165" s="285"/>
      <c r="PEF165" s="285"/>
      <c r="PEG165" s="285"/>
      <c r="PEH165" s="285"/>
      <c r="PEI165" s="285"/>
      <c r="PEJ165" s="285"/>
      <c r="PEK165" s="285"/>
      <c r="PEL165" s="285"/>
      <c r="PEM165" s="285"/>
      <c r="PEN165" s="285"/>
      <c r="PEO165" s="285"/>
      <c r="PEP165" s="285"/>
      <c r="PEQ165" s="285"/>
      <c r="PER165" s="285"/>
      <c r="PES165" s="285"/>
      <c r="PET165" s="285"/>
      <c r="PEU165" s="285"/>
      <c r="PEV165" s="285"/>
      <c r="PEW165" s="285"/>
      <c r="PEX165" s="285"/>
      <c r="PEY165" s="285"/>
      <c r="PEZ165" s="285"/>
      <c r="PFA165" s="285"/>
      <c r="PFB165" s="285"/>
      <c r="PFC165" s="285"/>
      <c r="PFD165" s="285"/>
      <c r="PFE165" s="285"/>
      <c r="PFF165" s="285"/>
      <c r="PFG165" s="285"/>
      <c r="PFH165" s="285"/>
      <c r="PFI165" s="285"/>
      <c r="PFJ165" s="285"/>
      <c r="PFK165" s="285"/>
      <c r="PFL165" s="285"/>
      <c r="PFM165" s="285"/>
      <c r="PFN165" s="285"/>
      <c r="PFO165" s="285"/>
      <c r="PFP165" s="285"/>
      <c r="PFQ165" s="285"/>
      <c r="PFR165" s="285"/>
      <c r="PFS165" s="285"/>
      <c r="PFT165" s="285"/>
      <c r="PFU165" s="285"/>
      <c r="PFV165" s="285"/>
      <c r="PFW165" s="285"/>
      <c r="PFX165" s="285"/>
      <c r="PFY165" s="285"/>
      <c r="PFZ165" s="285"/>
      <c r="PGA165" s="285"/>
      <c r="PGB165" s="285"/>
      <c r="PGC165" s="285"/>
      <c r="PGD165" s="285"/>
      <c r="PGE165" s="285"/>
      <c r="PGF165" s="285"/>
      <c r="PGG165" s="285"/>
      <c r="PGH165" s="285"/>
      <c r="PGI165" s="285"/>
      <c r="PGJ165" s="285"/>
      <c r="PGK165" s="285"/>
      <c r="PGL165" s="285"/>
      <c r="PGM165" s="285"/>
      <c r="PGN165" s="285"/>
      <c r="PGO165" s="285"/>
      <c r="PGP165" s="285"/>
      <c r="PGQ165" s="285"/>
      <c r="PGR165" s="285"/>
      <c r="PGS165" s="285"/>
      <c r="PGT165" s="285"/>
      <c r="PGU165" s="285"/>
      <c r="PGV165" s="285"/>
      <c r="PGW165" s="285"/>
      <c r="PGX165" s="285"/>
      <c r="PGY165" s="285"/>
      <c r="PGZ165" s="285"/>
      <c r="PHA165" s="285"/>
      <c r="PHB165" s="285"/>
      <c r="PHC165" s="285"/>
      <c r="PHD165" s="285"/>
      <c r="PHE165" s="285"/>
      <c r="PHF165" s="285"/>
      <c r="PHG165" s="285"/>
      <c r="PHH165" s="285"/>
      <c r="PHI165" s="285"/>
      <c r="PHJ165" s="285"/>
      <c r="PHK165" s="285"/>
      <c r="PHL165" s="285"/>
      <c r="PHM165" s="285"/>
      <c r="PHN165" s="285"/>
      <c r="PHO165" s="285"/>
      <c r="PHP165" s="285"/>
      <c r="PHQ165" s="285"/>
      <c r="PHR165" s="285"/>
      <c r="PHS165" s="285"/>
      <c r="PHT165" s="285"/>
      <c r="PHU165" s="285"/>
      <c r="PHV165" s="285"/>
      <c r="PHW165" s="285"/>
      <c r="PHX165" s="285"/>
      <c r="PHY165" s="285"/>
      <c r="PHZ165" s="285"/>
      <c r="PIA165" s="285"/>
      <c r="PIB165" s="285"/>
      <c r="PIC165" s="285"/>
      <c r="PID165" s="285"/>
      <c r="PIE165" s="285"/>
      <c r="PIF165" s="285"/>
      <c r="PIG165" s="285"/>
      <c r="PIH165" s="285"/>
      <c r="PII165" s="285"/>
      <c r="PIJ165" s="285"/>
      <c r="PIK165" s="285"/>
      <c r="PIL165" s="285"/>
      <c r="PIM165" s="285"/>
      <c r="PIN165" s="285"/>
      <c r="PIO165" s="285"/>
      <c r="PIP165" s="285"/>
      <c r="PIQ165" s="285"/>
      <c r="PIR165" s="285"/>
      <c r="PIS165" s="285"/>
      <c r="PIT165" s="285"/>
      <c r="PIU165" s="285"/>
      <c r="PIV165" s="285"/>
      <c r="PIW165" s="285"/>
      <c r="PIX165" s="285"/>
      <c r="PIY165" s="285"/>
      <c r="PIZ165" s="285"/>
      <c r="PJA165" s="285"/>
      <c r="PJB165" s="285"/>
      <c r="PJC165" s="285"/>
      <c r="PJD165" s="285"/>
      <c r="PJE165" s="285"/>
      <c r="PJF165" s="285"/>
      <c r="PJG165" s="285"/>
      <c r="PJH165" s="285"/>
      <c r="PJI165" s="285"/>
      <c r="PJJ165" s="285"/>
      <c r="PJK165" s="285"/>
      <c r="PJL165" s="285"/>
      <c r="PJM165" s="285"/>
      <c r="PJN165" s="285"/>
      <c r="PJO165" s="285"/>
      <c r="PJP165" s="285"/>
      <c r="PJQ165" s="285"/>
      <c r="PJR165" s="285"/>
      <c r="PJS165" s="285"/>
      <c r="PJT165" s="285"/>
      <c r="PJU165" s="285"/>
      <c r="PJV165" s="285"/>
      <c r="PJW165" s="285"/>
      <c r="PJX165" s="285"/>
      <c r="PJY165" s="285"/>
      <c r="PJZ165" s="285"/>
      <c r="PKA165" s="285"/>
      <c r="PKB165" s="285"/>
      <c r="PKC165" s="285"/>
      <c r="PKD165" s="285"/>
      <c r="PKE165" s="285"/>
      <c r="PKF165" s="285"/>
      <c r="PKG165" s="285"/>
      <c r="PKH165" s="285"/>
      <c r="PKI165" s="285"/>
      <c r="PKJ165" s="285"/>
      <c r="PKK165" s="285"/>
      <c r="PKL165" s="285"/>
      <c r="PKM165" s="285"/>
      <c r="PKN165" s="285"/>
      <c r="PKO165" s="285"/>
      <c r="PKP165" s="285"/>
      <c r="PKQ165" s="285"/>
      <c r="PKR165" s="285"/>
      <c r="PKS165" s="285"/>
      <c r="PKT165" s="285"/>
      <c r="PKU165" s="285"/>
      <c r="PKV165" s="285"/>
      <c r="PKW165" s="285"/>
      <c r="PKX165" s="285"/>
      <c r="PKY165" s="285"/>
      <c r="PKZ165" s="285"/>
      <c r="PLA165" s="285"/>
      <c r="PLB165" s="285"/>
      <c r="PLC165" s="285"/>
      <c r="PLD165" s="285"/>
      <c r="PLE165" s="285"/>
      <c r="PLF165" s="285"/>
      <c r="PLG165" s="285"/>
      <c r="PLH165" s="285"/>
      <c r="PLI165" s="285"/>
      <c r="PLJ165" s="285"/>
      <c r="PLK165" s="285"/>
      <c r="PLL165" s="285"/>
      <c r="PLM165" s="285"/>
      <c r="PLN165" s="285"/>
      <c r="PLO165" s="285"/>
      <c r="PLP165" s="285"/>
      <c r="PLQ165" s="285"/>
      <c r="PLR165" s="285"/>
      <c r="PLS165" s="285"/>
      <c r="PLT165" s="285"/>
      <c r="PLU165" s="285"/>
      <c r="PLV165" s="285"/>
      <c r="PLW165" s="285"/>
      <c r="PLX165" s="285"/>
      <c r="PLY165" s="285"/>
      <c r="PLZ165" s="285"/>
      <c r="PMA165" s="285"/>
      <c r="PMB165" s="285"/>
      <c r="PMC165" s="285"/>
      <c r="PMD165" s="285"/>
      <c r="PME165" s="285"/>
      <c r="PMF165" s="285"/>
      <c r="PMG165" s="285"/>
      <c r="PMH165" s="285"/>
      <c r="PMI165" s="285"/>
      <c r="PMJ165" s="285"/>
      <c r="PMK165" s="285"/>
      <c r="PML165" s="285"/>
      <c r="PMM165" s="285"/>
      <c r="PMN165" s="285"/>
      <c r="PMO165" s="285"/>
      <c r="PMP165" s="285"/>
      <c r="PMQ165" s="285"/>
      <c r="PMR165" s="285"/>
      <c r="PMS165" s="285"/>
      <c r="PMT165" s="285"/>
      <c r="PMU165" s="285"/>
      <c r="PMV165" s="285"/>
      <c r="PMW165" s="285"/>
      <c r="PMX165" s="285"/>
      <c r="PMY165" s="285"/>
      <c r="PMZ165" s="285"/>
      <c r="PNA165" s="285"/>
      <c r="PNB165" s="285"/>
      <c r="PNC165" s="285"/>
      <c r="PND165" s="285"/>
      <c r="PNE165" s="285"/>
      <c r="PNF165" s="285"/>
      <c r="PNG165" s="285"/>
      <c r="PNH165" s="285"/>
      <c r="PNI165" s="285"/>
      <c r="PNJ165" s="285"/>
      <c r="PNK165" s="285"/>
      <c r="PNL165" s="285"/>
      <c r="PNM165" s="285"/>
      <c r="PNN165" s="285"/>
      <c r="PNO165" s="285"/>
      <c r="PNP165" s="285"/>
      <c r="PNQ165" s="285"/>
      <c r="PNR165" s="285"/>
      <c r="PNS165" s="285"/>
      <c r="PNT165" s="285"/>
      <c r="PNU165" s="285"/>
      <c r="PNV165" s="285"/>
      <c r="PNW165" s="285"/>
      <c r="PNX165" s="285"/>
      <c r="PNY165" s="285"/>
      <c r="PNZ165" s="285"/>
      <c r="POA165" s="285"/>
      <c r="POB165" s="285"/>
      <c r="POC165" s="285"/>
      <c r="POD165" s="285"/>
      <c r="POE165" s="285"/>
      <c r="POF165" s="285"/>
      <c r="POG165" s="285"/>
      <c r="POH165" s="285"/>
      <c r="POI165" s="285"/>
      <c r="POJ165" s="285"/>
      <c r="POK165" s="285"/>
      <c r="POL165" s="285"/>
      <c r="POM165" s="285"/>
      <c r="PON165" s="285"/>
      <c r="POO165" s="285"/>
      <c r="POP165" s="285"/>
      <c r="POQ165" s="285"/>
      <c r="POR165" s="285"/>
      <c r="POS165" s="285"/>
      <c r="POT165" s="285"/>
      <c r="POU165" s="285"/>
      <c r="POV165" s="285"/>
      <c r="POW165" s="285"/>
      <c r="POX165" s="285"/>
      <c r="POY165" s="285"/>
      <c r="POZ165" s="285"/>
      <c r="PPA165" s="285"/>
      <c r="PPB165" s="285"/>
      <c r="PPC165" s="285"/>
      <c r="PPD165" s="285"/>
      <c r="PPE165" s="285"/>
      <c r="PPF165" s="285"/>
      <c r="PPG165" s="285"/>
      <c r="PPH165" s="285"/>
      <c r="PPI165" s="285"/>
      <c r="PPJ165" s="285"/>
      <c r="PPK165" s="285"/>
      <c r="PPL165" s="285"/>
      <c r="PPM165" s="285"/>
      <c r="PPN165" s="285"/>
      <c r="PPO165" s="285"/>
      <c r="PPP165" s="285"/>
      <c r="PPQ165" s="285"/>
      <c r="PPR165" s="285"/>
      <c r="PPS165" s="285"/>
      <c r="PPT165" s="285"/>
      <c r="PPU165" s="285"/>
      <c r="PPV165" s="285"/>
      <c r="PPW165" s="285"/>
      <c r="PPX165" s="285"/>
      <c r="PPY165" s="285"/>
      <c r="PPZ165" s="285"/>
      <c r="PQA165" s="285"/>
      <c r="PQB165" s="285"/>
      <c r="PQC165" s="285"/>
      <c r="PQD165" s="285"/>
      <c r="PQE165" s="285"/>
      <c r="PQF165" s="285"/>
      <c r="PQG165" s="285"/>
      <c r="PQH165" s="285"/>
      <c r="PQI165" s="285"/>
      <c r="PQJ165" s="285"/>
      <c r="PQK165" s="285"/>
      <c r="PQL165" s="285"/>
      <c r="PQM165" s="285"/>
      <c r="PQN165" s="285"/>
      <c r="PQO165" s="285"/>
      <c r="PQP165" s="285"/>
      <c r="PQQ165" s="285"/>
      <c r="PQR165" s="285"/>
      <c r="PQS165" s="285"/>
      <c r="PQT165" s="285"/>
      <c r="PQU165" s="285"/>
      <c r="PQV165" s="285"/>
      <c r="PQW165" s="285"/>
      <c r="PQX165" s="285"/>
      <c r="PQY165" s="285"/>
      <c r="PQZ165" s="285"/>
      <c r="PRA165" s="285"/>
      <c r="PRB165" s="285"/>
      <c r="PRC165" s="285"/>
      <c r="PRD165" s="285"/>
      <c r="PRE165" s="285"/>
      <c r="PRF165" s="285"/>
      <c r="PRG165" s="285"/>
      <c r="PRH165" s="285"/>
      <c r="PRI165" s="285"/>
      <c r="PRJ165" s="285"/>
      <c r="PRK165" s="285"/>
      <c r="PRL165" s="285"/>
      <c r="PRM165" s="285"/>
      <c r="PRN165" s="285"/>
      <c r="PRO165" s="285"/>
      <c r="PRP165" s="285"/>
      <c r="PRQ165" s="285"/>
      <c r="PRR165" s="285"/>
      <c r="PRS165" s="285"/>
      <c r="PRT165" s="285"/>
      <c r="PRU165" s="285"/>
      <c r="PRV165" s="285"/>
      <c r="PRW165" s="285"/>
      <c r="PRX165" s="285"/>
      <c r="PRY165" s="285"/>
      <c r="PRZ165" s="285"/>
      <c r="PSA165" s="285"/>
      <c r="PSB165" s="285"/>
      <c r="PSC165" s="285"/>
      <c r="PSD165" s="285"/>
      <c r="PSE165" s="285"/>
      <c r="PSF165" s="285"/>
      <c r="PSG165" s="285"/>
      <c r="PSH165" s="285"/>
      <c r="PSI165" s="285"/>
      <c r="PSJ165" s="285"/>
      <c r="PSK165" s="285"/>
      <c r="PSL165" s="285"/>
      <c r="PSM165" s="285"/>
      <c r="PSN165" s="285"/>
      <c r="PSO165" s="285"/>
      <c r="PSP165" s="285"/>
      <c r="PSQ165" s="285"/>
      <c r="PSR165" s="285"/>
      <c r="PSS165" s="285"/>
      <c r="PST165" s="285"/>
      <c r="PSU165" s="285"/>
      <c r="PSV165" s="285"/>
      <c r="PSW165" s="285"/>
      <c r="PSX165" s="285"/>
      <c r="PSY165" s="285"/>
      <c r="PSZ165" s="285"/>
      <c r="PTA165" s="285"/>
      <c r="PTB165" s="285"/>
      <c r="PTC165" s="285"/>
      <c r="PTD165" s="285"/>
      <c r="PTE165" s="285"/>
      <c r="PTF165" s="285"/>
      <c r="PTG165" s="285"/>
      <c r="PTH165" s="285"/>
      <c r="PTI165" s="285"/>
      <c r="PTJ165" s="285"/>
      <c r="PTK165" s="285"/>
      <c r="PTL165" s="285"/>
      <c r="PTM165" s="285"/>
      <c r="PTN165" s="285"/>
      <c r="PTO165" s="285"/>
      <c r="PTP165" s="285"/>
      <c r="PTQ165" s="285"/>
      <c r="PTR165" s="285"/>
      <c r="PTS165" s="285"/>
      <c r="PTT165" s="285"/>
      <c r="PTU165" s="285"/>
      <c r="PTV165" s="285"/>
      <c r="PTW165" s="285"/>
      <c r="PTX165" s="285"/>
      <c r="PTY165" s="285"/>
      <c r="PTZ165" s="285"/>
      <c r="PUA165" s="285"/>
      <c r="PUB165" s="285"/>
      <c r="PUC165" s="285"/>
      <c r="PUD165" s="285"/>
      <c r="PUE165" s="285"/>
      <c r="PUF165" s="285"/>
      <c r="PUG165" s="285"/>
      <c r="PUH165" s="285"/>
      <c r="PUI165" s="285"/>
      <c r="PUJ165" s="285"/>
      <c r="PUK165" s="285"/>
      <c r="PUL165" s="285"/>
      <c r="PUM165" s="285"/>
      <c r="PUN165" s="285"/>
      <c r="PUO165" s="285"/>
      <c r="PUP165" s="285"/>
      <c r="PUQ165" s="285"/>
      <c r="PUR165" s="285"/>
      <c r="PUS165" s="285"/>
      <c r="PUT165" s="285"/>
      <c r="PUU165" s="285"/>
      <c r="PUV165" s="285"/>
      <c r="PUW165" s="285"/>
      <c r="PUX165" s="285"/>
      <c r="PUY165" s="285"/>
      <c r="PUZ165" s="285"/>
      <c r="PVA165" s="285"/>
      <c r="PVB165" s="285"/>
      <c r="PVC165" s="285"/>
      <c r="PVD165" s="285"/>
      <c r="PVE165" s="285"/>
      <c r="PVF165" s="285"/>
      <c r="PVG165" s="285"/>
      <c r="PVH165" s="285"/>
      <c r="PVI165" s="285"/>
      <c r="PVJ165" s="285"/>
      <c r="PVK165" s="285"/>
      <c r="PVL165" s="285"/>
      <c r="PVM165" s="285"/>
      <c r="PVN165" s="285"/>
      <c r="PVO165" s="285"/>
      <c r="PVP165" s="285"/>
      <c r="PVQ165" s="285"/>
      <c r="PVR165" s="285"/>
      <c r="PVS165" s="285"/>
      <c r="PVT165" s="285"/>
      <c r="PVU165" s="285"/>
      <c r="PVV165" s="285"/>
      <c r="PVW165" s="285"/>
      <c r="PVX165" s="285"/>
      <c r="PVY165" s="285"/>
      <c r="PVZ165" s="285"/>
      <c r="PWA165" s="285"/>
      <c r="PWB165" s="285"/>
      <c r="PWC165" s="285"/>
      <c r="PWD165" s="285"/>
      <c r="PWE165" s="285"/>
      <c r="PWF165" s="285"/>
      <c r="PWG165" s="285"/>
      <c r="PWH165" s="285"/>
      <c r="PWI165" s="285"/>
      <c r="PWJ165" s="285"/>
      <c r="PWK165" s="285"/>
      <c r="PWL165" s="285"/>
      <c r="PWM165" s="285"/>
      <c r="PWN165" s="285"/>
      <c r="PWO165" s="285"/>
      <c r="PWP165" s="285"/>
      <c r="PWQ165" s="285"/>
      <c r="PWR165" s="285"/>
      <c r="PWS165" s="285"/>
      <c r="PWT165" s="285"/>
      <c r="PWU165" s="285"/>
      <c r="PWV165" s="285"/>
      <c r="PWW165" s="285"/>
      <c r="PWX165" s="285"/>
      <c r="PWY165" s="285"/>
      <c r="PWZ165" s="285"/>
      <c r="PXA165" s="285"/>
      <c r="PXB165" s="285"/>
      <c r="PXC165" s="285"/>
      <c r="PXD165" s="285"/>
      <c r="PXE165" s="285"/>
      <c r="PXF165" s="285"/>
      <c r="PXG165" s="285"/>
      <c r="PXH165" s="285"/>
      <c r="PXI165" s="285"/>
      <c r="PXJ165" s="285"/>
      <c r="PXK165" s="285"/>
      <c r="PXL165" s="285"/>
      <c r="PXM165" s="285"/>
      <c r="PXN165" s="285"/>
      <c r="PXO165" s="285"/>
      <c r="PXP165" s="285"/>
      <c r="PXQ165" s="285"/>
      <c r="PXR165" s="285"/>
      <c r="PXS165" s="285"/>
      <c r="PXT165" s="285"/>
      <c r="PXU165" s="285"/>
      <c r="PXV165" s="285"/>
      <c r="PXW165" s="285"/>
      <c r="PXX165" s="285"/>
      <c r="PXY165" s="285"/>
      <c r="PXZ165" s="285"/>
      <c r="PYA165" s="285"/>
      <c r="PYB165" s="285"/>
      <c r="PYC165" s="285"/>
      <c r="PYD165" s="285"/>
      <c r="PYE165" s="285"/>
      <c r="PYF165" s="285"/>
      <c r="PYG165" s="285"/>
      <c r="PYH165" s="285"/>
      <c r="PYI165" s="285"/>
      <c r="PYJ165" s="285"/>
      <c r="PYK165" s="285"/>
      <c r="PYL165" s="285"/>
      <c r="PYM165" s="285"/>
      <c r="PYN165" s="285"/>
      <c r="PYO165" s="285"/>
      <c r="PYP165" s="285"/>
      <c r="PYQ165" s="285"/>
      <c r="PYR165" s="285"/>
      <c r="PYS165" s="285"/>
      <c r="PYT165" s="285"/>
      <c r="PYU165" s="285"/>
      <c r="PYV165" s="285"/>
      <c r="PYW165" s="285"/>
      <c r="PYX165" s="285"/>
      <c r="PYY165" s="285"/>
      <c r="PYZ165" s="285"/>
      <c r="PZA165" s="285"/>
      <c r="PZB165" s="285"/>
      <c r="PZC165" s="285"/>
      <c r="PZD165" s="285"/>
      <c r="PZE165" s="285"/>
      <c r="PZF165" s="285"/>
      <c r="PZG165" s="285"/>
      <c r="PZH165" s="285"/>
      <c r="PZI165" s="285"/>
      <c r="PZJ165" s="285"/>
      <c r="PZK165" s="285"/>
      <c r="PZL165" s="285"/>
      <c r="PZM165" s="285"/>
      <c r="PZN165" s="285"/>
      <c r="PZO165" s="285"/>
      <c r="PZP165" s="285"/>
      <c r="PZQ165" s="285"/>
      <c r="PZR165" s="285"/>
      <c r="PZS165" s="285"/>
      <c r="PZT165" s="285"/>
      <c r="PZU165" s="285"/>
      <c r="PZV165" s="285"/>
      <c r="PZW165" s="285"/>
      <c r="PZX165" s="285"/>
      <c r="PZY165" s="285"/>
      <c r="PZZ165" s="285"/>
      <c r="QAA165" s="285"/>
      <c r="QAB165" s="285"/>
      <c r="QAC165" s="285"/>
      <c r="QAD165" s="285"/>
      <c r="QAE165" s="285"/>
      <c r="QAF165" s="285"/>
      <c r="QAG165" s="285"/>
      <c r="QAH165" s="285"/>
      <c r="QAI165" s="285"/>
      <c r="QAJ165" s="285"/>
      <c r="QAK165" s="285"/>
      <c r="QAL165" s="285"/>
      <c r="QAM165" s="285"/>
      <c r="QAN165" s="285"/>
      <c r="QAO165" s="285"/>
      <c r="QAP165" s="285"/>
      <c r="QAQ165" s="285"/>
      <c r="QAR165" s="285"/>
      <c r="QAS165" s="285"/>
      <c r="QAT165" s="285"/>
      <c r="QAU165" s="285"/>
      <c r="QAV165" s="285"/>
      <c r="QAW165" s="285"/>
      <c r="QAX165" s="285"/>
      <c r="QAY165" s="285"/>
      <c r="QAZ165" s="285"/>
      <c r="QBA165" s="285"/>
      <c r="QBB165" s="285"/>
      <c r="QBC165" s="285"/>
      <c r="QBD165" s="285"/>
      <c r="QBE165" s="285"/>
      <c r="QBF165" s="285"/>
      <c r="QBG165" s="285"/>
      <c r="QBH165" s="285"/>
      <c r="QBI165" s="285"/>
      <c r="QBJ165" s="285"/>
      <c r="QBK165" s="285"/>
      <c r="QBL165" s="285"/>
      <c r="QBM165" s="285"/>
      <c r="QBN165" s="285"/>
      <c r="QBO165" s="285"/>
      <c r="QBP165" s="285"/>
      <c r="QBQ165" s="285"/>
      <c r="QBR165" s="285"/>
      <c r="QBS165" s="285"/>
      <c r="QBT165" s="285"/>
      <c r="QBU165" s="285"/>
      <c r="QBV165" s="285"/>
      <c r="QBW165" s="285"/>
      <c r="QBX165" s="285"/>
      <c r="QBY165" s="285"/>
      <c r="QBZ165" s="285"/>
      <c r="QCA165" s="285"/>
      <c r="QCB165" s="285"/>
      <c r="QCC165" s="285"/>
      <c r="QCD165" s="285"/>
      <c r="QCE165" s="285"/>
      <c r="QCF165" s="285"/>
      <c r="QCG165" s="285"/>
      <c r="QCH165" s="285"/>
      <c r="QCI165" s="285"/>
      <c r="QCJ165" s="285"/>
      <c r="QCK165" s="285"/>
      <c r="QCL165" s="285"/>
      <c r="QCM165" s="285"/>
      <c r="QCN165" s="285"/>
      <c r="QCO165" s="285"/>
      <c r="QCP165" s="285"/>
      <c r="QCQ165" s="285"/>
      <c r="QCR165" s="285"/>
      <c r="QCS165" s="285"/>
      <c r="QCT165" s="285"/>
      <c r="QCU165" s="285"/>
      <c r="QCV165" s="285"/>
      <c r="QCW165" s="285"/>
      <c r="QCX165" s="285"/>
      <c r="QCY165" s="285"/>
      <c r="QCZ165" s="285"/>
      <c r="QDA165" s="285"/>
      <c r="QDB165" s="285"/>
      <c r="QDC165" s="285"/>
      <c r="QDD165" s="285"/>
      <c r="QDE165" s="285"/>
      <c r="QDF165" s="285"/>
      <c r="QDG165" s="285"/>
      <c r="QDH165" s="285"/>
      <c r="QDI165" s="285"/>
      <c r="QDJ165" s="285"/>
      <c r="QDK165" s="285"/>
      <c r="QDL165" s="285"/>
      <c r="QDM165" s="285"/>
      <c r="QDN165" s="285"/>
      <c r="QDO165" s="285"/>
      <c r="QDP165" s="285"/>
      <c r="QDQ165" s="285"/>
      <c r="QDR165" s="285"/>
      <c r="QDS165" s="285"/>
      <c r="QDT165" s="285"/>
      <c r="QDU165" s="285"/>
      <c r="QDV165" s="285"/>
      <c r="QDW165" s="285"/>
      <c r="QDX165" s="285"/>
      <c r="QDY165" s="285"/>
      <c r="QDZ165" s="285"/>
      <c r="QEA165" s="285"/>
      <c r="QEB165" s="285"/>
      <c r="QEC165" s="285"/>
      <c r="QED165" s="285"/>
      <c r="QEE165" s="285"/>
      <c r="QEF165" s="285"/>
      <c r="QEG165" s="285"/>
      <c r="QEH165" s="285"/>
      <c r="QEI165" s="285"/>
      <c r="QEJ165" s="285"/>
      <c r="QEK165" s="285"/>
      <c r="QEL165" s="285"/>
      <c r="QEM165" s="285"/>
      <c r="QEN165" s="285"/>
      <c r="QEO165" s="285"/>
      <c r="QEP165" s="285"/>
      <c r="QEQ165" s="285"/>
      <c r="QER165" s="285"/>
      <c r="QES165" s="285"/>
      <c r="QET165" s="285"/>
      <c r="QEU165" s="285"/>
      <c r="QEV165" s="285"/>
      <c r="QEW165" s="285"/>
      <c r="QEX165" s="285"/>
      <c r="QEY165" s="285"/>
      <c r="QEZ165" s="285"/>
      <c r="QFA165" s="285"/>
      <c r="QFB165" s="285"/>
      <c r="QFC165" s="285"/>
      <c r="QFD165" s="285"/>
      <c r="QFE165" s="285"/>
      <c r="QFF165" s="285"/>
      <c r="QFG165" s="285"/>
      <c r="QFH165" s="285"/>
      <c r="QFI165" s="285"/>
      <c r="QFJ165" s="285"/>
      <c r="QFK165" s="285"/>
      <c r="QFL165" s="285"/>
      <c r="QFM165" s="285"/>
      <c r="QFN165" s="285"/>
      <c r="QFO165" s="285"/>
      <c r="QFP165" s="285"/>
      <c r="QFQ165" s="285"/>
      <c r="QFR165" s="285"/>
      <c r="QFS165" s="285"/>
      <c r="QFT165" s="285"/>
      <c r="QFU165" s="285"/>
      <c r="QFV165" s="285"/>
      <c r="QFW165" s="285"/>
      <c r="QFX165" s="285"/>
      <c r="QFY165" s="285"/>
      <c r="QFZ165" s="285"/>
      <c r="QGA165" s="285"/>
      <c r="QGB165" s="285"/>
      <c r="QGC165" s="285"/>
      <c r="QGD165" s="285"/>
      <c r="QGE165" s="285"/>
      <c r="QGF165" s="285"/>
      <c r="QGG165" s="285"/>
      <c r="QGH165" s="285"/>
      <c r="QGI165" s="285"/>
      <c r="QGJ165" s="285"/>
      <c r="QGK165" s="285"/>
      <c r="QGL165" s="285"/>
      <c r="QGM165" s="285"/>
      <c r="QGN165" s="285"/>
      <c r="QGO165" s="285"/>
      <c r="QGP165" s="285"/>
      <c r="QGQ165" s="285"/>
      <c r="QGR165" s="285"/>
      <c r="QGS165" s="285"/>
      <c r="QGT165" s="285"/>
      <c r="QGU165" s="285"/>
      <c r="QGV165" s="285"/>
      <c r="QGW165" s="285"/>
      <c r="QGX165" s="285"/>
      <c r="QGY165" s="285"/>
      <c r="QGZ165" s="285"/>
      <c r="QHA165" s="285"/>
      <c r="QHB165" s="285"/>
      <c r="QHC165" s="285"/>
      <c r="QHD165" s="285"/>
      <c r="QHE165" s="285"/>
      <c r="QHF165" s="285"/>
      <c r="QHG165" s="285"/>
      <c r="QHH165" s="285"/>
      <c r="QHI165" s="285"/>
      <c r="QHJ165" s="285"/>
      <c r="QHK165" s="285"/>
      <c r="QHL165" s="285"/>
      <c r="QHM165" s="285"/>
      <c r="QHN165" s="285"/>
      <c r="QHO165" s="285"/>
      <c r="QHP165" s="285"/>
      <c r="QHQ165" s="285"/>
      <c r="QHR165" s="285"/>
      <c r="QHS165" s="285"/>
      <c r="QHT165" s="285"/>
      <c r="QHU165" s="285"/>
      <c r="QHV165" s="285"/>
      <c r="QHW165" s="285"/>
      <c r="QHX165" s="285"/>
      <c r="QHY165" s="285"/>
      <c r="QHZ165" s="285"/>
      <c r="QIA165" s="285"/>
      <c r="QIB165" s="285"/>
      <c r="QIC165" s="285"/>
      <c r="QID165" s="285"/>
      <c r="QIE165" s="285"/>
      <c r="QIF165" s="285"/>
      <c r="QIG165" s="285"/>
      <c r="QIH165" s="285"/>
      <c r="QII165" s="285"/>
      <c r="QIJ165" s="285"/>
      <c r="QIK165" s="285"/>
      <c r="QIL165" s="285"/>
      <c r="QIM165" s="285"/>
      <c r="QIN165" s="285"/>
      <c r="QIO165" s="285"/>
      <c r="QIP165" s="285"/>
      <c r="QIQ165" s="285"/>
      <c r="QIR165" s="285"/>
      <c r="QIS165" s="285"/>
      <c r="QIT165" s="285"/>
      <c r="QIU165" s="285"/>
      <c r="QIV165" s="285"/>
      <c r="QIW165" s="285"/>
      <c r="QIX165" s="285"/>
      <c r="QIY165" s="285"/>
      <c r="QIZ165" s="285"/>
      <c r="QJA165" s="285"/>
      <c r="QJB165" s="285"/>
      <c r="QJC165" s="285"/>
      <c r="QJD165" s="285"/>
      <c r="QJE165" s="285"/>
      <c r="QJF165" s="285"/>
      <c r="QJG165" s="285"/>
      <c r="QJH165" s="285"/>
      <c r="QJI165" s="285"/>
      <c r="QJJ165" s="285"/>
      <c r="QJK165" s="285"/>
      <c r="QJL165" s="285"/>
      <c r="QJM165" s="285"/>
      <c r="QJN165" s="285"/>
      <c r="QJO165" s="285"/>
      <c r="QJP165" s="285"/>
      <c r="QJQ165" s="285"/>
      <c r="QJR165" s="285"/>
      <c r="QJS165" s="285"/>
      <c r="QJT165" s="285"/>
      <c r="QJU165" s="285"/>
      <c r="QJV165" s="285"/>
      <c r="QJW165" s="285"/>
      <c r="QJX165" s="285"/>
      <c r="QJY165" s="285"/>
      <c r="QJZ165" s="285"/>
      <c r="QKA165" s="285"/>
      <c r="QKB165" s="285"/>
      <c r="QKC165" s="285"/>
      <c r="QKD165" s="285"/>
      <c r="QKE165" s="285"/>
      <c r="QKF165" s="285"/>
      <c r="QKG165" s="285"/>
      <c r="QKH165" s="285"/>
      <c r="QKI165" s="285"/>
      <c r="QKJ165" s="285"/>
      <c r="QKK165" s="285"/>
      <c r="QKL165" s="285"/>
      <c r="QKM165" s="285"/>
      <c r="QKN165" s="285"/>
      <c r="QKO165" s="285"/>
      <c r="QKP165" s="285"/>
      <c r="QKQ165" s="285"/>
      <c r="QKR165" s="285"/>
      <c r="QKS165" s="285"/>
      <c r="QKT165" s="285"/>
      <c r="QKU165" s="285"/>
      <c r="QKV165" s="285"/>
      <c r="QKW165" s="285"/>
      <c r="QKX165" s="285"/>
      <c r="QKY165" s="285"/>
      <c r="QKZ165" s="285"/>
      <c r="QLA165" s="285"/>
      <c r="QLB165" s="285"/>
      <c r="QLC165" s="285"/>
      <c r="QLD165" s="285"/>
      <c r="QLE165" s="285"/>
      <c r="QLF165" s="285"/>
      <c r="QLG165" s="285"/>
      <c r="QLH165" s="285"/>
      <c r="QLI165" s="285"/>
      <c r="QLJ165" s="285"/>
      <c r="QLK165" s="285"/>
      <c r="QLL165" s="285"/>
      <c r="QLM165" s="285"/>
      <c r="QLN165" s="285"/>
      <c r="QLO165" s="285"/>
      <c r="QLP165" s="285"/>
      <c r="QLQ165" s="285"/>
      <c r="QLR165" s="285"/>
      <c r="QLS165" s="285"/>
      <c r="QLT165" s="285"/>
      <c r="QLU165" s="285"/>
      <c r="QLV165" s="285"/>
      <c r="QLW165" s="285"/>
      <c r="QLX165" s="285"/>
      <c r="QLY165" s="285"/>
      <c r="QLZ165" s="285"/>
      <c r="QMA165" s="285"/>
      <c r="QMB165" s="285"/>
      <c r="QMC165" s="285"/>
      <c r="QMD165" s="285"/>
      <c r="QME165" s="285"/>
      <c r="QMF165" s="285"/>
      <c r="QMG165" s="285"/>
      <c r="QMH165" s="285"/>
      <c r="QMI165" s="285"/>
      <c r="QMJ165" s="285"/>
      <c r="QMK165" s="285"/>
      <c r="QML165" s="285"/>
      <c r="QMM165" s="285"/>
      <c r="QMN165" s="285"/>
      <c r="QMO165" s="285"/>
      <c r="QMP165" s="285"/>
      <c r="QMQ165" s="285"/>
      <c r="QMR165" s="285"/>
      <c r="QMS165" s="285"/>
      <c r="QMT165" s="285"/>
      <c r="QMU165" s="285"/>
      <c r="QMV165" s="285"/>
      <c r="QMW165" s="285"/>
      <c r="QMX165" s="285"/>
      <c r="QMY165" s="285"/>
      <c r="QMZ165" s="285"/>
      <c r="QNA165" s="285"/>
      <c r="QNB165" s="285"/>
      <c r="QNC165" s="285"/>
      <c r="QND165" s="285"/>
      <c r="QNE165" s="285"/>
      <c r="QNF165" s="285"/>
      <c r="QNG165" s="285"/>
      <c r="QNH165" s="285"/>
      <c r="QNI165" s="285"/>
      <c r="QNJ165" s="285"/>
      <c r="QNK165" s="285"/>
      <c r="QNL165" s="285"/>
      <c r="QNM165" s="285"/>
      <c r="QNN165" s="285"/>
      <c r="QNO165" s="285"/>
      <c r="QNP165" s="285"/>
      <c r="QNQ165" s="285"/>
      <c r="QNR165" s="285"/>
      <c r="QNS165" s="285"/>
      <c r="QNT165" s="285"/>
      <c r="QNU165" s="285"/>
      <c r="QNV165" s="285"/>
      <c r="QNW165" s="285"/>
      <c r="QNX165" s="285"/>
      <c r="QNY165" s="285"/>
      <c r="QNZ165" s="285"/>
      <c r="QOA165" s="285"/>
      <c r="QOB165" s="285"/>
      <c r="QOC165" s="285"/>
      <c r="QOD165" s="285"/>
      <c r="QOE165" s="285"/>
      <c r="QOF165" s="285"/>
      <c r="QOG165" s="285"/>
      <c r="QOH165" s="285"/>
      <c r="QOI165" s="285"/>
      <c r="QOJ165" s="285"/>
      <c r="QOK165" s="285"/>
      <c r="QOL165" s="285"/>
      <c r="QOM165" s="285"/>
      <c r="QON165" s="285"/>
      <c r="QOO165" s="285"/>
      <c r="QOP165" s="285"/>
      <c r="QOQ165" s="285"/>
      <c r="QOR165" s="285"/>
      <c r="QOS165" s="285"/>
      <c r="QOT165" s="285"/>
      <c r="QOU165" s="285"/>
      <c r="QOV165" s="285"/>
      <c r="QOW165" s="285"/>
      <c r="QOX165" s="285"/>
      <c r="QOY165" s="285"/>
      <c r="QOZ165" s="285"/>
      <c r="QPA165" s="285"/>
      <c r="QPB165" s="285"/>
      <c r="QPC165" s="285"/>
      <c r="QPD165" s="285"/>
      <c r="QPE165" s="285"/>
      <c r="QPF165" s="285"/>
      <c r="QPG165" s="285"/>
      <c r="QPH165" s="285"/>
      <c r="QPI165" s="285"/>
      <c r="QPJ165" s="285"/>
      <c r="QPK165" s="285"/>
      <c r="QPL165" s="285"/>
      <c r="QPM165" s="285"/>
      <c r="QPN165" s="285"/>
      <c r="QPO165" s="285"/>
      <c r="QPP165" s="285"/>
      <c r="QPQ165" s="285"/>
      <c r="QPR165" s="285"/>
      <c r="QPS165" s="285"/>
      <c r="QPT165" s="285"/>
      <c r="QPU165" s="285"/>
      <c r="QPV165" s="285"/>
      <c r="QPW165" s="285"/>
      <c r="QPX165" s="285"/>
      <c r="QPY165" s="285"/>
      <c r="QPZ165" s="285"/>
      <c r="QQA165" s="285"/>
      <c r="QQB165" s="285"/>
      <c r="QQC165" s="285"/>
      <c r="QQD165" s="285"/>
      <c r="QQE165" s="285"/>
      <c r="QQF165" s="285"/>
      <c r="QQG165" s="285"/>
      <c r="QQH165" s="285"/>
      <c r="QQI165" s="285"/>
      <c r="QQJ165" s="285"/>
      <c r="QQK165" s="285"/>
      <c r="QQL165" s="285"/>
      <c r="QQM165" s="285"/>
      <c r="QQN165" s="285"/>
      <c r="QQO165" s="285"/>
      <c r="QQP165" s="285"/>
      <c r="QQQ165" s="285"/>
      <c r="QQR165" s="285"/>
      <c r="QQS165" s="285"/>
      <c r="QQT165" s="285"/>
      <c r="QQU165" s="285"/>
      <c r="QQV165" s="285"/>
      <c r="QQW165" s="285"/>
      <c r="QQX165" s="285"/>
      <c r="QQY165" s="285"/>
      <c r="QQZ165" s="285"/>
      <c r="QRA165" s="285"/>
      <c r="QRB165" s="285"/>
      <c r="QRC165" s="285"/>
      <c r="QRD165" s="285"/>
      <c r="QRE165" s="285"/>
      <c r="QRF165" s="285"/>
      <c r="QRG165" s="285"/>
      <c r="QRH165" s="285"/>
      <c r="QRI165" s="285"/>
      <c r="QRJ165" s="285"/>
      <c r="QRK165" s="285"/>
      <c r="QRL165" s="285"/>
      <c r="QRM165" s="285"/>
      <c r="QRN165" s="285"/>
      <c r="QRO165" s="285"/>
      <c r="QRP165" s="285"/>
      <c r="QRQ165" s="285"/>
      <c r="QRR165" s="285"/>
      <c r="QRS165" s="285"/>
      <c r="QRT165" s="285"/>
      <c r="QRU165" s="285"/>
      <c r="QRV165" s="285"/>
      <c r="QRW165" s="285"/>
      <c r="QRX165" s="285"/>
      <c r="QRY165" s="285"/>
      <c r="QRZ165" s="285"/>
      <c r="QSA165" s="285"/>
      <c r="QSB165" s="285"/>
      <c r="QSC165" s="285"/>
      <c r="QSD165" s="285"/>
      <c r="QSE165" s="285"/>
      <c r="QSF165" s="285"/>
      <c r="QSG165" s="285"/>
      <c r="QSH165" s="285"/>
      <c r="QSI165" s="285"/>
      <c r="QSJ165" s="285"/>
      <c r="QSK165" s="285"/>
      <c r="QSL165" s="285"/>
      <c r="QSM165" s="285"/>
      <c r="QSN165" s="285"/>
      <c r="QSO165" s="285"/>
      <c r="QSP165" s="285"/>
      <c r="QSQ165" s="285"/>
      <c r="QSR165" s="285"/>
      <c r="QSS165" s="285"/>
      <c r="QST165" s="285"/>
      <c r="QSU165" s="285"/>
      <c r="QSV165" s="285"/>
      <c r="QSW165" s="285"/>
      <c r="QSX165" s="285"/>
      <c r="QSY165" s="285"/>
      <c r="QSZ165" s="285"/>
      <c r="QTA165" s="285"/>
      <c r="QTB165" s="285"/>
      <c r="QTC165" s="285"/>
      <c r="QTD165" s="285"/>
      <c r="QTE165" s="285"/>
      <c r="QTF165" s="285"/>
      <c r="QTG165" s="285"/>
      <c r="QTH165" s="285"/>
      <c r="QTI165" s="285"/>
      <c r="QTJ165" s="285"/>
      <c r="QTK165" s="285"/>
      <c r="QTL165" s="285"/>
      <c r="QTM165" s="285"/>
      <c r="QTN165" s="285"/>
      <c r="QTO165" s="285"/>
      <c r="QTP165" s="285"/>
      <c r="QTQ165" s="285"/>
      <c r="QTR165" s="285"/>
      <c r="QTS165" s="285"/>
      <c r="QTT165" s="285"/>
      <c r="QTU165" s="285"/>
      <c r="QTV165" s="285"/>
      <c r="QTW165" s="285"/>
      <c r="QTX165" s="285"/>
      <c r="QTY165" s="285"/>
      <c r="QTZ165" s="285"/>
      <c r="QUA165" s="285"/>
      <c r="QUB165" s="285"/>
      <c r="QUC165" s="285"/>
      <c r="QUD165" s="285"/>
      <c r="QUE165" s="285"/>
      <c r="QUF165" s="285"/>
      <c r="QUG165" s="285"/>
      <c r="QUH165" s="285"/>
      <c r="QUI165" s="285"/>
      <c r="QUJ165" s="285"/>
      <c r="QUK165" s="285"/>
      <c r="QUL165" s="285"/>
      <c r="QUM165" s="285"/>
      <c r="QUN165" s="285"/>
      <c r="QUO165" s="285"/>
      <c r="QUP165" s="285"/>
      <c r="QUQ165" s="285"/>
      <c r="QUR165" s="285"/>
      <c r="QUS165" s="285"/>
      <c r="QUT165" s="285"/>
      <c r="QUU165" s="285"/>
      <c r="QUV165" s="285"/>
      <c r="QUW165" s="285"/>
      <c r="QUX165" s="285"/>
      <c r="QUY165" s="285"/>
      <c r="QUZ165" s="285"/>
      <c r="QVA165" s="285"/>
      <c r="QVB165" s="285"/>
      <c r="QVC165" s="285"/>
      <c r="QVD165" s="285"/>
      <c r="QVE165" s="285"/>
      <c r="QVF165" s="285"/>
      <c r="QVG165" s="285"/>
      <c r="QVH165" s="285"/>
      <c r="QVI165" s="285"/>
      <c r="QVJ165" s="285"/>
      <c r="QVK165" s="285"/>
      <c r="QVL165" s="285"/>
      <c r="QVM165" s="285"/>
      <c r="QVN165" s="285"/>
      <c r="QVO165" s="285"/>
      <c r="QVP165" s="285"/>
      <c r="QVQ165" s="285"/>
      <c r="QVR165" s="285"/>
      <c r="QVS165" s="285"/>
      <c r="QVT165" s="285"/>
      <c r="QVU165" s="285"/>
      <c r="QVV165" s="285"/>
      <c r="QVW165" s="285"/>
      <c r="QVX165" s="285"/>
      <c r="QVY165" s="285"/>
      <c r="QVZ165" s="285"/>
      <c r="QWA165" s="285"/>
      <c r="QWB165" s="285"/>
      <c r="QWC165" s="285"/>
      <c r="QWD165" s="285"/>
      <c r="QWE165" s="285"/>
      <c r="QWF165" s="285"/>
      <c r="QWG165" s="285"/>
      <c r="QWH165" s="285"/>
      <c r="QWI165" s="285"/>
      <c r="QWJ165" s="285"/>
      <c r="QWK165" s="285"/>
      <c r="QWL165" s="285"/>
      <c r="QWM165" s="285"/>
      <c r="QWN165" s="285"/>
      <c r="QWO165" s="285"/>
      <c r="QWP165" s="285"/>
      <c r="QWQ165" s="285"/>
      <c r="QWR165" s="285"/>
      <c r="QWS165" s="285"/>
      <c r="QWT165" s="285"/>
      <c r="QWU165" s="285"/>
      <c r="QWV165" s="285"/>
      <c r="QWW165" s="285"/>
      <c r="QWX165" s="285"/>
      <c r="QWY165" s="285"/>
      <c r="QWZ165" s="285"/>
      <c r="QXA165" s="285"/>
      <c r="QXB165" s="285"/>
      <c r="QXC165" s="285"/>
      <c r="QXD165" s="285"/>
      <c r="QXE165" s="285"/>
      <c r="QXF165" s="285"/>
      <c r="QXG165" s="285"/>
      <c r="QXH165" s="285"/>
      <c r="QXI165" s="285"/>
      <c r="QXJ165" s="285"/>
      <c r="QXK165" s="285"/>
      <c r="QXL165" s="285"/>
      <c r="QXM165" s="285"/>
      <c r="QXN165" s="285"/>
      <c r="QXO165" s="285"/>
      <c r="QXP165" s="285"/>
      <c r="QXQ165" s="285"/>
      <c r="QXR165" s="285"/>
      <c r="QXS165" s="285"/>
      <c r="QXT165" s="285"/>
      <c r="QXU165" s="285"/>
      <c r="QXV165" s="285"/>
      <c r="QXW165" s="285"/>
      <c r="QXX165" s="285"/>
      <c r="QXY165" s="285"/>
      <c r="QXZ165" s="285"/>
      <c r="QYA165" s="285"/>
      <c r="QYB165" s="285"/>
      <c r="QYC165" s="285"/>
      <c r="QYD165" s="285"/>
      <c r="QYE165" s="285"/>
      <c r="QYF165" s="285"/>
      <c r="QYG165" s="285"/>
      <c r="QYH165" s="285"/>
      <c r="QYI165" s="285"/>
      <c r="QYJ165" s="285"/>
      <c r="QYK165" s="285"/>
      <c r="QYL165" s="285"/>
      <c r="QYM165" s="285"/>
      <c r="QYN165" s="285"/>
      <c r="QYO165" s="285"/>
      <c r="QYP165" s="285"/>
      <c r="QYQ165" s="285"/>
      <c r="QYR165" s="285"/>
      <c r="QYS165" s="285"/>
      <c r="QYT165" s="285"/>
      <c r="QYU165" s="285"/>
      <c r="QYV165" s="285"/>
      <c r="QYW165" s="285"/>
      <c r="QYX165" s="285"/>
      <c r="QYY165" s="285"/>
      <c r="QYZ165" s="285"/>
      <c r="QZA165" s="285"/>
      <c r="QZB165" s="285"/>
      <c r="QZC165" s="285"/>
      <c r="QZD165" s="285"/>
      <c r="QZE165" s="285"/>
      <c r="QZF165" s="285"/>
      <c r="QZG165" s="285"/>
      <c r="QZH165" s="285"/>
      <c r="QZI165" s="285"/>
      <c r="QZJ165" s="285"/>
      <c r="QZK165" s="285"/>
      <c r="QZL165" s="285"/>
      <c r="QZM165" s="285"/>
      <c r="QZN165" s="285"/>
      <c r="QZO165" s="285"/>
      <c r="QZP165" s="285"/>
      <c r="QZQ165" s="285"/>
      <c r="QZR165" s="285"/>
      <c r="QZS165" s="285"/>
      <c r="QZT165" s="285"/>
      <c r="QZU165" s="285"/>
      <c r="QZV165" s="285"/>
      <c r="QZW165" s="285"/>
      <c r="QZX165" s="285"/>
      <c r="QZY165" s="285"/>
      <c r="QZZ165" s="285"/>
      <c r="RAA165" s="285"/>
      <c r="RAB165" s="285"/>
      <c r="RAC165" s="285"/>
      <c r="RAD165" s="285"/>
      <c r="RAE165" s="285"/>
      <c r="RAF165" s="285"/>
      <c r="RAG165" s="285"/>
      <c r="RAH165" s="285"/>
      <c r="RAI165" s="285"/>
      <c r="RAJ165" s="285"/>
      <c r="RAK165" s="285"/>
      <c r="RAL165" s="285"/>
      <c r="RAM165" s="285"/>
      <c r="RAN165" s="285"/>
      <c r="RAO165" s="285"/>
      <c r="RAP165" s="285"/>
      <c r="RAQ165" s="285"/>
      <c r="RAR165" s="285"/>
      <c r="RAS165" s="285"/>
      <c r="RAT165" s="285"/>
      <c r="RAU165" s="285"/>
      <c r="RAV165" s="285"/>
      <c r="RAW165" s="285"/>
      <c r="RAX165" s="285"/>
      <c r="RAY165" s="285"/>
      <c r="RAZ165" s="285"/>
      <c r="RBA165" s="285"/>
      <c r="RBB165" s="285"/>
      <c r="RBC165" s="285"/>
      <c r="RBD165" s="285"/>
      <c r="RBE165" s="285"/>
      <c r="RBF165" s="285"/>
      <c r="RBG165" s="285"/>
      <c r="RBH165" s="285"/>
      <c r="RBI165" s="285"/>
      <c r="RBJ165" s="285"/>
      <c r="RBK165" s="285"/>
      <c r="RBL165" s="285"/>
      <c r="RBM165" s="285"/>
      <c r="RBN165" s="285"/>
      <c r="RBO165" s="285"/>
      <c r="RBP165" s="285"/>
      <c r="RBQ165" s="285"/>
      <c r="RBR165" s="285"/>
      <c r="RBS165" s="285"/>
      <c r="RBT165" s="285"/>
      <c r="RBU165" s="285"/>
      <c r="RBV165" s="285"/>
      <c r="RBW165" s="285"/>
      <c r="RBX165" s="285"/>
      <c r="RBY165" s="285"/>
      <c r="RBZ165" s="285"/>
      <c r="RCA165" s="285"/>
      <c r="RCB165" s="285"/>
      <c r="RCC165" s="285"/>
      <c r="RCD165" s="285"/>
      <c r="RCE165" s="285"/>
      <c r="RCF165" s="285"/>
      <c r="RCG165" s="285"/>
      <c r="RCH165" s="285"/>
      <c r="RCI165" s="285"/>
      <c r="RCJ165" s="285"/>
      <c r="RCK165" s="285"/>
      <c r="RCL165" s="285"/>
      <c r="RCM165" s="285"/>
      <c r="RCN165" s="285"/>
      <c r="RCO165" s="285"/>
      <c r="RCP165" s="285"/>
      <c r="RCQ165" s="285"/>
      <c r="RCR165" s="285"/>
      <c r="RCS165" s="285"/>
      <c r="RCT165" s="285"/>
      <c r="RCU165" s="285"/>
      <c r="RCV165" s="285"/>
      <c r="RCW165" s="285"/>
      <c r="RCX165" s="285"/>
      <c r="RCY165" s="285"/>
      <c r="RCZ165" s="285"/>
      <c r="RDA165" s="285"/>
      <c r="RDB165" s="285"/>
      <c r="RDC165" s="285"/>
      <c r="RDD165" s="285"/>
      <c r="RDE165" s="285"/>
      <c r="RDF165" s="285"/>
      <c r="RDG165" s="285"/>
      <c r="RDH165" s="285"/>
      <c r="RDI165" s="285"/>
      <c r="RDJ165" s="285"/>
      <c r="RDK165" s="285"/>
      <c r="RDL165" s="285"/>
      <c r="RDM165" s="285"/>
      <c r="RDN165" s="285"/>
      <c r="RDO165" s="285"/>
      <c r="RDP165" s="285"/>
      <c r="RDQ165" s="285"/>
      <c r="RDR165" s="285"/>
      <c r="RDS165" s="285"/>
      <c r="RDT165" s="285"/>
      <c r="RDU165" s="285"/>
      <c r="RDV165" s="285"/>
      <c r="RDW165" s="285"/>
      <c r="RDX165" s="285"/>
      <c r="RDY165" s="285"/>
      <c r="RDZ165" s="285"/>
      <c r="REA165" s="285"/>
      <c r="REB165" s="285"/>
      <c r="REC165" s="285"/>
      <c r="RED165" s="285"/>
      <c r="REE165" s="285"/>
      <c r="REF165" s="285"/>
      <c r="REG165" s="285"/>
      <c r="REH165" s="285"/>
      <c r="REI165" s="285"/>
      <c r="REJ165" s="285"/>
      <c r="REK165" s="285"/>
      <c r="REL165" s="285"/>
      <c r="REM165" s="285"/>
      <c r="REN165" s="285"/>
      <c r="REO165" s="285"/>
      <c r="REP165" s="285"/>
      <c r="REQ165" s="285"/>
      <c r="RER165" s="285"/>
      <c r="RES165" s="285"/>
      <c r="RET165" s="285"/>
      <c r="REU165" s="285"/>
      <c r="REV165" s="285"/>
      <c r="REW165" s="285"/>
      <c r="REX165" s="285"/>
      <c r="REY165" s="285"/>
      <c r="REZ165" s="285"/>
      <c r="RFA165" s="285"/>
      <c r="RFB165" s="285"/>
      <c r="RFC165" s="285"/>
      <c r="RFD165" s="285"/>
      <c r="RFE165" s="285"/>
      <c r="RFF165" s="285"/>
      <c r="RFG165" s="285"/>
      <c r="RFH165" s="285"/>
      <c r="RFI165" s="285"/>
      <c r="RFJ165" s="285"/>
      <c r="RFK165" s="285"/>
      <c r="RFL165" s="285"/>
      <c r="RFM165" s="285"/>
      <c r="RFN165" s="285"/>
      <c r="RFO165" s="285"/>
      <c r="RFP165" s="285"/>
      <c r="RFQ165" s="285"/>
      <c r="RFR165" s="285"/>
      <c r="RFS165" s="285"/>
      <c r="RFT165" s="285"/>
      <c r="RFU165" s="285"/>
      <c r="RFV165" s="285"/>
      <c r="RFW165" s="285"/>
      <c r="RFX165" s="285"/>
      <c r="RFY165" s="285"/>
      <c r="RFZ165" s="285"/>
      <c r="RGA165" s="285"/>
      <c r="RGB165" s="285"/>
      <c r="RGC165" s="285"/>
      <c r="RGD165" s="285"/>
      <c r="RGE165" s="285"/>
      <c r="RGF165" s="285"/>
      <c r="RGG165" s="285"/>
      <c r="RGH165" s="285"/>
      <c r="RGI165" s="285"/>
      <c r="RGJ165" s="285"/>
      <c r="RGK165" s="285"/>
      <c r="RGL165" s="285"/>
      <c r="RGM165" s="285"/>
      <c r="RGN165" s="285"/>
      <c r="RGO165" s="285"/>
      <c r="RGP165" s="285"/>
      <c r="RGQ165" s="285"/>
      <c r="RGR165" s="285"/>
      <c r="RGS165" s="285"/>
      <c r="RGT165" s="285"/>
      <c r="RGU165" s="285"/>
      <c r="RGV165" s="285"/>
      <c r="RGW165" s="285"/>
      <c r="RGX165" s="285"/>
      <c r="RGY165" s="285"/>
      <c r="RGZ165" s="285"/>
      <c r="RHA165" s="285"/>
      <c r="RHB165" s="285"/>
      <c r="RHC165" s="285"/>
      <c r="RHD165" s="285"/>
      <c r="RHE165" s="285"/>
      <c r="RHF165" s="285"/>
      <c r="RHG165" s="285"/>
      <c r="RHH165" s="285"/>
      <c r="RHI165" s="285"/>
      <c r="RHJ165" s="285"/>
      <c r="RHK165" s="285"/>
      <c r="RHL165" s="285"/>
      <c r="RHM165" s="285"/>
      <c r="RHN165" s="285"/>
      <c r="RHO165" s="285"/>
      <c r="RHP165" s="285"/>
      <c r="RHQ165" s="285"/>
      <c r="RHR165" s="285"/>
      <c r="RHS165" s="285"/>
      <c r="RHT165" s="285"/>
      <c r="RHU165" s="285"/>
      <c r="RHV165" s="285"/>
      <c r="RHW165" s="285"/>
      <c r="RHX165" s="285"/>
      <c r="RHY165" s="285"/>
      <c r="RHZ165" s="285"/>
      <c r="RIA165" s="285"/>
      <c r="RIB165" s="285"/>
      <c r="RIC165" s="285"/>
      <c r="RID165" s="285"/>
      <c r="RIE165" s="285"/>
      <c r="RIF165" s="285"/>
      <c r="RIG165" s="285"/>
      <c r="RIH165" s="285"/>
      <c r="RII165" s="285"/>
      <c r="RIJ165" s="285"/>
      <c r="RIK165" s="285"/>
      <c r="RIL165" s="285"/>
      <c r="RIM165" s="285"/>
      <c r="RIN165" s="285"/>
      <c r="RIO165" s="285"/>
      <c r="RIP165" s="285"/>
      <c r="RIQ165" s="285"/>
      <c r="RIR165" s="285"/>
      <c r="RIS165" s="285"/>
      <c r="RIT165" s="285"/>
      <c r="RIU165" s="285"/>
      <c r="RIV165" s="285"/>
      <c r="RIW165" s="285"/>
      <c r="RIX165" s="285"/>
      <c r="RIY165" s="285"/>
      <c r="RIZ165" s="285"/>
      <c r="RJA165" s="285"/>
      <c r="RJB165" s="285"/>
      <c r="RJC165" s="285"/>
      <c r="RJD165" s="285"/>
      <c r="RJE165" s="285"/>
      <c r="RJF165" s="285"/>
      <c r="RJG165" s="285"/>
      <c r="RJH165" s="285"/>
      <c r="RJI165" s="285"/>
      <c r="RJJ165" s="285"/>
      <c r="RJK165" s="285"/>
      <c r="RJL165" s="285"/>
      <c r="RJM165" s="285"/>
      <c r="RJN165" s="285"/>
      <c r="RJO165" s="285"/>
      <c r="RJP165" s="285"/>
      <c r="RJQ165" s="285"/>
      <c r="RJR165" s="285"/>
      <c r="RJS165" s="285"/>
      <c r="RJT165" s="285"/>
      <c r="RJU165" s="285"/>
      <c r="RJV165" s="285"/>
      <c r="RJW165" s="285"/>
      <c r="RJX165" s="285"/>
      <c r="RJY165" s="285"/>
      <c r="RJZ165" s="285"/>
      <c r="RKA165" s="285"/>
      <c r="RKB165" s="285"/>
      <c r="RKC165" s="285"/>
      <c r="RKD165" s="285"/>
      <c r="RKE165" s="285"/>
      <c r="RKF165" s="285"/>
      <c r="RKG165" s="285"/>
      <c r="RKH165" s="285"/>
      <c r="RKI165" s="285"/>
      <c r="RKJ165" s="285"/>
      <c r="RKK165" s="285"/>
      <c r="RKL165" s="285"/>
      <c r="RKM165" s="285"/>
      <c r="RKN165" s="285"/>
      <c r="RKO165" s="285"/>
      <c r="RKP165" s="285"/>
      <c r="RKQ165" s="285"/>
      <c r="RKR165" s="285"/>
      <c r="RKS165" s="285"/>
      <c r="RKT165" s="285"/>
      <c r="RKU165" s="285"/>
      <c r="RKV165" s="285"/>
      <c r="RKW165" s="285"/>
      <c r="RKX165" s="285"/>
      <c r="RKY165" s="285"/>
      <c r="RKZ165" s="285"/>
      <c r="RLA165" s="285"/>
      <c r="RLB165" s="285"/>
      <c r="RLC165" s="285"/>
      <c r="RLD165" s="285"/>
      <c r="RLE165" s="285"/>
      <c r="RLF165" s="285"/>
      <c r="RLG165" s="285"/>
      <c r="RLH165" s="285"/>
      <c r="RLI165" s="285"/>
      <c r="RLJ165" s="285"/>
      <c r="RLK165" s="285"/>
      <c r="RLL165" s="285"/>
      <c r="RLM165" s="285"/>
      <c r="RLN165" s="285"/>
      <c r="RLO165" s="285"/>
      <c r="RLP165" s="285"/>
      <c r="RLQ165" s="285"/>
      <c r="RLR165" s="285"/>
      <c r="RLS165" s="285"/>
      <c r="RLT165" s="285"/>
      <c r="RLU165" s="285"/>
      <c r="RLV165" s="285"/>
      <c r="RLW165" s="285"/>
      <c r="RLX165" s="285"/>
      <c r="RLY165" s="285"/>
      <c r="RLZ165" s="285"/>
      <c r="RMA165" s="285"/>
      <c r="RMB165" s="285"/>
      <c r="RMC165" s="285"/>
      <c r="RMD165" s="285"/>
      <c r="RME165" s="285"/>
      <c r="RMF165" s="285"/>
      <c r="RMG165" s="285"/>
      <c r="RMH165" s="285"/>
      <c r="RMI165" s="285"/>
      <c r="RMJ165" s="285"/>
      <c r="RMK165" s="285"/>
      <c r="RML165" s="285"/>
      <c r="RMM165" s="285"/>
      <c r="RMN165" s="285"/>
      <c r="RMO165" s="285"/>
      <c r="RMP165" s="285"/>
      <c r="RMQ165" s="285"/>
      <c r="RMR165" s="285"/>
      <c r="RMS165" s="285"/>
      <c r="RMT165" s="285"/>
      <c r="RMU165" s="285"/>
      <c r="RMV165" s="285"/>
      <c r="RMW165" s="285"/>
      <c r="RMX165" s="285"/>
      <c r="RMY165" s="285"/>
      <c r="RMZ165" s="285"/>
      <c r="RNA165" s="285"/>
      <c r="RNB165" s="285"/>
      <c r="RNC165" s="285"/>
      <c r="RND165" s="285"/>
      <c r="RNE165" s="285"/>
      <c r="RNF165" s="285"/>
      <c r="RNG165" s="285"/>
      <c r="RNH165" s="285"/>
      <c r="RNI165" s="285"/>
      <c r="RNJ165" s="285"/>
      <c r="RNK165" s="285"/>
      <c r="RNL165" s="285"/>
      <c r="RNM165" s="285"/>
      <c r="RNN165" s="285"/>
      <c r="RNO165" s="285"/>
      <c r="RNP165" s="285"/>
      <c r="RNQ165" s="285"/>
      <c r="RNR165" s="285"/>
      <c r="RNS165" s="285"/>
      <c r="RNT165" s="285"/>
      <c r="RNU165" s="285"/>
      <c r="RNV165" s="285"/>
      <c r="RNW165" s="285"/>
      <c r="RNX165" s="285"/>
      <c r="RNY165" s="285"/>
      <c r="RNZ165" s="285"/>
      <c r="ROA165" s="285"/>
      <c r="ROB165" s="285"/>
      <c r="ROC165" s="285"/>
      <c r="ROD165" s="285"/>
      <c r="ROE165" s="285"/>
      <c r="ROF165" s="285"/>
      <c r="ROG165" s="285"/>
      <c r="ROH165" s="285"/>
      <c r="ROI165" s="285"/>
      <c r="ROJ165" s="285"/>
      <c r="ROK165" s="285"/>
      <c r="ROL165" s="285"/>
      <c r="ROM165" s="285"/>
      <c r="RON165" s="285"/>
      <c r="ROO165" s="285"/>
      <c r="ROP165" s="285"/>
      <c r="ROQ165" s="285"/>
      <c r="ROR165" s="285"/>
      <c r="ROS165" s="285"/>
      <c r="ROT165" s="285"/>
      <c r="ROU165" s="285"/>
      <c r="ROV165" s="285"/>
      <c r="ROW165" s="285"/>
      <c r="ROX165" s="285"/>
      <c r="ROY165" s="285"/>
      <c r="ROZ165" s="285"/>
      <c r="RPA165" s="285"/>
      <c r="RPB165" s="285"/>
      <c r="RPC165" s="285"/>
      <c r="RPD165" s="285"/>
      <c r="RPE165" s="285"/>
      <c r="RPF165" s="285"/>
      <c r="RPG165" s="285"/>
      <c r="RPH165" s="285"/>
      <c r="RPI165" s="285"/>
      <c r="RPJ165" s="285"/>
      <c r="RPK165" s="285"/>
      <c r="RPL165" s="285"/>
      <c r="RPM165" s="285"/>
      <c r="RPN165" s="285"/>
      <c r="RPO165" s="285"/>
      <c r="RPP165" s="285"/>
      <c r="RPQ165" s="285"/>
      <c r="RPR165" s="285"/>
      <c r="RPS165" s="285"/>
      <c r="RPT165" s="285"/>
      <c r="RPU165" s="285"/>
      <c r="RPV165" s="285"/>
      <c r="RPW165" s="285"/>
      <c r="RPX165" s="285"/>
      <c r="RPY165" s="285"/>
      <c r="RPZ165" s="285"/>
      <c r="RQA165" s="285"/>
      <c r="RQB165" s="285"/>
      <c r="RQC165" s="285"/>
      <c r="RQD165" s="285"/>
      <c r="RQE165" s="285"/>
      <c r="RQF165" s="285"/>
      <c r="RQG165" s="285"/>
      <c r="RQH165" s="285"/>
      <c r="RQI165" s="285"/>
      <c r="RQJ165" s="285"/>
      <c r="RQK165" s="285"/>
      <c r="RQL165" s="285"/>
      <c r="RQM165" s="285"/>
      <c r="RQN165" s="285"/>
      <c r="RQO165" s="285"/>
      <c r="RQP165" s="285"/>
      <c r="RQQ165" s="285"/>
      <c r="RQR165" s="285"/>
      <c r="RQS165" s="285"/>
      <c r="RQT165" s="285"/>
      <c r="RQU165" s="285"/>
      <c r="RQV165" s="285"/>
      <c r="RQW165" s="285"/>
      <c r="RQX165" s="285"/>
      <c r="RQY165" s="285"/>
      <c r="RQZ165" s="285"/>
      <c r="RRA165" s="285"/>
      <c r="RRB165" s="285"/>
      <c r="RRC165" s="285"/>
      <c r="RRD165" s="285"/>
      <c r="RRE165" s="285"/>
      <c r="RRF165" s="285"/>
      <c r="RRG165" s="285"/>
      <c r="RRH165" s="285"/>
      <c r="RRI165" s="285"/>
      <c r="RRJ165" s="285"/>
      <c r="RRK165" s="285"/>
      <c r="RRL165" s="285"/>
      <c r="RRM165" s="285"/>
      <c r="RRN165" s="285"/>
      <c r="RRO165" s="285"/>
      <c r="RRP165" s="285"/>
      <c r="RRQ165" s="285"/>
      <c r="RRR165" s="285"/>
      <c r="RRS165" s="285"/>
      <c r="RRT165" s="285"/>
      <c r="RRU165" s="285"/>
      <c r="RRV165" s="285"/>
      <c r="RRW165" s="285"/>
      <c r="RRX165" s="285"/>
      <c r="RRY165" s="285"/>
      <c r="RRZ165" s="285"/>
      <c r="RSA165" s="285"/>
      <c r="RSB165" s="285"/>
      <c r="RSC165" s="285"/>
      <c r="RSD165" s="285"/>
      <c r="RSE165" s="285"/>
      <c r="RSF165" s="285"/>
      <c r="RSG165" s="285"/>
      <c r="RSH165" s="285"/>
      <c r="RSI165" s="285"/>
      <c r="RSJ165" s="285"/>
      <c r="RSK165" s="285"/>
      <c r="RSL165" s="285"/>
      <c r="RSM165" s="285"/>
      <c r="RSN165" s="285"/>
      <c r="RSO165" s="285"/>
      <c r="RSP165" s="285"/>
      <c r="RSQ165" s="285"/>
      <c r="RSR165" s="285"/>
      <c r="RSS165" s="285"/>
      <c r="RST165" s="285"/>
      <c r="RSU165" s="285"/>
      <c r="RSV165" s="285"/>
      <c r="RSW165" s="285"/>
      <c r="RSX165" s="285"/>
      <c r="RSY165" s="285"/>
      <c r="RSZ165" s="285"/>
      <c r="RTA165" s="285"/>
      <c r="RTB165" s="285"/>
      <c r="RTC165" s="285"/>
      <c r="RTD165" s="285"/>
      <c r="RTE165" s="285"/>
      <c r="RTF165" s="285"/>
      <c r="RTG165" s="285"/>
      <c r="RTH165" s="285"/>
      <c r="RTI165" s="285"/>
      <c r="RTJ165" s="285"/>
      <c r="RTK165" s="285"/>
      <c r="RTL165" s="285"/>
      <c r="RTM165" s="285"/>
      <c r="RTN165" s="285"/>
      <c r="RTO165" s="285"/>
      <c r="RTP165" s="285"/>
      <c r="RTQ165" s="285"/>
      <c r="RTR165" s="285"/>
      <c r="RTS165" s="285"/>
      <c r="RTT165" s="285"/>
      <c r="RTU165" s="285"/>
      <c r="RTV165" s="285"/>
      <c r="RTW165" s="285"/>
      <c r="RTX165" s="285"/>
      <c r="RTY165" s="285"/>
      <c r="RTZ165" s="285"/>
      <c r="RUA165" s="285"/>
      <c r="RUB165" s="285"/>
      <c r="RUC165" s="285"/>
      <c r="RUD165" s="285"/>
      <c r="RUE165" s="285"/>
      <c r="RUF165" s="285"/>
      <c r="RUG165" s="285"/>
      <c r="RUH165" s="285"/>
      <c r="RUI165" s="285"/>
      <c r="RUJ165" s="285"/>
      <c r="RUK165" s="285"/>
      <c r="RUL165" s="285"/>
      <c r="RUM165" s="285"/>
      <c r="RUN165" s="285"/>
      <c r="RUO165" s="285"/>
      <c r="RUP165" s="285"/>
      <c r="RUQ165" s="285"/>
      <c r="RUR165" s="285"/>
      <c r="RUS165" s="285"/>
      <c r="RUT165" s="285"/>
      <c r="RUU165" s="285"/>
      <c r="RUV165" s="285"/>
      <c r="RUW165" s="285"/>
      <c r="RUX165" s="285"/>
      <c r="RUY165" s="285"/>
      <c r="RUZ165" s="285"/>
      <c r="RVA165" s="285"/>
      <c r="RVB165" s="285"/>
      <c r="RVC165" s="285"/>
      <c r="RVD165" s="285"/>
      <c r="RVE165" s="285"/>
      <c r="RVF165" s="285"/>
      <c r="RVG165" s="285"/>
      <c r="RVH165" s="285"/>
      <c r="RVI165" s="285"/>
      <c r="RVJ165" s="285"/>
      <c r="RVK165" s="285"/>
      <c r="RVL165" s="285"/>
      <c r="RVM165" s="285"/>
      <c r="RVN165" s="285"/>
      <c r="RVO165" s="285"/>
      <c r="RVP165" s="285"/>
      <c r="RVQ165" s="285"/>
      <c r="RVR165" s="285"/>
      <c r="RVS165" s="285"/>
      <c r="RVT165" s="285"/>
      <c r="RVU165" s="285"/>
      <c r="RVV165" s="285"/>
      <c r="RVW165" s="285"/>
      <c r="RVX165" s="285"/>
      <c r="RVY165" s="285"/>
      <c r="RVZ165" s="285"/>
      <c r="RWA165" s="285"/>
      <c r="RWB165" s="285"/>
      <c r="RWC165" s="285"/>
      <c r="RWD165" s="285"/>
      <c r="RWE165" s="285"/>
      <c r="RWF165" s="285"/>
      <c r="RWG165" s="285"/>
      <c r="RWH165" s="285"/>
      <c r="RWI165" s="285"/>
      <c r="RWJ165" s="285"/>
      <c r="RWK165" s="285"/>
      <c r="RWL165" s="285"/>
      <c r="RWM165" s="285"/>
      <c r="RWN165" s="285"/>
      <c r="RWO165" s="285"/>
      <c r="RWP165" s="285"/>
      <c r="RWQ165" s="285"/>
      <c r="RWR165" s="285"/>
      <c r="RWS165" s="285"/>
      <c r="RWT165" s="285"/>
      <c r="RWU165" s="285"/>
      <c r="RWV165" s="285"/>
      <c r="RWW165" s="285"/>
      <c r="RWX165" s="285"/>
      <c r="RWY165" s="285"/>
      <c r="RWZ165" s="285"/>
      <c r="RXA165" s="285"/>
      <c r="RXB165" s="285"/>
      <c r="RXC165" s="285"/>
      <c r="RXD165" s="285"/>
      <c r="RXE165" s="285"/>
      <c r="RXF165" s="285"/>
      <c r="RXG165" s="285"/>
      <c r="RXH165" s="285"/>
      <c r="RXI165" s="285"/>
      <c r="RXJ165" s="285"/>
      <c r="RXK165" s="285"/>
      <c r="RXL165" s="285"/>
      <c r="RXM165" s="285"/>
      <c r="RXN165" s="285"/>
      <c r="RXO165" s="285"/>
      <c r="RXP165" s="285"/>
      <c r="RXQ165" s="285"/>
      <c r="RXR165" s="285"/>
      <c r="RXS165" s="285"/>
      <c r="RXT165" s="285"/>
      <c r="RXU165" s="285"/>
      <c r="RXV165" s="285"/>
      <c r="RXW165" s="285"/>
      <c r="RXX165" s="285"/>
      <c r="RXY165" s="285"/>
      <c r="RXZ165" s="285"/>
      <c r="RYA165" s="285"/>
      <c r="RYB165" s="285"/>
      <c r="RYC165" s="285"/>
      <c r="RYD165" s="285"/>
      <c r="RYE165" s="285"/>
      <c r="RYF165" s="285"/>
      <c r="RYG165" s="285"/>
      <c r="RYH165" s="285"/>
      <c r="RYI165" s="285"/>
      <c r="RYJ165" s="285"/>
      <c r="RYK165" s="285"/>
      <c r="RYL165" s="285"/>
      <c r="RYM165" s="285"/>
      <c r="RYN165" s="285"/>
      <c r="RYO165" s="285"/>
      <c r="RYP165" s="285"/>
      <c r="RYQ165" s="285"/>
      <c r="RYR165" s="285"/>
      <c r="RYS165" s="285"/>
      <c r="RYT165" s="285"/>
      <c r="RYU165" s="285"/>
      <c r="RYV165" s="285"/>
      <c r="RYW165" s="285"/>
      <c r="RYX165" s="285"/>
      <c r="RYY165" s="285"/>
      <c r="RYZ165" s="285"/>
      <c r="RZA165" s="285"/>
      <c r="RZB165" s="285"/>
      <c r="RZC165" s="285"/>
      <c r="RZD165" s="285"/>
      <c r="RZE165" s="285"/>
      <c r="RZF165" s="285"/>
      <c r="RZG165" s="285"/>
      <c r="RZH165" s="285"/>
      <c r="RZI165" s="285"/>
      <c r="RZJ165" s="285"/>
      <c r="RZK165" s="285"/>
      <c r="RZL165" s="285"/>
      <c r="RZM165" s="285"/>
      <c r="RZN165" s="285"/>
      <c r="RZO165" s="285"/>
      <c r="RZP165" s="285"/>
      <c r="RZQ165" s="285"/>
      <c r="RZR165" s="285"/>
      <c r="RZS165" s="285"/>
      <c r="RZT165" s="285"/>
      <c r="RZU165" s="285"/>
      <c r="RZV165" s="285"/>
      <c r="RZW165" s="285"/>
      <c r="RZX165" s="285"/>
      <c r="RZY165" s="285"/>
      <c r="RZZ165" s="285"/>
      <c r="SAA165" s="285"/>
      <c r="SAB165" s="285"/>
      <c r="SAC165" s="285"/>
      <c r="SAD165" s="285"/>
      <c r="SAE165" s="285"/>
      <c r="SAF165" s="285"/>
      <c r="SAG165" s="285"/>
      <c r="SAH165" s="285"/>
      <c r="SAI165" s="285"/>
      <c r="SAJ165" s="285"/>
      <c r="SAK165" s="285"/>
      <c r="SAL165" s="285"/>
      <c r="SAM165" s="285"/>
      <c r="SAN165" s="285"/>
      <c r="SAO165" s="285"/>
      <c r="SAP165" s="285"/>
      <c r="SAQ165" s="285"/>
      <c r="SAR165" s="285"/>
      <c r="SAS165" s="285"/>
      <c r="SAT165" s="285"/>
      <c r="SAU165" s="285"/>
      <c r="SAV165" s="285"/>
      <c r="SAW165" s="285"/>
      <c r="SAX165" s="285"/>
      <c r="SAY165" s="285"/>
      <c r="SAZ165" s="285"/>
      <c r="SBA165" s="285"/>
      <c r="SBB165" s="285"/>
      <c r="SBC165" s="285"/>
      <c r="SBD165" s="285"/>
      <c r="SBE165" s="285"/>
      <c r="SBF165" s="285"/>
      <c r="SBG165" s="285"/>
      <c r="SBH165" s="285"/>
      <c r="SBI165" s="285"/>
      <c r="SBJ165" s="285"/>
      <c r="SBK165" s="285"/>
      <c r="SBL165" s="285"/>
      <c r="SBM165" s="285"/>
      <c r="SBN165" s="285"/>
      <c r="SBO165" s="285"/>
      <c r="SBP165" s="285"/>
      <c r="SBQ165" s="285"/>
      <c r="SBR165" s="285"/>
      <c r="SBS165" s="285"/>
      <c r="SBT165" s="285"/>
      <c r="SBU165" s="285"/>
      <c r="SBV165" s="285"/>
      <c r="SBW165" s="285"/>
      <c r="SBX165" s="285"/>
      <c r="SBY165" s="285"/>
      <c r="SBZ165" s="285"/>
      <c r="SCA165" s="285"/>
      <c r="SCB165" s="285"/>
      <c r="SCC165" s="285"/>
      <c r="SCD165" s="285"/>
      <c r="SCE165" s="285"/>
      <c r="SCF165" s="285"/>
      <c r="SCG165" s="285"/>
      <c r="SCH165" s="285"/>
      <c r="SCI165" s="285"/>
      <c r="SCJ165" s="285"/>
      <c r="SCK165" s="285"/>
      <c r="SCL165" s="285"/>
      <c r="SCM165" s="285"/>
      <c r="SCN165" s="285"/>
      <c r="SCO165" s="285"/>
      <c r="SCP165" s="285"/>
      <c r="SCQ165" s="285"/>
      <c r="SCR165" s="285"/>
      <c r="SCS165" s="285"/>
      <c r="SCT165" s="285"/>
      <c r="SCU165" s="285"/>
      <c r="SCV165" s="285"/>
      <c r="SCW165" s="285"/>
      <c r="SCX165" s="285"/>
      <c r="SCY165" s="285"/>
      <c r="SCZ165" s="285"/>
      <c r="SDA165" s="285"/>
      <c r="SDB165" s="285"/>
      <c r="SDC165" s="285"/>
      <c r="SDD165" s="285"/>
      <c r="SDE165" s="285"/>
      <c r="SDF165" s="285"/>
      <c r="SDG165" s="285"/>
      <c r="SDH165" s="285"/>
      <c r="SDI165" s="285"/>
      <c r="SDJ165" s="285"/>
      <c r="SDK165" s="285"/>
      <c r="SDL165" s="285"/>
      <c r="SDM165" s="285"/>
      <c r="SDN165" s="285"/>
      <c r="SDO165" s="285"/>
      <c r="SDP165" s="285"/>
      <c r="SDQ165" s="285"/>
      <c r="SDR165" s="285"/>
      <c r="SDS165" s="285"/>
      <c r="SDT165" s="285"/>
      <c r="SDU165" s="285"/>
      <c r="SDV165" s="285"/>
      <c r="SDW165" s="285"/>
      <c r="SDX165" s="285"/>
      <c r="SDY165" s="285"/>
      <c r="SDZ165" s="285"/>
      <c r="SEA165" s="285"/>
      <c r="SEB165" s="285"/>
      <c r="SEC165" s="285"/>
      <c r="SED165" s="285"/>
      <c r="SEE165" s="285"/>
      <c r="SEF165" s="285"/>
      <c r="SEG165" s="285"/>
      <c r="SEH165" s="285"/>
      <c r="SEI165" s="285"/>
      <c r="SEJ165" s="285"/>
      <c r="SEK165" s="285"/>
      <c r="SEL165" s="285"/>
      <c r="SEM165" s="285"/>
      <c r="SEN165" s="285"/>
      <c r="SEO165" s="285"/>
      <c r="SEP165" s="285"/>
      <c r="SEQ165" s="285"/>
      <c r="SER165" s="285"/>
      <c r="SES165" s="285"/>
      <c r="SET165" s="285"/>
      <c r="SEU165" s="285"/>
      <c r="SEV165" s="285"/>
      <c r="SEW165" s="285"/>
      <c r="SEX165" s="285"/>
      <c r="SEY165" s="285"/>
      <c r="SEZ165" s="285"/>
      <c r="SFA165" s="285"/>
      <c r="SFB165" s="285"/>
      <c r="SFC165" s="285"/>
      <c r="SFD165" s="285"/>
      <c r="SFE165" s="285"/>
      <c r="SFF165" s="285"/>
      <c r="SFG165" s="285"/>
      <c r="SFH165" s="285"/>
      <c r="SFI165" s="285"/>
      <c r="SFJ165" s="285"/>
      <c r="SFK165" s="285"/>
      <c r="SFL165" s="285"/>
      <c r="SFM165" s="285"/>
      <c r="SFN165" s="285"/>
      <c r="SFO165" s="285"/>
      <c r="SFP165" s="285"/>
      <c r="SFQ165" s="285"/>
      <c r="SFR165" s="285"/>
      <c r="SFS165" s="285"/>
      <c r="SFT165" s="285"/>
      <c r="SFU165" s="285"/>
      <c r="SFV165" s="285"/>
      <c r="SFW165" s="285"/>
      <c r="SFX165" s="285"/>
      <c r="SFY165" s="285"/>
      <c r="SFZ165" s="285"/>
      <c r="SGA165" s="285"/>
      <c r="SGB165" s="285"/>
      <c r="SGC165" s="285"/>
      <c r="SGD165" s="285"/>
      <c r="SGE165" s="285"/>
      <c r="SGF165" s="285"/>
      <c r="SGG165" s="285"/>
      <c r="SGH165" s="285"/>
      <c r="SGI165" s="285"/>
      <c r="SGJ165" s="285"/>
      <c r="SGK165" s="285"/>
      <c r="SGL165" s="285"/>
      <c r="SGM165" s="285"/>
      <c r="SGN165" s="285"/>
      <c r="SGO165" s="285"/>
      <c r="SGP165" s="285"/>
      <c r="SGQ165" s="285"/>
      <c r="SGR165" s="285"/>
      <c r="SGS165" s="285"/>
      <c r="SGT165" s="285"/>
      <c r="SGU165" s="285"/>
      <c r="SGV165" s="285"/>
      <c r="SGW165" s="285"/>
      <c r="SGX165" s="285"/>
      <c r="SGY165" s="285"/>
      <c r="SGZ165" s="285"/>
      <c r="SHA165" s="285"/>
      <c r="SHB165" s="285"/>
      <c r="SHC165" s="285"/>
      <c r="SHD165" s="285"/>
      <c r="SHE165" s="285"/>
      <c r="SHF165" s="285"/>
      <c r="SHG165" s="285"/>
      <c r="SHH165" s="285"/>
      <c r="SHI165" s="285"/>
      <c r="SHJ165" s="285"/>
      <c r="SHK165" s="285"/>
      <c r="SHL165" s="285"/>
      <c r="SHM165" s="285"/>
      <c r="SHN165" s="285"/>
      <c r="SHO165" s="285"/>
      <c r="SHP165" s="285"/>
      <c r="SHQ165" s="285"/>
      <c r="SHR165" s="285"/>
      <c r="SHS165" s="285"/>
      <c r="SHT165" s="285"/>
      <c r="SHU165" s="285"/>
      <c r="SHV165" s="285"/>
      <c r="SHW165" s="285"/>
      <c r="SHX165" s="285"/>
      <c r="SHY165" s="285"/>
      <c r="SHZ165" s="285"/>
      <c r="SIA165" s="285"/>
      <c r="SIB165" s="285"/>
      <c r="SIC165" s="285"/>
      <c r="SID165" s="285"/>
      <c r="SIE165" s="285"/>
      <c r="SIF165" s="285"/>
      <c r="SIG165" s="285"/>
      <c r="SIH165" s="285"/>
      <c r="SII165" s="285"/>
      <c r="SIJ165" s="285"/>
      <c r="SIK165" s="285"/>
      <c r="SIL165" s="285"/>
      <c r="SIM165" s="285"/>
      <c r="SIN165" s="285"/>
      <c r="SIO165" s="285"/>
      <c r="SIP165" s="285"/>
      <c r="SIQ165" s="285"/>
      <c r="SIR165" s="285"/>
      <c r="SIS165" s="285"/>
      <c r="SIT165" s="285"/>
      <c r="SIU165" s="285"/>
      <c r="SIV165" s="285"/>
      <c r="SIW165" s="285"/>
      <c r="SIX165" s="285"/>
      <c r="SIY165" s="285"/>
      <c r="SIZ165" s="285"/>
      <c r="SJA165" s="285"/>
      <c r="SJB165" s="285"/>
      <c r="SJC165" s="285"/>
      <c r="SJD165" s="285"/>
      <c r="SJE165" s="285"/>
      <c r="SJF165" s="285"/>
      <c r="SJG165" s="285"/>
      <c r="SJH165" s="285"/>
      <c r="SJI165" s="285"/>
      <c r="SJJ165" s="285"/>
      <c r="SJK165" s="285"/>
      <c r="SJL165" s="285"/>
      <c r="SJM165" s="285"/>
      <c r="SJN165" s="285"/>
      <c r="SJO165" s="285"/>
      <c r="SJP165" s="285"/>
      <c r="SJQ165" s="285"/>
      <c r="SJR165" s="285"/>
      <c r="SJS165" s="285"/>
      <c r="SJT165" s="285"/>
      <c r="SJU165" s="285"/>
      <c r="SJV165" s="285"/>
      <c r="SJW165" s="285"/>
      <c r="SJX165" s="285"/>
      <c r="SJY165" s="285"/>
      <c r="SJZ165" s="285"/>
      <c r="SKA165" s="285"/>
      <c r="SKB165" s="285"/>
      <c r="SKC165" s="285"/>
      <c r="SKD165" s="285"/>
      <c r="SKE165" s="285"/>
      <c r="SKF165" s="285"/>
      <c r="SKG165" s="285"/>
      <c r="SKH165" s="285"/>
      <c r="SKI165" s="285"/>
      <c r="SKJ165" s="285"/>
      <c r="SKK165" s="285"/>
      <c r="SKL165" s="285"/>
      <c r="SKM165" s="285"/>
      <c r="SKN165" s="285"/>
      <c r="SKO165" s="285"/>
      <c r="SKP165" s="285"/>
      <c r="SKQ165" s="285"/>
      <c r="SKR165" s="285"/>
      <c r="SKS165" s="285"/>
      <c r="SKT165" s="285"/>
      <c r="SKU165" s="285"/>
      <c r="SKV165" s="285"/>
      <c r="SKW165" s="285"/>
      <c r="SKX165" s="285"/>
      <c r="SKY165" s="285"/>
      <c r="SKZ165" s="285"/>
      <c r="SLA165" s="285"/>
      <c r="SLB165" s="285"/>
      <c r="SLC165" s="285"/>
      <c r="SLD165" s="285"/>
      <c r="SLE165" s="285"/>
      <c r="SLF165" s="285"/>
      <c r="SLG165" s="285"/>
      <c r="SLH165" s="285"/>
      <c r="SLI165" s="285"/>
      <c r="SLJ165" s="285"/>
      <c r="SLK165" s="285"/>
      <c r="SLL165" s="285"/>
      <c r="SLM165" s="285"/>
      <c r="SLN165" s="285"/>
      <c r="SLO165" s="285"/>
      <c r="SLP165" s="285"/>
      <c r="SLQ165" s="285"/>
      <c r="SLR165" s="285"/>
      <c r="SLS165" s="285"/>
      <c r="SLT165" s="285"/>
      <c r="SLU165" s="285"/>
      <c r="SLV165" s="285"/>
      <c r="SLW165" s="285"/>
      <c r="SLX165" s="285"/>
      <c r="SLY165" s="285"/>
      <c r="SLZ165" s="285"/>
      <c r="SMA165" s="285"/>
      <c r="SMB165" s="285"/>
      <c r="SMC165" s="285"/>
      <c r="SMD165" s="285"/>
      <c r="SME165" s="285"/>
      <c r="SMF165" s="285"/>
      <c r="SMG165" s="285"/>
      <c r="SMH165" s="285"/>
      <c r="SMI165" s="285"/>
      <c r="SMJ165" s="285"/>
      <c r="SMK165" s="285"/>
      <c r="SML165" s="285"/>
      <c r="SMM165" s="285"/>
      <c r="SMN165" s="285"/>
      <c r="SMO165" s="285"/>
      <c r="SMP165" s="285"/>
      <c r="SMQ165" s="285"/>
      <c r="SMR165" s="285"/>
      <c r="SMS165" s="285"/>
      <c r="SMT165" s="285"/>
      <c r="SMU165" s="285"/>
      <c r="SMV165" s="285"/>
      <c r="SMW165" s="285"/>
      <c r="SMX165" s="285"/>
      <c r="SMY165" s="285"/>
      <c r="SMZ165" s="285"/>
      <c r="SNA165" s="285"/>
      <c r="SNB165" s="285"/>
      <c r="SNC165" s="285"/>
      <c r="SND165" s="285"/>
      <c r="SNE165" s="285"/>
      <c r="SNF165" s="285"/>
      <c r="SNG165" s="285"/>
      <c r="SNH165" s="285"/>
      <c r="SNI165" s="285"/>
      <c r="SNJ165" s="285"/>
      <c r="SNK165" s="285"/>
      <c r="SNL165" s="285"/>
      <c r="SNM165" s="285"/>
      <c r="SNN165" s="285"/>
      <c r="SNO165" s="285"/>
      <c r="SNP165" s="285"/>
      <c r="SNQ165" s="285"/>
      <c r="SNR165" s="285"/>
      <c r="SNS165" s="285"/>
      <c r="SNT165" s="285"/>
      <c r="SNU165" s="285"/>
      <c r="SNV165" s="285"/>
      <c r="SNW165" s="285"/>
      <c r="SNX165" s="285"/>
      <c r="SNY165" s="285"/>
      <c r="SNZ165" s="285"/>
      <c r="SOA165" s="285"/>
      <c r="SOB165" s="285"/>
      <c r="SOC165" s="285"/>
      <c r="SOD165" s="285"/>
      <c r="SOE165" s="285"/>
      <c r="SOF165" s="285"/>
      <c r="SOG165" s="285"/>
      <c r="SOH165" s="285"/>
      <c r="SOI165" s="285"/>
      <c r="SOJ165" s="285"/>
      <c r="SOK165" s="285"/>
      <c r="SOL165" s="285"/>
      <c r="SOM165" s="285"/>
      <c r="SON165" s="285"/>
      <c r="SOO165" s="285"/>
      <c r="SOP165" s="285"/>
      <c r="SOQ165" s="285"/>
      <c r="SOR165" s="285"/>
      <c r="SOS165" s="285"/>
      <c r="SOT165" s="285"/>
      <c r="SOU165" s="285"/>
      <c r="SOV165" s="285"/>
      <c r="SOW165" s="285"/>
      <c r="SOX165" s="285"/>
      <c r="SOY165" s="285"/>
      <c r="SOZ165" s="285"/>
      <c r="SPA165" s="285"/>
      <c r="SPB165" s="285"/>
      <c r="SPC165" s="285"/>
      <c r="SPD165" s="285"/>
      <c r="SPE165" s="285"/>
      <c r="SPF165" s="285"/>
      <c r="SPG165" s="285"/>
      <c r="SPH165" s="285"/>
      <c r="SPI165" s="285"/>
      <c r="SPJ165" s="285"/>
      <c r="SPK165" s="285"/>
      <c r="SPL165" s="285"/>
      <c r="SPM165" s="285"/>
      <c r="SPN165" s="285"/>
      <c r="SPO165" s="285"/>
      <c r="SPP165" s="285"/>
      <c r="SPQ165" s="285"/>
      <c r="SPR165" s="285"/>
      <c r="SPS165" s="285"/>
      <c r="SPT165" s="285"/>
      <c r="SPU165" s="285"/>
      <c r="SPV165" s="285"/>
      <c r="SPW165" s="285"/>
      <c r="SPX165" s="285"/>
      <c r="SPY165" s="285"/>
      <c r="SPZ165" s="285"/>
      <c r="SQA165" s="285"/>
      <c r="SQB165" s="285"/>
      <c r="SQC165" s="285"/>
      <c r="SQD165" s="285"/>
      <c r="SQE165" s="285"/>
      <c r="SQF165" s="285"/>
      <c r="SQG165" s="285"/>
      <c r="SQH165" s="285"/>
      <c r="SQI165" s="285"/>
      <c r="SQJ165" s="285"/>
      <c r="SQK165" s="285"/>
      <c r="SQL165" s="285"/>
      <c r="SQM165" s="285"/>
      <c r="SQN165" s="285"/>
      <c r="SQO165" s="285"/>
      <c r="SQP165" s="285"/>
      <c r="SQQ165" s="285"/>
      <c r="SQR165" s="285"/>
      <c r="SQS165" s="285"/>
      <c r="SQT165" s="285"/>
      <c r="SQU165" s="285"/>
      <c r="SQV165" s="285"/>
      <c r="SQW165" s="285"/>
      <c r="SQX165" s="285"/>
      <c r="SQY165" s="285"/>
      <c r="SQZ165" s="285"/>
      <c r="SRA165" s="285"/>
      <c r="SRB165" s="285"/>
      <c r="SRC165" s="285"/>
      <c r="SRD165" s="285"/>
      <c r="SRE165" s="285"/>
      <c r="SRF165" s="285"/>
      <c r="SRG165" s="285"/>
      <c r="SRH165" s="285"/>
      <c r="SRI165" s="285"/>
      <c r="SRJ165" s="285"/>
      <c r="SRK165" s="285"/>
      <c r="SRL165" s="285"/>
      <c r="SRM165" s="285"/>
      <c r="SRN165" s="285"/>
      <c r="SRO165" s="285"/>
      <c r="SRP165" s="285"/>
      <c r="SRQ165" s="285"/>
      <c r="SRR165" s="285"/>
      <c r="SRS165" s="285"/>
      <c r="SRT165" s="285"/>
      <c r="SRU165" s="285"/>
      <c r="SRV165" s="285"/>
      <c r="SRW165" s="285"/>
      <c r="SRX165" s="285"/>
      <c r="SRY165" s="285"/>
      <c r="SRZ165" s="285"/>
      <c r="SSA165" s="285"/>
      <c r="SSB165" s="285"/>
      <c r="SSC165" s="285"/>
      <c r="SSD165" s="285"/>
      <c r="SSE165" s="285"/>
      <c r="SSF165" s="285"/>
      <c r="SSG165" s="285"/>
      <c r="SSH165" s="285"/>
      <c r="SSI165" s="285"/>
      <c r="SSJ165" s="285"/>
      <c r="SSK165" s="285"/>
      <c r="SSL165" s="285"/>
      <c r="SSM165" s="285"/>
      <c r="SSN165" s="285"/>
      <c r="SSO165" s="285"/>
      <c r="SSP165" s="285"/>
      <c r="SSQ165" s="285"/>
      <c r="SSR165" s="285"/>
      <c r="SSS165" s="285"/>
      <c r="SST165" s="285"/>
      <c r="SSU165" s="285"/>
      <c r="SSV165" s="285"/>
      <c r="SSW165" s="285"/>
      <c r="SSX165" s="285"/>
      <c r="SSY165" s="285"/>
      <c r="SSZ165" s="285"/>
      <c r="STA165" s="285"/>
      <c r="STB165" s="285"/>
      <c r="STC165" s="285"/>
      <c r="STD165" s="285"/>
      <c r="STE165" s="285"/>
      <c r="STF165" s="285"/>
      <c r="STG165" s="285"/>
      <c r="STH165" s="285"/>
      <c r="STI165" s="285"/>
      <c r="STJ165" s="285"/>
      <c r="STK165" s="285"/>
      <c r="STL165" s="285"/>
      <c r="STM165" s="285"/>
      <c r="STN165" s="285"/>
      <c r="STO165" s="285"/>
      <c r="STP165" s="285"/>
      <c r="STQ165" s="285"/>
      <c r="STR165" s="285"/>
      <c r="STS165" s="285"/>
      <c r="STT165" s="285"/>
      <c r="STU165" s="285"/>
      <c r="STV165" s="285"/>
      <c r="STW165" s="285"/>
      <c r="STX165" s="285"/>
      <c r="STY165" s="285"/>
      <c r="STZ165" s="285"/>
      <c r="SUA165" s="285"/>
      <c r="SUB165" s="285"/>
      <c r="SUC165" s="285"/>
      <c r="SUD165" s="285"/>
      <c r="SUE165" s="285"/>
      <c r="SUF165" s="285"/>
      <c r="SUG165" s="285"/>
      <c r="SUH165" s="285"/>
      <c r="SUI165" s="285"/>
      <c r="SUJ165" s="285"/>
      <c r="SUK165" s="285"/>
      <c r="SUL165" s="285"/>
      <c r="SUM165" s="285"/>
      <c r="SUN165" s="285"/>
      <c r="SUO165" s="285"/>
      <c r="SUP165" s="285"/>
      <c r="SUQ165" s="285"/>
      <c r="SUR165" s="285"/>
      <c r="SUS165" s="285"/>
      <c r="SUT165" s="285"/>
      <c r="SUU165" s="285"/>
      <c r="SUV165" s="285"/>
      <c r="SUW165" s="285"/>
      <c r="SUX165" s="285"/>
      <c r="SUY165" s="285"/>
      <c r="SUZ165" s="285"/>
      <c r="SVA165" s="285"/>
      <c r="SVB165" s="285"/>
      <c r="SVC165" s="285"/>
      <c r="SVD165" s="285"/>
      <c r="SVE165" s="285"/>
      <c r="SVF165" s="285"/>
      <c r="SVG165" s="285"/>
      <c r="SVH165" s="285"/>
      <c r="SVI165" s="285"/>
      <c r="SVJ165" s="285"/>
      <c r="SVK165" s="285"/>
      <c r="SVL165" s="285"/>
      <c r="SVM165" s="285"/>
      <c r="SVN165" s="285"/>
      <c r="SVO165" s="285"/>
      <c r="SVP165" s="285"/>
      <c r="SVQ165" s="285"/>
      <c r="SVR165" s="285"/>
      <c r="SVS165" s="285"/>
      <c r="SVT165" s="285"/>
      <c r="SVU165" s="285"/>
      <c r="SVV165" s="285"/>
      <c r="SVW165" s="285"/>
      <c r="SVX165" s="285"/>
      <c r="SVY165" s="285"/>
      <c r="SVZ165" s="285"/>
      <c r="SWA165" s="285"/>
      <c r="SWB165" s="285"/>
      <c r="SWC165" s="285"/>
      <c r="SWD165" s="285"/>
      <c r="SWE165" s="285"/>
      <c r="SWF165" s="285"/>
      <c r="SWG165" s="285"/>
      <c r="SWH165" s="285"/>
      <c r="SWI165" s="285"/>
      <c r="SWJ165" s="285"/>
      <c r="SWK165" s="285"/>
      <c r="SWL165" s="285"/>
      <c r="SWM165" s="285"/>
      <c r="SWN165" s="285"/>
      <c r="SWO165" s="285"/>
      <c r="SWP165" s="285"/>
      <c r="SWQ165" s="285"/>
      <c r="SWR165" s="285"/>
      <c r="SWS165" s="285"/>
      <c r="SWT165" s="285"/>
      <c r="SWU165" s="285"/>
      <c r="SWV165" s="285"/>
      <c r="SWW165" s="285"/>
      <c r="SWX165" s="285"/>
      <c r="SWY165" s="285"/>
      <c r="SWZ165" s="285"/>
      <c r="SXA165" s="285"/>
      <c r="SXB165" s="285"/>
      <c r="SXC165" s="285"/>
      <c r="SXD165" s="285"/>
      <c r="SXE165" s="285"/>
      <c r="SXF165" s="285"/>
      <c r="SXG165" s="285"/>
      <c r="SXH165" s="285"/>
      <c r="SXI165" s="285"/>
      <c r="SXJ165" s="285"/>
      <c r="SXK165" s="285"/>
      <c r="SXL165" s="285"/>
      <c r="SXM165" s="285"/>
      <c r="SXN165" s="285"/>
      <c r="SXO165" s="285"/>
      <c r="SXP165" s="285"/>
      <c r="SXQ165" s="285"/>
      <c r="SXR165" s="285"/>
      <c r="SXS165" s="285"/>
      <c r="SXT165" s="285"/>
      <c r="SXU165" s="285"/>
      <c r="SXV165" s="285"/>
      <c r="SXW165" s="285"/>
      <c r="SXX165" s="285"/>
      <c r="SXY165" s="285"/>
      <c r="SXZ165" s="285"/>
      <c r="SYA165" s="285"/>
      <c r="SYB165" s="285"/>
      <c r="SYC165" s="285"/>
      <c r="SYD165" s="285"/>
      <c r="SYE165" s="285"/>
      <c r="SYF165" s="285"/>
      <c r="SYG165" s="285"/>
      <c r="SYH165" s="285"/>
      <c r="SYI165" s="285"/>
      <c r="SYJ165" s="285"/>
      <c r="SYK165" s="285"/>
      <c r="SYL165" s="285"/>
      <c r="SYM165" s="285"/>
      <c r="SYN165" s="285"/>
      <c r="SYO165" s="285"/>
      <c r="SYP165" s="285"/>
      <c r="SYQ165" s="285"/>
      <c r="SYR165" s="285"/>
      <c r="SYS165" s="285"/>
      <c r="SYT165" s="285"/>
      <c r="SYU165" s="285"/>
      <c r="SYV165" s="285"/>
      <c r="SYW165" s="285"/>
      <c r="SYX165" s="285"/>
      <c r="SYY165" s="285"/>
      <c r="SYZ165" s="285"/>
      <c r="SZA165" s="285"/>
      <c r="SZB165" s="285"/>
      <c r="SZC165" s="285"/>
      <c r="SZD165" s="285"/>
      <c r="SZE165" s="285"/>
      <c r="SZF165" s="285"/>
      <c r="SZG165" s="285"/>
      <c r="SZH165" s="285"/>
      <c r="SZI165" s="285"/>
      <c r="SZJ165" s="285"/>
      <c r="SZK165" s="285"/>
      <c r="SZL165" s="285"/>
      <c r="SZM165" s="285"/>
      <c r="SZN165" s="285"/>
      <c r="SZO165" s="285"/>
      <c r="SZP165" s="285"/>
      <c r="SZQ165" s="285"/>
      <c r="SZR165" s="285"/>
      <c r="SZS165" s="285"/>
      <c r="SZT165" s="285"/>
      <c r="SZU165" s="285"/>
      <c r="SZV165" s="285"/>
      <c r="SZW165" s="285"/>
      <c r="SZX165" s="285"/>
      <c r="SZY165" s="285"/>
      <c r="SZZ165" s="285"/>
      <c r="TAA165" s="285"/>
      <c r="TAB165" s="285"/>
      <c r="TAC165" s="285"/>
      <c r="TAD165" s="285"/>
      <c r="TAE165" s="285"/>
      <c r="TAF165" s="285"/>
      <c r="TAG165" s="285"/>
      <c r="TAH165" s="285"/>
      <c r="TAI165" s="285"/>
      <c r="TAJ165" s="285"/>
      <c r="TAK165" s="285"/>
      <c r="TAL165" s="285"/>
      <c r="TAM165" s="285"/>
      <c r="TAN165" s="285"/>
      <c r="TAO165" s="285"/>
      <c r="TAP165" s="285"/>
      <c r="TAQ165" s="285"/>
      <c r="TAR165" s="285"/>
      <c r="TAS165" s="285"/>
      <c r="TAT165" s="285"/>
      <c r="TAU165" s="285"/>
      <c r="TAV165" s="285"/>
      <c r="TAW165" s="285"/>
      <c r="TAX165" s="285"/>
      <c r="TAY165" s="285"/>
      <c r="TAZ165" s="285"/>
      <c r="TBA165" s="285"/>
      <c r="TBB165" s="285"/>
      <c r="TBC165" s="285"/>
      <c r="TBD165" s="285"/>
      <c r="TBE165" s="285"/>
      <c r="TBF165" s="285"/>
      <c r="TBG165" s="285"/>
      <c r="TBH165" s="285"/>
      <c r="TBI165" s="285"/>
      <c r="TBJ165" s="285"/>
      <c r="TBK165" s="285"/>
      <c r="TBL165" s="285"/>
      <c r="TBM165" s="285"/>
      <c r="TBN165" s="285"/>
      <c r="TBO165" s="285"/>
      <c r="TBP165" s="285"/>
      <c r="TBQ165" s="285"/>
      <c r="TBR165" s="285"/>
      <c r="TBS165" s="285"/>
      <c r="TBT165" s="285"/>
      <c r="TBU165" s="285"/>
      <c r="TBV165" s="285"/>
      <c r="TBW165" s="285"/>
      <c r="TBX165" s="285"/>
      <c r="TBY165" s="285"/>
      <c r="TBZ165" s="285"/>
      <c r="TCA165" s="285"/>
      <c r="TCB165" s="285"/>
      <c r="TCC165" s="285"/>
      <c r="TCD165" s="285"/>
      <c r="TCE165" s="285"/>
      <c r="TCF165" s="285"/>
      <c r="TCG165" s="285"/>
      <c r="TCH165" s="285"/>
      <c r="TCI165" s="285"/>
      <c r="TCJ165" s="285"/>
      <c r="TCK165" s="285"/>
      <c r="TCL165" s="285"/>
      <c r="TCM165" s="285"/>
      <c r="TCN165" s="285"/>
      <c r="TCO165" s="285"/>
      <c r="TCP165" s="285"/>
      <c r="TCQ165" s="285"/>
      <c r="TCR165" s="285"/>
      <c r="TCS165" s="285"/>
      <c r="TCT165" s="285"/>
      <c r="TCU165" s="285"/>
      <c r="TCV165" s="285"/>
      <c r="TCW165" s="285"/>
      <c r="TCX165" s="285"/>
      <c r="TCY165" s="285"/>
      <c r="TCZ165" s="285"/>
      <c r="TDA165" s="285"/>
      <c r="TDB165" s="285"/>
      <c r="TDC165" s="285"/>
      <c r="TDD165" s="285"/>
      <c r="TDE165" s="285"/>
      <c r="TDF165" s="285"/>
      <c r="TDG165" s="285"/>
      <c r="TDH165" s="285"/>
      <c r="TDI165" s="285"/>
      <c r="TDJ165" s="285"/>
      <c r="TDK165" s="285"/>
      <c r="TDL165" s="285"/>
      <c r="TDM165" s="285"/>
      <c r="TDN165" s="285"/>
      <c r="TDO165" s="285"/>
      <c r="TDP165" s="285"/>
      <c r="TDQ165" s="285"/>
      <c r="TDR165" s="285"/>
      <c r="TDS165" s="285"/>
      <c r="TDT165" s="285"/>
      <c r="TDU165" s="285"/>
      <c r="TDV165" s="285"/>
      <c r="TDW165" s="285"/>
      <c r="TDX165" s="285"/>
      <c r="TDY165" s="285"/>
      <c r="TDZ165" s="285"/>
      <c r="TEA165" s="285"/>
      <c r="TEB165" s="285"/>
      <c r="TEC165" s="285"/>
      <c r="TED165" s="285"/>
      <c r="TEE165" s="285"/>
      <c r="TEF165" s="285"/>
      <c r="TEG165" s="285"/>
      <c r="TEH165" s="285"/>
      <c r="TEI165" s="285"/>
      <c r="TEJ165" s="285"/>
      <c r="TEK165" s="285"/>
      <c r="TEL165" s="285"/>
      <c r="TEM165" s="285"/>
      <c r="TEN165" s="285"/>
      <c r="TEO165" s="285"/>
      <c r="TEP165" s="285"/>
      <c r="TEQ165" s="285"/>
      <c r="TER165" s="285"/>
      <c r="TES165" s="285"/>
      <c r="TET165" s="285"/>
      <c r="TEU165" s="285"/>
      <c r="TEV165" s="285"/>
      <c r="TEW165" s="285"/>
      <c r="TEX165" s="285"/>
      <c r="TEY165" s="285"/>
      <c r="TEZ165" s="285"/>
      <c r="TFA165" s="285"/>
      <c r="TFB165" s="285"/>
      <c r="TFC165" s="285"/>
      <c r="TFD165" s="285"/>
      <c r="TFE165" s="285"/>
      <c r="TFF165" s="285"/>
      <c r="TFG165" s="285"/>
      <c r="TFH165" s="285"/>
      <c r="TFI165" s="285"/>
      <c r="TFJ165" s="285"/>
      <c r="TFK165" s="285"/>
      <c r="TFL165" s="285"/>
      <c r="TFM165" s="285"/>
      <c r="TFN165" s="285"/>
      <c r="TFO165" s="285"/>
      <c r="TFP165" s="285"/>
      <c r="TFQ165" s="285"/>
      <c r="TFR165" s="285"/>
      <c r="TFS165" s="285"/>
      <c r="TFT165" s="285"/>
      <c r="TFU165" s="285"/>
      <c r="TFV165" s="285"/>
      <c r="TFW165" s="285"/>
      <c r="TFX165" s="285"/>
      <c r="TFY165" s="285"/>
      <c r="TFZ165" s="285"/>
      <c r="TGA165" s="285"/>
      <c r="TGB165" s="285"/>
      <c r="TGC165" s="285"/>
      <c r="TGD165" s="285"/>
      <c r="TGE165" s="285"/>
      <c r="TGF165" s="285"/>
      <c r="TGG165" s="285"/>
      <c r="TGH165" s="285"/>
      <c r="TGI165" s="285"/>
      <c r="TGJ165" s="285"/>
      <c r="TGK165" s="285"/>
      <c r="TGL165" s="285"/>
      <c r="TGM165" s="285"/>
      <c r="TGN165" s="285"/>
      <c r="TGO165" s="285"/>
      <c r="TGP165" s="285"/>
      <c r="TGQ165" s="285"/>
      <c r="TGR165" s="285"/>
      <c r="TGS165" s="285"/>
      <c r="TGT165" s="285"/>
      <c r="TGU165" s="285"/>
      <c r="TGV165" s="285"/>
      <c r="TGW165" s="285"/>
      <c r="TGX165" s="285"/>
      <c r="TGY165" s="285"/>
      <c r="TGZ165" s="285"/>
      <c r="THA165" s="285"/>
      <c r="THB165" s="285"/>
      <c r="THC165" s="285"/>
      <c r="THD165" s="285"/>
      <c r="THE165" s="285"/>
      <c r="THF165" s="285"/>
      <c r="THG165" s="285"/>
      <c r="THH165" s="285"/>
      <c r="THI165" s="285"/>
      <c r="THJ165" s="285"/>
      <c r="THK165" s="285"/>
      <c r="THL165" s="285"/>
      <c r="THM165" s="285"/>
      <c r="THN165" s="285"/>
      <c r="THO165" s="285"/>
      <c r="THP165" s="285"/>
      <c r="THQ165" s="285"/>
      <c r="THR165" s="285"/>
      <c r="THS165" s="285"/>
      <c r="THT165" s="285"/>
      <c r="THU165" s="285"/>
      <c r="THV165" s="285"/>
      <c r="THW165" s="285"/>
      <c r="THX165" s="285"/>
      <c r="THY165" s="285"/>
      <c r="THZ165" s="285"/>
      <c r="TIA165" s="285"/>
      <c r="TIB165" s="285"/>
      <c r="TIC165" s="285"/>
      <c r="TID165" s="285"/>
      <c r="TIE165" s="285"/>
      <c r="TIF165" s="285"/>
      <c r="TIG165" s="285"/>
      <c r="TIH165" s="285"/>
      <c r="TII165" s="285"/>
      <c r="TIJ165" s="285"/>
      <c r="TIK165" s="285"/>
      <c r="TIL165" s="285"/>
      <c r="TIM165" s="285"/>
      <c r="TIN165" s="285"/>
      <c r="TIO165" s="285"/>
      <c r="TIP165" s="285"/>
      <c r="TIQ165" s="285"/>
      <c r="TIR165" s="285"/>
      <c r="TIS165" s="285"/>
      <c r="TIT165" s="285"/>
      <c r="TIU165" s="285"/>
      <c r="TIV165" s="285"/>
      <c r="TIW165" s="285"/>
      <c r="TIX165" s="285"/>
      <c r="TIY165" s="285"/>
      <c r="TIZ165" s="285"/>
      <c r="TJA165" s="285"/>
      <c r="TJB165" s="285"/>
      <c r="TJC165" s="285"/>
      <c r="TJD165" s="285"/>
      <c r="TJE165" s="285"/>
      <c r="TJF165" s="285"/>
      <c r="TJG165" s="285"/>
      <c r="TJH165" s="285"/>
      <c r="TJI165" s="285"/>
      <c r="TJJ165" s="285"/>
      <c r="TJK165" s="285"/>
      <c r="TJL165" s="285"/>
      <c r="TJM165" s="285"/>
      <c r="TJN165" s="285"/>
      <c r="TJO165" s="285"/>
      <c r="TJP165" s="285"/>
      <c r="TJQ165" s="285"/>
      <c r="TJR165" s="285"/>
      <c r="TJS165" s="285"/>
      <c r="TJT165" s="285"/>
      <c r="TJU165" s="285"/>
      <c r="TJV165" s="285"/>
      <c r="TJW165" s="285"/>
      <c r="TJX165" s="285"/>
      <c r="TJY165" s="285"/>
      <c r="TJZ165" s="285"/>
      <c r="TKA165" s="285"/>
      <c r="TKB165" s="285"/>
      <c r="TKC165" s="285"/>
      <c r="TKD165" s="285"/>
      <c r="TKE165" s="285"/>
      <c r="TKF165" s="285"/>
      <c r="TKG165" s="285"/>
      <c r="TKH165" s="285"/>
      <c r="TKI165" s="285"/>
      <c r="TKJ165" s="285"/>
      <c r="TKK165" s="285"/>
      <c r="TKL165" s="285"/>
      <c r="TKM165" s="285"/>
      <c r="TKN165" s="285"/>
      <c r="TKO165" s="285"/>
      <c r="TKP165" s="285"/>
      <c r="TKQ165" s="285"/>
      <c r="TKR165" s="285"/>
      <c r="TKS165" s="285"/>
      <c r="TKT165" s="285"/>
      <c r="TKU165" s="285"/>
      <c r="TKV165" s="285"/>
      <c r="TKW165" s="285"/>
      <c r="TKX165" s="285"/>
      <c r="TKY165" s="285"/>
      <c r="TKZ165" s="285"/>
      <c r="TLA165" s="285"/>
      <c r="TLB165" s="285"/>
      <c r="TLC165" s="285"/>
      <c r="TLD165" s="285"/>
      <c r="TLE165" s="285"/>
      <c r="TLF165" s="285"/>
      <c r="TLG165" s="285"/>
      <c r="TLH165" s="285"/>
      <c r="TLI165" s="285"/>
      <c r="TLJ165" s="285"/>
      <c r="TLK165" s="285"/>
      <c r="TLL165" s="285"/>
      <c r="TLM165" s="285"/>
      <c r="TLN165" s="285"/>
      <c r="TLO165" s="285"/>
      <c r="TLP165" s="285"/>
      <c r="TLQ165" s="285"/>
      <c r="TLR165" s="285"/>
      <c r="TLS165" s="285"/>
      <c r="TLT165" s="285"/>
      <c r="TLU165" s="285"/>
      <c r="TLV165" s="285"/>
      <c r="TLW165" s="285"/>
      <c r="TLX165" s="285"/>
      <c r="TLY165" s="285"/>
      <c r="TLZ165" s="285"/>
      <c r="TMA165" s="285"/>
      <c r="TMB165" s="285"/>
      <c r="TMC165" s="285"/>
      <c r="TMD165" s="285"/>
      <c r="TME165" s="285"/>
      <c r="TMF165" s="285"/>
      <c r="TMG165" s="285"/>
      <c r="TMH165" s="285"/>
      <c r="TMI165" s="285"/>
      <c r="TMJ165" s="285"/>
      <c r="TMK165" s="285"/>
      <c r="TML165" s="285"/>
      <c r="TMM165" s="285"/>
      <c r="TMN165" s="285"/>
      <c r="TMO165" s="285"/>
      <c r="TMP165" s="285"/>
      <c r="TMQ165" s="285"/>
      <c r="TMR165" s="285"/>
      <c r="TMS165" s="285"/>
      <c r="TMT165" s="285"/>
      <c r="TMU165" s="285"/>
      <c r="TMV165" s="285"/>
      <c r="TMW165" s="285"/>
      <c r="TMX165" s="285"/>
      <c r="TMY165" s="285"/>
      <c r="TMZ165" s="285"/>
      <c r="TNA165" s="285"/>
      <c r="TNB165" s="285"/>
      <c r="TNC165" s="285"/>
      <c r="TND165" s="285"/>
      <c r="TNE165" s="285"/>
      <c r="TNF165" s="285"/>
      <c r="TNG165" s="285"/>
      <c r="TNH165" s="285"/>
      <c r="TNI165" s="285"/>
      <c r="TNJ165" s="285"/>
      <c r="TNK165" s="285"/>
      <c r="TNL165" s="285"/>
      <c r="TNM165" s="285"/>
      <c r="TNN165" s="285"/>
      <c r="TNO165" s="285"/>
      <c r="TNP165" s="285"/>
      <c r="TNQ165" s="285"/>
      <c r="TNR165" s="285"/>
      <c r="TNS165" s="285"/>
      <c r="TNT165" s="285"/>
      <c r="TNU165" s="285"/>
      <c r="TNV165" s="285"/>
      <c r="TNW165" s="285"/>
      <c r="TNX165" s="285"/>
      <c r="TNY165" s="285"/>
      <c r="TNZ165" s="285"/>
      <c r="TOA165" s="285"/>
      <c r="TOB165" s="285"/>
      <c r="TOC165" s="285"/>
      <c r="TOD165" s="285"/>
      <c r="TOE165" s="285"/>
      <c r="TOF165" s="285"/>
      <c r="TOG165" s="285"/>
      <c r="TOH165" s="285"/>
      <c r="TOI165" s="285"/>
      <c r="TOJ165" s="285"/>
      <c r="TOK165" s="285"/>
      <c r="TOL165" s="285"/>
      <c r="TOM165" s="285"/>
      <c r="TON165" s="285"/>
      <c r="TOO165" s="285"/>
      <c r="TOP165" s="285"/>
      <c r="TOQ165" s="285"/>
      <c r="TOR165" s="285"/>
      <c r="TOS165" s="285"/>
      <c r="TOT165" s="285"/>
      <c r="TOU165" s="285"/>
      <c r="TOV165" s="285"/>
      <c r="TOW165" s="285"/>
      <c r="TOX165" s="285"/>
      <c r="TOY165" s="285"/>
      <c r="TOZ165" s="285"/>
      <c r="TPA165" s="285"/>
      <c r="TPB165" s="285"/>
      <c r="TPC165" s="285"/>
      <c r="TPD165" s="285"/>
      <c r="TPE165" s="285"/>
      <c r="TPF165" s="285"/>
      <c r="TPG165" s="285"/>
      <c r="TPH165" s="285"/>
      <c r="TPI165" s="285"/>
      <c r="TPJ165" s="285"/>
      <c r="TPK165" s="285"/>
      <c r="TPL165" s="285"/>
      <c r="TPM165" s="285"/>
      <c r="TPN165" s="285"/>
      <c r="TPO165" s="285"/>
      <c r="TPP165" s="285"/>
      <c r="TPQ165" s="285"/>
      <c r="TPR165" s="285"/>
      <c r="TPS165" s="285"/>
      <c r="TPT165" s="285"/>
      <c r="TPU165" s="285"/>
      <c r="TPV165" s="285"/>
      <c r="TPW165" s="285"/>
      <c r="TPX165" s="285"/>
      <c r="TPY165" s="285"/>
      <c r="TPZ165" s="285"/>
      <c r="TQA165" s="285"/>
      <c r="TQB165" s="285"/>
      <c r="TQC165" s="285"/>
      <c r="TQD165" s="285"/>
      <c r="TQE165" s="285"/>
      <c r="TQF165" s="285"/>
      <c r="TQG165" s="285"/>
      <c r="TQH165" s="285"/>
      <c r="TQI165" s="285"/>
      <c r="TQJ165" s="285"/>
      <c r="TQK165" s="285"/>
      <c r="TQL165" s="285"/>
      <c r="TQM165" s="285"/>
      <c r="TQN165" s="285"/>
      <c r="TQO165" s="285"/>
      <c r="TQP165" s="285"/>
      <c r="TQQ165" s="285"/>
      <c r="TQR165" s="285"/>
      <c r="TQS165" s="285"/>
      <c r="TQT165" s="285"/>
      <c r="TQU165" s="285"/>
      <c r="TQV165" s="285"/>
      <c r="TQW165" s="285"/>
      <c r="TQX165" s="285"/>
      <c r="TQY165" s="285"/>
      <c r="TQZ165" s="285"/>
      <c r="TRA165" s="285"/>
      <c r="TRB165" s="285"/>
      <c r="TRC165" s="285"/>
      <c r="TRD165" s="285"/>
      <c r="TRE165" s="285"/>
      <c r="TRF165" s="285"/>
      <c r="TRG165" s="285"/>
      <c r="TRH165" s="285"/>
      <c r="TRI165" s="285"/>
      <c r="TRJ165" s="285"/>
      <c r="TRK165" s="285"/>
      <c r="TRL165" s="285"/>
      <c r="TRM165" s="285"/>
      <c r="TRN165" s="285"/>
      <c r="TRO165" s="285"/>
      <c r="TRP165" s="285"/>
      <c r="TRQ165" s="285"/>
      <c r="TRR165" s="285"/>
      <c r="TRS165" s="285"/>
      <c r="TRT165" s="285"/>
      <c r="TRU165" s="285"/>
      <c r="TRV165" s="285"/>
      <c r="TRW165" s="285"/>
      <c r="TRX165" s="285"/>
      <c r="TRY165" s="285"/>
      <c r="TRZ165" s="285"/>
      <c r="TSA165" s="285"/>
      <c r="TSB165" s="285"/>
      <c r="TSC165" s="285"/>
      <c r="TSD165" s="285"/>
      <c r="TSE165" s="285"/>
      <c r="TSF165" s="285"/>
      <c r="TSG165" s="285"/>
      <c r="TSH165" s="285"/>
      <c r="TSI165" s="285"/>
      <c r="TSJ165" s="285"/>
      <c r="TSK165" s="285"/>
      <c r="TSL165" s="285"/>
      <c r="TSM165" s="285"/>
      <c r="TSN165" s="285"/>
      <c r="TSO165" s="285"/>
      <c r="TSP165" s="285"/>
      <c r="TSQ165" s="285"/>
      <c r="TSR165" s="285"/>
      <c r="TSS165" s="285"/>
      <c r="TST165" s="285"/>
      <c r="TSU165" s="285"/>
      <c r="TSV165" s="285"/>
      <c r="TSW165" s="285"/>
      <c r="TSX165" s="285"/>
      <c r="TSY165" s="285"/>
      <c r="TSZ165" s="285"/>
      <c r="TTA165" s="285"/>
      <c r="TTB165" s="285"/>
      <c r="TTC165" s="285"/>
      <c r="TTD165" s="285"/>
      <c r="TTE165" s="285"/>
      <c r="TTF165" s="285"/>
      <c r="TTG165" s="285"/>
      <c r="TTH165" s="285"/>
      <c r="TTI165" s="285"/>
      <c r="TTJ165" s="285"/>
      <c r="TTK165" s="285"/>
      <c r="TTL165" s="285"/>
      <c r="TTM165" s="285"/>
      <c r="TTN165" s="285"/>
      <c r="TTO165" s="285"/>
      <c r="TTP165" s="285"/>
      <c r="TTQ165" s="285"/>
      <c r="TTR165" s="285"/>
      <c r="TTS165" s="285"/>
      <c r="TTT165" s="285"/>
      <c r="TTU165" s="285"/>
      <c r="TTV165" s="285"/>
      <c r="TTW165" s="285"/>
      <c r="TTX165" s="285"/>
      <c r="TTY165" s="285"/>
      <c r="TTZ165" s="285"/>
      <c r="TUA165" s="285"/>
      <c r="TUB165" s="285"/>
      <c r="TUC165" s="285"/>
      <c r="TUD165" s="285"/>
      <c r="TUE165" s="285"/>
      <c r="TUF165" s="285"/>
      <c r="TUG165" s="285"/>
      <c r="TUH165" s="285"/>
      <c r="TUI165" s="285"/>
      <c r="TUJ165" s="285"/>
      <c r="TUK165" s="285"/>
      <c r="TUL165" s="285"/>
      <c r="TUM165" s="285"/>
      <c r="TUN165" s="285"/>
      <c r="TUO165" s="285"/>
      <c r="TUP165" s="285"/>
      <c r="TUQ165" s="285"/>
      <c r="TUR165" s="285"/>
      <c r="TUS165" s="285"/>
      <c r="TUT165" s="285"/>
      <c r="TUU165" s="285"/>
      <c r="TUV165" s="285"/>
      <c r="TUW165" s="285"/>
      <c r="TUX165" s="285"/>
      <c r="TUY165" s="285"/>
      <c r="TUZ165" s="285"/>
      <c r="TVA165" s="285"/>
      <c r="TVB165" s="285"/>
      <c r="TVC165" s="285"/>
      <c r="TVD165" s="285"/>
      <c r="TVE165" s="285"/>
      <c r="TVF165" s="285"/>
      <c r="TVG165" s="285"/>
      <c r="TVH165" s="285"/>
      <c r="TVI165" s="285"/>
      <c r="TVJ165" s="285"/>
      <c r="TVK165" s="285"/>
      <c r="TVL165" s="285"/>
      <c r="TVM165" s="285"/>
      <c r="TVN165" s="285"/>
      <c r="TVO165" s="285"/>
      <c r="TVP165" s="285"/>
      <c r="TVQ165" s="285"/>
      <c r="TVR165" s="285"/>
      <c r="TVS165" s="285"/>
      <c r="TVT165" s="285"/>
      <c r="TVU165" s="285"/>
      <c r="TVV165" s="285"/>
      <c r="TVW165" s="285"/>
      <c r="TVX165" s="285"/>
      <c r="TVY165" s="285"/>
      <c r="TVZ165" s="285"/>
      <c r="TWA165" s="285"/>
      <c r="TWB165" s="285"/>
      <c r="TWC165" s="285"/>
      <c r="TWD165" s="285"/>
      <c r="TWE165" s="285"/>
      <c r="TWF165" s="285"/>
      <c r="TWG165" s="285"/>
      <c r="TWH165" s="285"/>
      <c r="TWI165" s="285"/>
      <c r="TWJ165" s="285"/>
      <c r="TWK165" s="285"/>
      <c r="TWL165" s="285"/>
      <c r="TWM165" s="285"/>
      <c r="TWN165" s="285"/>
      <c r="TWO165" s="285"/>
      <c r="TWP165" s="285"/>
      <c r="TWQ165" s="285"/>
      <c r="TWR165" s="285"/>
      <c r="TWS165" s="285"/>
      <c r="TWT165" s="285"/>
      <c r="TWU165" s="285"/>
      <c r="TWV165" s="285"/>
      <c r="TWW165" s="285"/>
      <c r="TWX165" s="285"/>
      <c r="TWY165" s="285"/>
      <c r="TWZ165" s="285"/>
      <c r="TXA165" s="285"/>
      <c r="TXB165" s="285"/>
      <c r="TXC165" s="285"/>
      <c r="TXD165" s="285"/>
      <c r="TXE165" s="285"/>
      <c r="TXF165" s="285"/>
      <c r="TXG165" s="285"/>
      <c r="TXH165" s="285"/>
      <c r="TXI165" s="285"/>
      <c r="TXJ165" s="285"/>
      <c r="TXK165" s="285"/>
      <c r="TXL165" s="285"/>
      <c r="TXM165" s="285"/>
      <c r="TXN165" s="285"/>
      <c r="TXO165" s="285"/>
      <c r="TXP165" s="285"/>
      <c r="TXQ165" s="285"/>
      <c r="TXR165" s="285"/>
      <c r="TXS165" s="285"/>
      <c r="TXT165" s="285"/>
      <c r="TXU165" s="285"/>
      <c r="TXV165" s="285"/>
      <c r="TXW165" s="285"/>
      <c r="TXX165" s="285"/>
      <c r="TXY165" s="285"/>
      <c r="TXZ165" s="285"/>
      <c r="TYA165" s="285"/>
      <c r="TYB165" s="285"/>
      <c r="TYC165" s="285"/>
      <c r="TYD165" s="285"/>
      <c r="TYE165" s="285"/>
      <c r="TYF165" s="285"/>
      <c r="TYG165" s="285"/>
      <c r="TYH165" s="285"/>
      <c r="TYI165" s="285"/>
      <c r="TYJ165" s="285"/>
      <c r="TYK165" s="285"/>
      <c r="TYL165" s="285"/>
      <c r="TYM165" s="285"/>
      <c r="TYN165" s="285"/>
      <c r="TYO165" s="285"/>
      <c r="TYP165" s="285"/>
      <c r="TYQ165" s="285"/>
      <c r="TYR165" s="285"/>
      <c r="TYS165" s="285"/>
      <c r="TYT165" s="285"/>
      <c r="TYU165" s="285"/>
      <c r="TYV165" s="285"/>
      <c r="TYW165" s="285"/>
      <c r="TYX165" s="285"/>
      <c r="TYY165" s="285"/>
      <c r="TYZ165" s="285"/>
      <c r="TZA165" s="285"/>
      <c r="TZB165" s="285"/>
      <c r="TZC165" s="285"/>
      <c r="TZD165" s="285"/>
      <c r="TZE165" s="285"/>
      <c r="TZF165" s="285"/>
      <c r="TZG165" s="285"/>
      <c r="TZH165" s="285"/>
      <c r="TZI165" s="285"/>
      <c r="TZJ165" s="285"/>
      <c r="TZK165" s="285"/>
      <c r="TZL165" s="285"/>
      <c r="TZM165" s="285"/>
      <c r="TZN165" s="285"/>
      <c r="TZO165" s="285"/>
      <c r="TZP165" s="285"/>
      <c r="TZQ165" s="285"/>
      <c r="TZR165" s="285"/>
      <c r="TZS165" s="285"/>
      <c r="TZT165" s="285"/>
      <c r="TZU165" s="285"/>
      <c r="TZV165" s="285"/>
      <c r="TZW165" s="285"/>
      <c r="TZX165" s="285"/>
      <c r="TZY165" s="285"/>
      <c r="TZZ165" s="285"/>
      <c r="UAA165" s="285"/>
      <c r="UAB165" s="285"/>
      <c r="UAC165" s="285"/>
      <c r="UAD165" s="285"/>
      <c r="UAE165" s="285"/>
      <c r="UAF165" s="285"/>
      <c r="UAG165" s="285"/>
      <c r="UAH165" s="285"/>
      <c r="UAI165" s="285"/>
      <c r="UAJ165" s="285"/>
      <c r="UAK165" s="285"/>
      <c r="UAL165" s="285"/>
      <c r="UAM165" s="285"/>
      <c r="UAN165" s="285"/>
      <c r="UAO165" s="285"/>
      <c r="UAP165" s="285"/>
      <c r="UAQ165" s="285"/>
      <c r="UAR165" s="285"/>
      <c r="UAS165" s="285"/>
      <c r="UAT165" s="285"/>
      <c r="UAU165" s="285"/>
      <c r="UAV165" s="285"/>
      <c r="UAW165" s="285"/>
      <c r="UAX165" s="285"/>
      <c r="UAY165" s="285"/>
      <c r="UAZ165" s="285"/>
      <c r="UBA165" s="285"/>
      <c r="UBB165" s="285"/>
      <c r="UBC165" s="285"/>
      <c r="UBD165" s="285"/>
      <c r="UBE165" s="285"/>
      <c r="UBF165" s="285"/>
      <c r="UBG165" s="285"/>
      <c r="UBH165" s="285"/>
      <c r="UBI165" s="285"/>
      <c r="UBJ165" s="285"/>
      <c r="UBK165" s="285"/>
      <c r="UBL165" s="285"/>
      <c r="UBM165" s="285"/>
      <c r="UBN165" s="285"/>
      <c r="UBO165" s="285"/>
      <c r="UBP165" s="285"/>
      <c r="UBQ165" s="285"/>
      <c r="UBR165" s="285"/>
      <c r="UBS165" s="285"/>
      <c r="UBT165" s="285"/>
      <c r="UBU165" s="285"/>
      <c r="UBV165" s="285"/>
      <c r="UBW165" s="285"/>
      <c r="UBX165" s="285"/>
      <c r="UBY165" s="285"/>
      <c r="UBZ165" s="285"/>
      <c r="UCA165" s="285"/>
      <c r="UCB165" s="285"/>
      <c r="UCC165" s="285"/>
      <c r="UCD165" s="285"/>
      <c r="UCE165" s="285"/>
      <c r="UCF165" s="285"/>
      <c r="UCG165" s="285"/>
      <c r="UCH165" s="285"/>
      <c r="UCI165" s="285"/>
      <c r="UCJ165" s="285"/>
      <c r="UCK165" s="285"/>
      <c r="UCL165" s="285"/>
      <c r="UCM165" s="285"/>
      <c r="UCN165" s="285"/>
      <c r="UCO165" s="285"/>
      <c r="UCP165" s="285"/>
      <c r="UCQ165" s="285"/>
      <c r="UCR165" s="285"/>
      <c r="UCS165" s="285"/>
      <c r="UCT165" s="285"/>
      <c r="UCU165" s="285"/>
      <c r="UCV165" s="285"/>
      <c r="UCW165" s="285"/>
      <c r="UCX165" s="285"/>
      <c r="UCY165" s="285"/>
      <c r="UCZ165" s="285"/>
      <c r="UDA165" s="285"/>
      <c r="UDB165" s="285"/>
      <c r="UDC165" s="285"/>
      <c r="UDD165" s="285"/>
      <c r="UDE165" s="285"/>
      <c r="UDF165" s="285"/>
      <c r="UDG165" s="285"/>
      <c r="UDH165" s="285"/>
      <c r="UDI165" s="285"/>
      <c r="UDJ165" s="285"/>
      <c r="UDK165" s="285"/>
      <c r="UDL165" s="285"/>
      <c r="UDM165" s="285"/>
      <c r="UDN165" s="285"/>
      <c r="UDO165" s="285"/>
      <c r="UDP165" s="285"/>
      <c r="UDQ165" s="285"/>
      <c r="UDR165" s="285"/>
      <c r="UDS165" s="285"/>
      <c r="UDT165" s="285"/>
      <c r="UDU165" s="285"/>
      <c r="UDV165" s="285"/>
      <c r="UDW165" s="285"/>
      <c r="UDX165" s="285"/>
      <c r="UDY165" s="285"/>
      <c r="UDZ165" s="285"/>
      <c r="UEA165" s="285"/>
      <c r="UEB165" s="285"/>
      <c r="UEC165" s="285"/>
      <c r="UED165" s="285"/>
      <c r="UEE165" s="285"/>
      <c r="UEF165" s="285"/>
      <c r="UEG165" s="285"/>
      <c r="UEH165" s="285"/>
      <c r="UEI165" s="285"/>
      <c r="UEJ165" s="285"/>
      <c r="UEK165" s="285"/>
      <c r="UEL165" s="285"/>
      <c r="UEM165" s="285"/>
      <c r="UEN165" s="285"/>
      <c r="UEO165" s="285"/>
      <c r="UEP165" s="285"/>
      <c r="UEQ165" s="285"/>
      <c r="UER165" s="285"/>
      <c r="UES165" s="285"/>
      <c r="UET165" s="285"/>
      <c r="UEU165" s="285"/>
      <c r="UEV165" s="285"/>
      <c r="UEW165" s="285"/>
      <c r="UEX165" s="285"/>
      <c r="UEY165" s="285"/>
      <c r="UEZ165" s="285"/>
      <c r="UFA165" s="285"/>
      <c r="UFB165" s="285"/>
      <c r="UFC165" s="285"/>
      <c r="UFD165" s="285"/>
      <c r="UFE165" s="285"/>
      <c r="UFF165" s="285"/>
      <c r="UFG165" s="285"/>
      <c r="UFH165" s="285"/>
      <c r="UFI165" s="285"/>
      <c r="UFJ165" s="285"/>
      <c r="UFK165" s="285"/>
      <c r="UFL165" s="285"/>
      <c r="UFM165" s="285"/>
      <c r="UFN165" s="285"/>
      <c r="UFO165" s="285"/>
      <c r="UFP165" s="285"/>
      <c r="UFQ165" s="285"/>
      <c r="UFR165" s="285"/>
      <c r="UFS165" s="285"/>
      <c r="UFT165" s="285"/>
      <c r="UFU165" s="285"/>
      <c r="UFV165" s="285"/>
      <c r="UFW165" s="285"/>
      <c r="UFX165" s="285"/>
      <c r="UFY165" s="285"/>
      <c r="UFZ165" s="285"/>
      <c r="UGA165" s="285"/>
      <c r="UGB165" s="285"/>
      <c r="UGC165" s="285"/>
      <c r="UGD165" s="285"/>
      <c r="UGE165" s="285"/>
      <c r="UGF165" s="285"/>
      <c r="UGG165" s="285"/>
      <c r="UGH165" s="285"/>
      <c r="UGI165" s="285"/>
      <c r="UGJ165" s="285"/>
      <c r="UGK165" s="285"/>
      <c r="UGL165" s="285"/>
      <c r="UGM165" s="285"/>
      <c r="UGN165" s="285"/>
      <c r="UGO165" s="285"/>
      <c r="UGP165" s="285"/>
      <c r="UGQ165" s="285"/>
      <c r="UGR165" s="285"/>
      <c r="UGS165" s="285"/>
      <c r="UGT165" s="285"/>
      <c r="UGU165" s="285"/>
      <c r="UGV165" s="285"/>
      <c r="UGW165" s="285"/>
      <c r="UGX165" s="285"/>
      <c r="UGY165" s="285"/>
      <c r="UGZ165" s="285"/>
      <c r="UHA165" s="285"/>
      <c r="UHB165" s="285"/>
      <c r="UHC165" s="285"/>
      <c r="UHD165" s="285"/>
      <c r="UHE165" s="285"/>
      <c r="UHF165" s="285"/>
      <c r="UHG165" s="285"/>
      <c r="UHH165" s="285"/>
      <c r="UHI165" s="285"/>
      <c r="UHJ165" s="285"/>
      <c r="UHK165" s="285"/>
      <c r="UHL165" s="285"/>
      <c r="UHM165" s="285"/>
      <c r="UHN165" s="285"/>
      <c r="UHO165" s="285"/>
      <c r="UHP165" s="285"/>
      <c r="UHQ165" s="285"/>
      <c r="UHR165" s="285"/>
      <c r="UHS165" s="285"/>
      <c r="UHT165" s="285"/>
      <c r="UHU165" s="285"/>
      <c r="UHV165" s="285"/>
      <c r="UHW165" s="285"/>
      <c r="UHX165" s="285"/>
      <c r="UHY165" s="285"/>
      <c r="UHZ165" s="285"/>
      <c r="UIA165" s="285"/>
      <c r="UIB165" s="285"/>
      <c r="UIC165" s="285"/>
      <c r="UID165" s="285"/>
      <c r="UIE165" s="285"/>
      <c r="UIF165" s="285"/>
      <c r="UIG165" s="285"/>
      <c r="UIH165" s="285"/>
      <c r="UII165" s="285"/>
      <c r="UIJ165" s="285"/>
      <c r="UIK165" s="285"/>
      <c r="UIL165" s="285"/>
      <c r="UIM165" s="285"/>
      <c r="UIN165" s="285"/>
      <c r="UIO165" s="285"/>
      <c r="UIP165" s="285"/>
      <c r="UIQ165" s="285"/>
      <c r="UIR165" s="285"/>
      <c r="UIS165" s="285"/>
      <c r="UIT165" s="285"/>
      <c r="UIU165" s="285"/>
      <c r="UIV165" s="285"/>
      <c r="UIW165" s="285"/>
      <c r="UIX165" s="285"/>
      <c r="UIY165" s="285"/>
      <c r="UIZ165" s="285"/>
      <c r="UJA165" s="285"/>
      <c r="UJB165" s="285"/>
      <c r="UJC165" s="285"/>
      <c r="UJD165" s="285"/>
      <c r="UJE165" s="285"/>
      <c r="UJF165" s="285"/>
      <c r="UJG165" s="285"/>
      <c r="UJH165" s="285"/>
      <c r="UJI165" s="285"/>
      <c r="UJJ165" s="285"/>
      <c r="UJK165" s="285"/>
      <c r="UJL165" s="285"/>
      <c r="UJM165" s="285"/>
      <c r="UJN165" s="285"/>
      <c r="UJO165" s="285"/>
      <c r="UJP165" s="285"/>
      <c r="UJQ165" s="285"/>
      <c r="UJR165" s="285"/>
      <c r="UJS165" s="285"/>
      <c r="UJT165" s="285"/>
      <c r="UJU165" s="285"/>
      <c r="UJV165" s="285"/>
      <c r="UJW165" s="285"/>
      <c r="UJX165" s="285"/>
      <c r="UJY165" s="285"/>
      <c r="UJZ165" s="285"/>
      <c r="UKA165" s="285"/>
      <c r="UKB165" s="285"/>
      <c r="UKC165" s="285"/>
      <c r="UKD165" s="285"/>
      <c r="UKE165" s="285"/>
      <c r="UKF165" s="285"/>
      <c r="UKG165" s="285"/>
      <c r="UKH165" s="285"/>
      <c r="UKI165" s="285"/>
      <c r="UKJ165" s="285"/>
      <c r="UKK165" s="285"/>
      <c r="UKL165" s="285"/>
      <c r="UKM165" s="285"/>
      <c r="UKN165" s="285"/>
      <c r="UKO165" s="285"/>
      <c r="UKP165" s="285"/>
      <c r="UKQ165" s="285"/>
      <c r="UKR165" s="285"/>
      <c r="UKS165" s="285"/>
      <c r="UKT165" s="285"/>
      <c r="UKU165" s="285"/>
      <c r="UKV165" s="285"/>
      <c r="UKW165" s="285"/>
      <c r="UKX165" s="285"/>
      <c r="UKY165" s="285"/>
      <c r="UKZ165" s="285"/>
      <c r="ULA165" s="285"/>
      <c r="ULB165" s="285"/>
      <c r="ULC165" s="285"/>
      <c r="ULD165" s="285"/>
      <c r="ULE165" s="285"/>
      <c r="ULF165" s="285"/>
      <c r="ULG165" s="285"/>
      <c r="ULH165" s="285"/>
      <c r="ULI165" s="285"/>
      <c r="ULJ165" s="285"/>
      <c r="ULK165" s="285"/>
      <c r="ULL165" s="285"/>
      <c r="ULM165" s="285"/>
      <c r="ULN165" s="285"/>
      <c r="ULO165" s="285"/>
      <c r="ULP165" s="285"/>
      <c r="ULQ165" s="285"/>
      <c r="ULR165" s="285"/>
      <c r="ULS165" s="285"/>
      <c r="ULT165" s="285"/>
      <c r="ULU165" s="285"/>
      <c r="ULV165" s="285"/>
      <c r="ULW165" s="285"/>
      <c r="ULX165" s="285"/>
      <c r="ULY165" s="285"/>
      <c r="ULZ165" s="285"/>
      <c r="UMA165" s="285"/>
      <c r="UMB165" s="285"/>
      <c r="UMC165" s="285"/>
      <c r="UMD165" s="285"/>
      <c r="UME165" s="285"/>
      <c r="UMF165" s="285"/>
      <c r="UMG165" s="285"/>
      <c r="UMH165" s="285"/>
      <c r="UMI165" s="285"/>
      <c r="UMJ165" s="285"/>
      <c r="UMK165" s="285"/>
      <c r="UML165" s="285"/>
      <c r="UMM165" s="285"/>
      <c r="UMN165" s="285"/>
      <c r="UMO165" s="285"/>
      <c r="UMP165" s="285"/>
      <c r="UMQ165" s="285"/>
      <c r="UMR165" s="285"/>
      <c r="UMS165" s="285"/>
      <c r="UMT165" s="285"/>
      <c r="UMU165" s="285"/>
      <c r="UMV165" s="285"/>
      <c r="UMW165" s="285"/>
      <c r="UMX165" s="285"/>
      <c r="UMY165" s="285"/>
      <c r="UMZ165" s="285"/>
      <c r="UNA165" s="285"/>
      <c r="UNB165" s="285"/>
      <c r="UNC165" s="285"/>
      <c r="UND165" s="285"/>
      <c r="UNE165" s="285"/>
      <c r="UNF165" s="285"/>
      <c r="UNG165" s="285"/>
      <c r="UNH165" s="285"/>
      <c r="UNI165" s="285"/>
      <c r="UNJ165" s="285"/>
      <c r="UNK165" s="285"/>
      <c r="UNL165" s="285"/>
      <c r="UNM165" s="285"/>
      <c r="UNN165" s="285"/>
      <c r="UNO165" s="285"/>
      <c r="UNP165" s="285"/>
      <c r="UNQ165" s="285"/>
      <c r="UNR165" s="285"/>
      <c r="UNS165" s="285"/>
      <c r="UNT165" s="285"/>
      <c r="UNU165" s="285"/>
      <c r="UNV165" s="285"/>
      <c r="UNW165" s="285"/>
      <c r="UNX165" s="285"/>
      <c r="UNY165" s="285"/>
      <c r="UNZ165" s="285"/>
      <c r="UOA165" s="285"/>
      <c r="UOB165" s="285"/>
      <c r="UOC165" s="285"/>
      <c r="UOD165" s="285"/>
      <c r="UOE165" s="285"/>
      <c r="UOF165" s="285"/>
      <c r="UOG165" s="285"/>
      <c r="UOH165" s="285"/>
      <c r="UOI165" s="285"/>
      <c r="UOJ165" s="285"/>
      <c r="UOK165" s="285"/>
      <c r="UOL165" s="285"/>
      <c r="UOM165" s="285"/>
      <c r="UON165" s="285"/>
      <c r="UOO165" s="285"/>
      <c r="UOP165" s="285"/>
      <c r="UOQ165" s="285"/>
      <c r="UOR165" s="285"/>
      <c r="UOS165" s="285"/>
      <c r="UOT165" s="285"/>
      <c r="UOU165" s="285"/>
      <c r="UOV165" s="285"/>
      <c r="UOW165" s="285"/>
      <c r="UOX165" s="285"/>
      <c r="UOY165" s="285"/>
      <c r="UOZ165" s="285"/>
      <c r="UPA165" s="285"/>
      <c r="UPB165" s="285"/>
      <c r="UPC165" s="285"/>
      <c r="UPD165" s="285"/>
      <c r="UPE165" s="285"/>
      <c r="UPF165" s="285"/>
      <c r="UPG165" s="285"/>
      <c r="UPH165" s="285"/>
      <c r="UPI165" s="285"/>
      <c r="UPJ165" s="285"/>
      <c r="UPK165" s="285"/>
      <c r="UPL165" s="285"/>
      <c r="UPM165" s="285"/>
      <c r="UPN165" s="285"/>
      <c r="UPO165" s="285"/>
      <c r="UPP165" s="285"/>
      <c r="UPQ165" s="285"/>
      <c r="UPR165" s="285"/>
      <c r="UPS165" s="285"/>
      <c r="UPT165" s="285"/>
      <c r="UPU165" s="285"/>
      <c r="UPV165" s="285"/>
      <c r="UPW165" s="285"/>
      <c r="UPX165" s="285"/>
      <c r="UPY165" s="285"/>
      <c r="UPZ165" s="285"/>
      <c r="UQA165" s="285"/>
      <c r="UQB165" s="285"/>
      <c r="UQC165" s="285"/>
      <c r="UQD165" s="285"/>
      <c r="UQE165" s="285"/>
      <c r="UQF165" s="285"/>
      <c r="UQG165" s="285"/>
      <c r="UQH165" s="285"/>
      <c r="UQI165" s="285"/>
      <c r="UQJ165" s="285"/>
      <c r="UQK165" s="285"/>
      <c r="UQL165" s="285"/>
      <c r="UQM165" s="285"/>
      <c r="UQN165" s="285"/>
      <c r="UQO165" s="285"/>
      <c r="UQP165" s="285"/>
      <c r="UQQ165" s="285"/>
      <c r="UQR165" s="285"/>
      <c r="UQS165" s="285"/>
      <c r="UQT165" s="285"/>
      <c r="UQU165" s="285"/>
      <c r="UQV165" s="285"/>
      <c r="UQW165" s="285"/>
      <c r="UQX165" s="285"/>
      <c r="UQY165" s="285"/>
      <c r="UQZ165" s="285"/>
      <c r="URA165" s="285"/>
      <c r="URB165" s="285"/>
      <c r="URC165" s="285"/>
      <c r="URD165" s="285"/>
      <c r="URE165" s="285"/>
      <c r="URF165" s="285"/>
      <c r="URG165" s="285"/>
      <c r="URH165" s="285"/>
      <c r="URI165" s="285"/>
      <c r="URJ165" s="285"/>
      <c r="URK165" s="285"/>
      <c r="URL165" s="285"/>
      <c r="URM165" s="285"/>
      <c r="URN165" s="285"/>
      <c r="URO165" s="285"/>
      <c r="URP165" s="285"/>
      <c r="URQ165" s="285"/>
      <c r="URR165" s="285"/>
      <c r="URS165" s="285"/>
      <c r="URT165" s="285"/>
      <c r="URU165" s="285"/>
      <c r="URV165" s="285"/>
      <c r="URW165" s="285"/>
      <c r="URX165" s="285"/>
      <c r="URY165" s="285"/>
      <c r="URZ165" s="285"/>
      <c r="USA165" s="285"/>
      <c r="USB165" s="285"/>
      <c r="USC165" s="285"/>
      <c r="USD165" s="285"/>
      <c r="USE165" s="285"/>
      <c r="USF165" s="285"/>
      <c r="USG165" s="285"/>
      <c r="USH165" s="285"/>
      <c r="USI165" s="285"/>
      <c r="USJ165" s="285"/>
      <c r="USK165" s="285"/>
      <c r="USL165" s="285"/>
      <c r="USM165" s="285"/>
      <c r="USN165" s="285"/>
      <c r="USO165" s="285"/>
      <c r="USP165" s="285"/>
      <c r="USQ165" s="285"/>
      <c r="USR165" s="285"/>
      <c r="USS165" s="285"/>
      <c r="UST165" s="285"/>
      <c r="USU165" s="285"/>
      <c r="USV165" s="285"/>
      <c r="USW165" s="285"/>
      <c r="USX165" s="285"/>
      <c r="USY165" s="285"/>
      <c r="USZ165" s="285"/>
      <c r="UTA165" s="285"/>
      <c r="UTB165" s="285"/>
      <c r="UTC165" s="285"/>
      <c r="UTD165" s="285"/>
      <c r="UTE165" s="285"/>
      <c r="UTF165" s="285"/>
      <c r="UTG165" s="285"/>
      <c r="UTH165" s="285"/>
      <c r="UTI165" s="285"/>
      <c r="UTJ165" s="285"/>
      <c r="UTK165" s="285"/>
      <c r="UTL165" s="285"/>
      <c r="UTM165" s="285"/>
      <c r="UTN165" s="285"/>
      <c r="UTO165" s="285"/>
      <c r="UTP165" s="285"/>
      <c r="UTQ165" s="285"/>
      <c r="UTR165" s="285"/>
      <c r="UTS165" s="285"/>
      <c r="UTT165" s="285"/>
      <c r="UTU165" s="285"/>
      <c r="UTV165" s="285"/>
      <c r="UTW165" s="285"/>
      <c r="UTX165" s="285"/>
      <c r="UTY165" s="285"/>
      <c r="UTZ165" s="285"/>
      <c r="UUA165" s="285"/>
      <c r="UUB165" s="285"/>
      <c r="UUC165" s="285"/>
      <c r="UUD165" s="285"/>
      <c r="UUE165" s="285"/>
      <c r="UUF165" s="285"/>
      <c r="UUG165" s="285"/>
      <c r="UUH165" s="285"/>
      <c r="UUI165" s="285"/>
      <c r="UUJ165" s="285"/>
      <c r="UUK165" s="285"/>
      <c r="UUL165" s="285"/>
      <c r="UUM165" s="285"/>
      <c r="UUN165" s="285"/>
      <c r="UUO165" s="285"/>
      <c r="UUP165" s="285"/>
      <c r="UUQ165" s="285"/>
      <c r="UUR165" s="285"/>
      <c r="UUS165" s="285"/>
      <c r="UUT165" s="285"/>
      <c r="UUU165" s="285"/>
      <c r="UUV165" s="285"/>
      <c r="UUW165" s="285"/>
      <c r="UUX165" s="285"/>
      <c r="UUY165" s="285"/>
      <c r="UUZ165" s="285"/>
      <c r="UVA165" s="285"/>
      <c r="UVB165" s="285"/>
      <c r="UVC165" s="285"/>
      <c r="UVD165" s="285"/>
      <c r="UVE165" s="285"/>
      <c r="UVF165" s="285"/>
      <c r="UVG165" s="285"/>
      <c r="UVH165" s="285"/>
      <c r="UVI165" s="285"/>
      <c r="UVJ165" s="285"/>
      <c r="UVK165" s="285"/>
      <c r="UVL165" s="285"/>
      <c r="UVM165" s="285"/>
      <c r="UVN165" s="285"/>
      <c r="UVO165" s="285"/>
      <c r="UVP165" s="285"/>
      <c r="UVQ165" s="285"/>
      <c r="UVR165" s="285"/>
      <c r="UVS165" s="285"/>
      <c r="UVT165" s="285"/>
      <c r="UVU165" s="285"/>
      <c r="UVV165" s="285"/>
      <c r="UVW165" s="285"/>
      <c r="UVX165" s="285"/>
      <c r="UVY165" s="285"/>
      <c r="UVZ165" s="285"/>
      <c r="UWA165" s="285"/>
      <c r="UWB165" s="285"/>
      <c r="UWC165" s="285"/>
      <c r="UWD165" s="285"/>
      <c r="UWE165" s="285"/>
      <c r="UWF165" s="285"/>
      <c r="UWG165" s="285"/>
      <c r="UWH165" s="285"/>
      <c r="UWI165" s="285"/>
      <c r="UWJ165" s="285"/>
      <c r="UWK165" s="285"/>
      <c r="UWL165" s="285"/>
      <c r="UWM165" s="285"/>
      <c r="UWN165" s="285"/>
      <c r="UWO165" s="285"/>
      <c r="UWP165" s="285"/>
      <c r="UWQ165" s="285"/>
      <c r="UWR165" s="285"/>
      <c r="UWS165" s="285"/>
      <c r="UWT165" s="285"/>
      <c r="UWU165" s="285"/>
      <c r="UWV165" s="285"/>
      <c r="UWW165" s="285"/>
      <c r="UWX165" s="285"/>
      <c r="UWY165" s="285"/>
      <c r="UWZ165" s="285"/>
      <c r="UXA165" s="285"/>
      <c r="UXB165" s="285"/>
      <c r="UXC165" s="285"/>
      <c r="UXD165" s="285"/>
      <c r="UXE165" s="285"/>
      <c r="UXF165" s="285"/>
      <c r="UXG165" s="285"/>
      <c r="UXH165" s="285"/>
      <c r="UXI165" s="285"/>
      <c r="UXJ165" s="285"/>
      <c r="UXK165" s="285"/>
      <c r="UXL165" s="285"/>
      <c r="UXM165" s="285"/>
      <c r="UXN165" s="285"/>
      <c r="UXO165" s="285"/>
      <c r="UXP165" s="285"/>
      <c r="UXQ165" s="285"/>
      <c r="UXR165" s="285"/>
      <c r="UXS165" s="285"/>
      <c r="UXT165" s="285"/>
      <c r="UXU165" s="285"/>
      <c r="UXV165" s="285"/>
      <c r="UXW165" s="285"/>
      <c r="UXX165" s="285"/>
      <c r="UXY165" s="285"/>
      <c r="UXZ165" s="285"/>
      <c r="UYA165" s="285"/>
      <c r="UYB165" s="285"/>
      <c r="UYC165" s="285"/>
      <c r="UYD165" s="285"/>
      <c r="UYE165" s="285"/>
      <c r="UYF165" s="285"/>
      <c r="UYG165" s="285"/>
      <c r="UYH165" s="285"/>
      <c r="UYI165" s="285"/>
      <c r="UYJ165" s="285"/>
      <c r="UYK165" s="285"/>
      <c r="UYL165" s="285"/>
      <c r="UYM165" s="285"/>
      <c r="UYN165" s="285"/>
      <c r="UYO165" s="285"/>
      <c r="UYP165" s="285"/>
      <c r="UYQ165" s="285"/>
      <c r="UYR165" s="285"/>
      <c r="UYS165" s="285"/>
      <c r="UYT165" s="285"/>
      <c r="UYU165" s="285"/>
      <c r="UYV165" s="285"/>
      <c r="UYW165" s="285"/>
      <c r="UYX165" s="285"/>
      <c r="UYY165" s="285"/>
      <c r="UYZ165" s="285"/>
      <c r="UZA165" s="285"/>
      <c r="UZB165" s="285"/>
      <c r="UZC165" s="285"/>
      <c r="UZD165" s="285"/>
      <c r="UZE165" s="285"/>
      <c r="UZF165" s="285"/>
      <c r="UZG165" s="285"/>
      <c r="UZH165" s="285"/>
      <c r="UZI165" s="285"/>
      <c r="UZJ165" s="285"/>
      <c r="UZK165" s="285"/>
      <c r="UZL165" s="285"/>
      <c r="UZM165" s="285"/>
      <c r="UZN165" s="285"/>
      <c r="UZO165" s="285"/>
      <c r="UZP165" s="285"/>
      <c r="UZQ165" s="285"/>
      <c r="UZR165" s="285"/>
      <c r="UZS165" s="285"/>
      <c r="UZT165" s="285"/>
      <c r="UZU165" s="285"/>
      <c r="UZV165" s="285"/>
      <c r="UZW165" s="285"/>
      <c r="UZX165" s="285"/>
      <c r="UZY165" s="285"/>
      <c r="UZZ165" s="285"/>
      <c r="VAA165" s="285"/>
      <c r="VAB165" s="285"/>
      <c r="VAC165" s="285"/>
      <c r="VAD165" s="285"/>
      <c r="VAE165" s="285"/>
      <c r="VAF165" s="285"/>
      <c r="VAG165" s="285"/>
      <c r="VAH165" s="285"/>
      <c r="VAI165" s="285"/>
      <c r="VAJ165" s="285"/>
      <c r="VAK165" s="285"/>
      <c r="VAL165" s="285"/>
      <c r="VAM165" s="285"/>
      <c r="VAN165" s="285"/>
      <c r="VAO165" s="285"/>
      <c r="VAP165" s="285"/>
      <c r="VAQ165" s="285"/>
      <c r="VAR165" s="285"/>
      <c r="VAS165" s="285"/>
      <c r="VAT165" s="285"/>
      <c r="VAU165" s="285"/>
      <c r="VAV165" s="285"/>
      <c r="VAW165" s="285"/>
      <c r="VAX165" s="285"/>
      <c r="VAY165" s="285"/>
      <c r="VAZ165" s="285"/>
      <c r="VBA165" s="285"/>
      <c r="VBB165" s="285"/>
      <c r="VBC165" s="285"/>
      <c r="VBD165" s="285"/>
      <c r="VBE165" s="285"/>
      <c r="VBF165" s="285"/>
      <c r="VBG165" s="285"/>
      <c r="VBH165" s="285"/>
      <c r="VBI165" s="285"/>
      <c r="VBJ165" s="285"/>
      <c r="VBK165" s="285"/>
      <c r="VBL165" s="285"/>
      <c r="VBM165" s="285"/>
      <c r="VBN165" s="285"/>
      <c r="VBO165" s="285"/>
      <c r="VBP165" s="285"/>
      <c r="VBQ165" s="285"/>
      <c r="VBR165" s="285"/>
      <c r="VBS165" s="285"/>
      <c r="VBT165" s="285"/>
      <c r="VBU165" s="285"/>
      <c r="VBV165" s="285"/>
      <c r="VBW165" s="285"/>
      <c r="VBX165" s="285"/>
      <c r="VBY165" s="285"/>
      <c r="VBZ165" s="285"/>
      <c r="VCA165" s="285"/>
      <c r="VCB165" s="285"/>
      <c r="VCC165" s="285"/>
      <c r="VCD165" s="285"/>
      <c r="VCE165" s="285"/>
      <c r="VCF165" s="285"/>
      <c r="VCG165" s="285"/>
      <c r="VCH165" s="285"/>
      <c r="VCI165" s="285"/>
      <c r="VCJ165" s="285"/>
      <c r="VCK165" s="285"/>
      <c r="VCL165" s="285"/>
      <c r="VCM165" s="285"/>
      <c r="VCN165" s="285"/>
      <c r="VCO165" s="285"/>
      <c r="VCP165" s="285"/>
      <c r="VCQ165" s="285"/>
      <c r="VCR165" s="285"/>
      <c r="VCS165" s="285"/>
      <c r="VCT165" s="285"/>
      <c r="VCU165" s="285"/>
      <c r="VCV165" s="285"/>
      <c r="VCW165" s="285"/>
      <c r="VCX165" s="285"/>
      <c r="VCY165" s="285"/>
      <c r="VCZ165" s="285"/>
      <c r="VDA165" s="285"/>
      <c r="VDB165" s="285"/>
      <c r="VDC165" s="285"/>
      <c r="VDD165" s="285"/>
      <c r="VDE165" s="285"/>
      <c r="VDF165" s="285"/>
      <c r="VDG165" s="285"/>
      <c r="VDH165" s="285"/>
      <c r="VDI165" s="285"/>
      <c r="VDJ165" s="285"/>
      <c r="VDK165" s="285"/>
      <c r="VDL165" s="285"/>
      <c r="VDM165" s="285"/>
      <c r="VDN165" s="285"/>
      <c r="VDO165" s="285"/>
      <c r="VDP165" s="285"/>
      <c r="VDQ165" s="285"/>
      <c r="VDR165" s="285"/>
      <c r="VDS165" s="285"/>
      <c r="VDT165" s="285"/>
      <c r="VDU165" s="285"/>
      <c r="VDV165" s="285"/>
      <c r="VDW165" s="285"/>
      <c r="VDX165" s="285"/>
      <c r="VDY165" s="285"/>
      <c r="VDZ165" s="285"/>
      <c r="VEA165" s="285"/>
      <c r="VEB165" s="285"/>
      <c r="VEC165" s="285"/>
      <c r="VED165" s="285"/>
      <c r="VEE165" s="285"/>
      <c r="VEF165" s="285"/>
      <c r="VEG165" s="285"/>
      <c r="VEH165" s="285"/>
      <c r="VEI165" s="285"/>
      <c r="VEJ165" s="285"/>
      <c r="VEK165" s="285"/>
      <c r="VEL165" s="285"/>
      <c r="VEM165" s="285"/>
      <c r="VEN165" s="285"/>
      <c r="VEO165" s="285"/>
      <c r="VEP165" s="285"/>
      <c r="VEQ165" s="285"/>
      <c r="VER165" s="285"/>
      <c r="VES165" s="285"/>
      <c r="VET165" s="285"/>
      <c r="VEU165" s="285"/>
      <c r="VEV165" s="285"/>
      <c r="VEW165" s="285"/>
      <c r="VEX165" s="285"/>
      <c r="VEY165" s="285"/>
      <c r="VEZ165" s="285"/>
      <c r="VFA165" s="285"/>
      <c r="VFB165" s="285"/>
      <c r="VFC165" s="285"/>
      <c r="VFD165" s="285"/>
      <c r="VFE165" s="285"/>
      <c r="VFF165" s="285"/>
      <c r="VFG165" s="285"/>
      <c r="VFH165" s="285"/>
      <c r="VFI165" s="285"/>
      <c r="VFJ165" s="285"/>
      <c r="VFK165" s="285"/>
      <c r="VFL165" s="285"/>
      <c r="VFM165" s="285"/>
      <c r="VFN165" s="285"/>
      <c r="VFO165" s="285"/>
      <c r="VFP165" s="285"/>
      <c r="VFQ165" s="285"/>
      <c r="VFR165" s="285"/>
      <c r="VFS165" s="285"/>
      <c r="VFT165" s="285"/>
      <c r="VFU165" s="285"/>
      <c r="VFV165" s="285"/>
      <c r="VFW165" s="285"/>
      <c r="VFX165" s="285"/>
      <c r="VFY165" s="285"/>
      <c r="VFZ165" s="285"/>
      <c r="VGA165" s="285"/>
      <c r="VGB165" s="285"/>
      <c r="VGC165" s="285"/>
      <c r="VGD165" s="285"/>
      <c r="VGE165" s="285"/>
      <c r="VGF165" s="285"/>
      <c r="VGG165" s="285"/>
      <c r="VGH165" s="285"/>
      <c r="VGI165" s="285"/>
      <c r="VGJ165" s="285"/>
      <c r="VGK165" s="285"/>
      <c r="VGL165" s="285"/>
      <c r="VGM165" s="285"/>
      <c r="VGN165" s="285"/>
      <c r="VGO165" s="285"/>
      <c r="VGP165" s="285"/>
      <c r="VGQ165" s="285"/>
      <c r="VGR165" s="285"/>
      <c r="VGS165" s="285"/>
      <c r="VGT165" s="285"/>
      <c r="VGU165" s="285"/>
      <c r="VGV165" s="285"/>
      <c r="VGW165" s="285"/>
      <c r="VGX165" s="285"/>
      <c r="VGY165" s="285"/>
      <c r="VGZ165" s="285"/>
      <c r="VHA165" s="285"/>
      <c r="VHB165" s="285"/>
      <c r="VHC165" s="285"/>
      <c r="VHD165" s="285"/>
      <c r="VHE165" s="285"/>
      <c r="VHF165" s="285"/>
      <c r="VHG165" s="285"/>
      <c r="VHH165" s="285"/>
      <c r="VHI165" s="285"/>
      <c r="VHJ165" s="285"/>
      <c r="VHK165" s="285"/>
      <c r="VHL165" s="285"/>
      <c r="VHM165" s="285"/>
      <c r="VHN165" s="285"/>
      <c r="VHO165" s="285"/>
      <c r="VHP165" s="285"/>
      <c r="VHQ165" s="285"/>
      <c r="VHR165" s="285"/>
      <c r="VHS165" s="285"/>
      <c r="VHT165" s="285"/>
      <c r="VHU165" s="285"/>
      <c r="VHV165" s="285"/>
      <c r="VHW165" s="285"/>
      <c r="VHX165" s="285"/>
      <c r="VHY165" s="285"/>
      <c r="VHZ165" s="285"/>
      <c r="VIA165" s="285"/>
      <c r="VIB165" s="285"/>
      <c r="VIC165" s="285"/>
      <c r="VID165" s="285"/>
      <c r="VIE165" s="285"/>
      <c r="VIF165" s="285"/>
      <c r="VIG165" s="285"/>
      <c r="VIH165" s="285"/>
      <c r="VII165" s="285"/>
      <c r="VIJ165" s="285"/>
      <c r="VIK165" s="285"/>
      <c r="VIL165" s="285"/>
      <c r="VIM165" s="285"/>
      <c r="VIN165" s="285"/>
      <c r="VIO165" s="285"/>
      <c r="VIP165" s="285"/>
      <c r="VIQ165" s="285"/>
      <c r="VIR165" s="285"/>
      <c r="VIS165" s="285"/>
      <c r="VIT165" s="285"/>
      <c r="VIU165" s="285"/>
      <c r="VIV165" s="285"/>
      <c r="VIW165" s="285"/>
      <c r="VIX165" s="285"/>
      <c r="VIY165" s="285"/>
      <c r="VIZ165" s="285"/>
      <c r="VJA165" s="285"/>
      <c r="VJB165" s="285"/>
      <c r="VJC165" s="285"/>
      <c r="VJD165" s="285"/>
      <c r="VJE165" s="285"/>
      <c r="VJF165" s="285"/>
      <c r="VJG165" s="285"/>
      <c r="VJH165" s="285"/>
      <c r="VJI165" s="285"/>
      <c r="VJJ165" s="285"/>
      <c r="VJK165" s="285"/>
      <c r="VJL165" s="285"/>
      <c r="VJM165" s="285"/>
      <c r="VJN165" s="285"/>
      <c r="VJO165" s="285"/>
      <c r="VJP165" s="285"/>
      <c r="VJQ165" s="285"/>
      <c r="VJR165" s="285"/>
      <c r="VJS165" s="285"/>
      <c r="VJT165" s="285"/>
      <c r="VJU165" s="285"/>
      <c r="VJV165" s="285"/>
      <c r="VJW165" s="285"/>
      <c r="VJX165" s="285"/>
      <c r="VJY165" s="285"/>
      <c r="VJZ165" s="285"/>
      <c r="VKA165" s="285"/>
      <c r="VKB165" s="285"/>
      <c r="VKC165" s="285"/>
      <c r="VKD165" s="285"/>
      <c r="VKE165" s="285"/>
      <c r="VKF165" s="285"/>
      <c r="VKG165" s="285"/>
      <c r="VKH165" s="285"/>
      <c r="VKI165" s="285"/>
      <c r="VKJ165" s="285"/>
      <c r="VKK165" s="285"/>
      <c r="VKL165" s="285"/>
      <c r="VKM165" s="285"/>
      <c r="VKN165" s="285"/>
      <c r="VKO165" s="285"/>
      <c r="VKP165" s="285"/>
      <c r="VKQ165" s="285"/>
      <c r="VKR165" s="285"/>
      <c r="VKS165" s="285"/>
      <c r="VKT165" s="285"/>
      <c r="VKU165" s="285"/>
      <c r="VKV165" s="285"/>
      <c r="VKW165" s="285"/>
      <c r="VKX165" s="285"/>
      <c r="VKY165" s="285"/>
      <c r="VKZ165" s="285"/>
      <c r="VLA165" s="285"/>
      <c r="VLB165" s="285"/>
      <c r="VLC165" s="285"/>
      <c r="VLD165" s="285"/>
      <c r="VLE165" s="285"/>
      <c r="VLF165" s="285"/>
      <c r="VLG165" s="285"/>
      <c r="VLH165" s="285"/>
      <c r="VLI165" s="285"/>
      <c r="VLJ165" s="285"/>
      <c r="VLK165" s="285"/>
      <c r="VLL165" s="285"/>
      <c r="VLM165" s="285"/>
      <c r="VLN165" s="285"/>
      <c r="VLO165" s="285"/>
      <c r="VLP165" s="285"/>
      <c r="VLQ165" s="285"/>
      <c r="VLR165" s="285"/>
      <c r="VLS165" s="285"/>
      <c r="VLT165" s="285"/>
      <c r="VLU165" s="285"/>
      <c r="VLV165" s="285"/>
      <c r="VLW165" s="285"/>
      <c r="VLX165" s="285"/>
      <c r="VLY165" s="285"/>
      <c r="VLZ165" s="285"/>
      <c r="VMA165" s="285"/>
      <c r="VMB165" s="285"/>
      <c r="VMC165" s="285"/>
      <c r="VMD165" s="285"/>
      <c r="VME165" s="285"/>
      <c r="VMF165" s="285"/>
      <c r="VMG165" s="285"/>
      <c r="VMH165" s="285"/>
      <c r="VMI165" s="285"/>
      <c r="VMJ165" s="285"/>
      <c r="VMK165" s="285"/>
      <c r="VML165" s="285"/>
      <c r="VMM165" s="285"/>
      <c r="VMN165" s="285"/>
      <c r="VMO165" s="285"/>
      <c r="VMP165" s="285"/>
      <c r="VMQ165" s="285"/>
      <c r="VMR165" s="285"/>
      <c r="VMS165" s="285"/>
      <c r="VMT165" s="285"/>
      <c r="VMU165" s="285"/>
      <c r="VMV165" s="285"/>
      <c r="VMW165" s="285"/>
      <c r="VMX165" s="285"/>
      <c r="VMY165" s="285"/>
      <c r="VMZ165" s="285"/>
      <c r="VNA165" s="285"/>
      <c r="VNB165" s="285"/>
      <c r="VNC165" s="285"/>
      <c r="VND165" s="285"/>
      <c r="VNE165" s="285"/>
      <c r="VNF165" s="285"/>
      <c r="VNG165" s="285"/>
      <c r="VNH165" s="285"/>
      <c r="VNI165" s="285"/>
      <c r="VNJ165" s="285"/>
      <c r="VNK165" s="285"/>
      <c r="VNL165" s="285"/>
      <c r="VNM165" s="285"/>
      <c r="VNN165" s="285"/>
      <c r="VNO165" s="285"/>
      <c r="VNP165" s="285"/>
      <c r="VNQ165" s="285"/>
      <c r="VNR165" s="285"/>
      <c r="VNS165" s="285"/>
      <c r="VNT165" s="285"/>
      <c r="VNU165" s="285"/>
      <c r="VNV165" s="285"/>
      <c r="VNW165" s="285"/>
      <c r="VNX165" s="285"/>
      <c r="VNY165" s="285"/>
      <c r="VNZ165" s="285"/>
      <c r="VOA165" s="285"/>
      <c r="VOB165" s="285"/>
      <c r="VOC165" s="285"/>
      <c r="VOD165" s="285"/>
      <c r="VOE165" s="285"/>
      <c r="VOF165" s="285"/>
      <c r="VOG165" s="285"/>
      <c r="VOH165" s="285"/>
      <c r="VOI165" s="285"/>
      <c r="VOJ165" s="285"/>
      <c r="VOK165" s="285"/>
      <c r="VOL165" s="285"/>
      <c r="VOM165" s="285"/>
      <c r="VON165" s="285"/>
      <c r="VOO165" s="285"/>
      <c r="VOP165" s="285"/>
      <c r="VOQ165" s="285"/>
      <c r="VOR165" s="285"/>
      <c r="VOS165" s="285"/>
      <c r="VOT165" s="285"/>
      <c r="VOU165" s="285"/>
      <c r="VOV165" s="285"/>
      <c r="VOW165" s="285"/>
      <c r="VOX165" s="285"/>
      <c r="VOY165" s="285"/>
      <c r="VOZ165" s="285"/>
      <c r="VPA165" s="285"/>
      <c r="VPB165" s="285"/>
      <c r="VPC165" s="285"/>
      <c r="VPD165" s="285"/>
      <c r="VPE165" s="285"/>
      <c r="VPF165" s="285"/>
      <c r="VPG165" s="285"/>
      <c r="VPH165" s="285"/>
      <c r="VPI165" s="285"/>
      <c r="VPJ165" s="285"/>
      <c r="VPK165" s="285"/>
      <c r="VPL165" s="285"/>
      <c r="VPM165" s="285"/>
      <c r="VPN165" s="285"/>
      <c r="VPO165" s="285"/>
      <c r="VPP165" s="285"/>
      <c r="VPQ165" s="285"/>
      <c r="VPR165" s="285"/>
      <c r="VPS165" s="285"/>
      <c r="VPT165" s="285"/>
      <c r="VPU165" s="285"/>
      <c r="VPV165" s="285"/>
      <c r="VPW165" s="285"/>
      <c r="VPX165" s="285"/>
      <c r="VPY165" s="285"/>
      <c r="VPZ165" s="285"/>
      <c r="VQA165" s="285"/>
      <c r="VQB165" s="285"/>
      <c r="VQC165" s="285"/>
      <c r="VQD165" s="285"/>
      <c r="VQE165" s="285"/>
      <c r="VQF165" s="285"/>
      <c r="VQG165" s="285"/>
      <c r="VQH165" s="285"/>
      <c r="VQI165" s="285"/>
      <c r="VQJ165" s="285"/>
      <c r="VQK165" s="285"/>
      <c r="VQL165" s="285"/>
      <c r="VQM165" s="285"/>
      <c r="VQN165" s="285"/>
      <c r="VQO165" s="285"/>
      <c r="VQP165" s="285"/>
      <c r="VQQ165" s="285"/>
      <c r="VQR165" s="285"/>
      <c r="VQS165" s="285"/>
      <c r="VQT165" s="285"/>
      <c r="VQU165" s="285"/>
      <c r="VQV165" s="285"/>
      <c r="VQW165" s="285"/>
      <c r="VQX165" s="285"/>
      <c r="VQY165" s="285"/>
      <c r="VQZ165" s="285"/>
      <c r="VRA165" s="285"/>
      <c r="VRB165" s="285"/>
      <c r="VRC165" s="285"/>
      <c r="VRD165" s="285"/>
      <c r="VRE165" s="285"/>
      <c r="VRF165" s="285"/>
      <c r="VRG165" s="285"/>
      <c r="VRH165" s="285"/>
      <c r="VRI165" s="285"/>
      <c r="VRJ165" s="285"/>
      <c r="VRK165" s="285"/>
      <c r="VRL165" s="285"/>
      <c r="VRM165" s="285"/>
      <c r="VRN165" s="285"/>
      <c r="VRO165" s="285"/>
      <c r="VRP165" s="285"/>
      <c r="VRQ165" s="285"/>
      <c r="VRR165" s="285"/>
      <c r="VRS165" s="285"/>
      <c r="VRT165" s="285"/>
      <c r="VRU165" s="285"/>
      <c r="VRV165" s="285"/>
      <c r="VRW165" s="285"/>
      <c r="VRX165" s="285"/>
      <c r="VRY165" s="285"/>
      <c r="VRZ165" s="285"/>
      <c r="VSA165" s="285"/>
      <c r="VSB165" s="285"/>
      <c r="VSC165" s="285"/>
      <c r="VSD165" s="285"/>
      <c r="VSE165" s="285"/>
      <c r="VSF165" s="285"/>
      <c r="VSG165" s="285"/>
      <c r="VSH165" s="285"/>
      <c r="VSI165" s="285"/>
      <c r="VSJ165" s="285"/>
      <c r="VSK165" s="285"/>
      <c r="VSL165" s="285"/>
      <c r="VSM165" s="285"/>
      <c r="VSN165" s="285"/>
      <c r="VSO165" s="285"/>
      <c r="VSP165" s="285"/>
      <c r="VSQ165" s="285"/>
      <c r="VSR165" s="285"/>
      <c r="VSS165" s="285"/>
      <c r="VST165" s="285"/>
      <c r="VSU165" s="285"/>
      <c r="VSV165" s="285"/>
      <c r="VSW165" s="285"/>
      <c r="VSX165" s="285"/>
      <c r="VSY165" s="285"/>
      <c r="VSZ165" s="285"/>
      <c r="VTA165" s="285"/>
      <c r="VTB165" s="285"/>
      <c r="VTC165" s="285"/>
      <c r="VTD165" s="285"/>
      <c r="VTE165" s="285"/>
      <c r="VTF165" s="285"/>
      <c r="VTG165" s="285"/>
      <c r="VTH165" s="285"/>
      <c r="VTI165" s="285"/>
      <c r="VTJ165" s="285"/>
      <c r="VTK165" s="285"/>
      <c r="VTL165" s="285"/>
      <c r="VTM165" s="285"/>
      <c r="VTN165" s="285"/>
      <c r="VTO165" s="285"/>
      <c r="VTP165" s="285"/>
      <c r="VTQ165" s="285"/>
      <c r="VTR165" s="285"/>
      <c r="VTS165" s="285"/>
      <c r="VTT165" s="285"/>
      <c r="VTU165" s="285"/>
      <c r="VTV165" s="285"/>
      <c r="VTW165" s="285"/>
      <c r="VTX165" s="285"/>
      <c r="VTY165" s="285"/>
      <c r="VTZ165" s="285"/>
      <c r="VUA165" s="285"/>
      <c r="VUB165" s="285"/>
      <c r="VUC165" s="285"/>
      <c r="VUD165" s="285"/>
      <c r="VUE165" s="285"/>
      <c r="VUF165" s="285"/>
      <c r="VUG165" s="285"/>
      <c r="VUH165" s="285"/>
      <c r="VUI165" s="285"/>
      <c r="VUJ165" s="285"/>
      <c r="VUK165" s="285"/>
      <c r="VUL165" s="285"/>
      <c r="VUM165" s="285"/>
      <c r="VUN165" s="285"/>
      <c r="VUO165" s="285"/>
      <c r="VUP165" s="285"/>
      <c r="VUQ165" s="285"/>
      <c r="VUR165" s="285"/>
      <c r="VUS165" s="285"/>
      <c r="VUT165" s="285"/>
      <c r="VUU165" s="285"/>
      <c r="VUV165" s="285"/>
      <c r="VUW165" s="285"/>
      <c r="VUX165" s="285"/>
      <c r="VUY165" s="285"/>
      <c r="VUZ165" s="285"/>
      <c r="VVA165" s="285"/>
      <c r="VVB165" s="285"/>
      <c r="VVC165" s="285"/>
      <c r="VVD165" s="285"/>
      <c r="VVE165" s="285"/>
      <c r="VVF165" s="285"/>
      <c r="VVG165" s="285"/>
      <c r="VVH165" s="285"/>
      <c r="VVI165" s="285"/>
      <c r="VVJ165" s="285"/>
      <c r="VVK165" s="285"/>
      <c r="VVL165" s="285"/>
      <c r="VVM165" s="285"/>
      <c r="VVN165" s="285"/>
      <c r="VVO165" s="285"/>
      <c r="VVP165" s="285"/>
      <c r="VVQ165" s="285"/>
      <c r="VVR165" s="285"/>
      <c r="VVS165" s="285"/>
      <c r="VVT165" s="285"/>
      <c r="VVU165" s="285"/>
      <c r="VVV165" s="285"/>
      <c r="VVW165" s="285"/>
      <c r="VVX165" s="285"/>
      <c r="VVY165" s="285"/>
      <c r="VVZ165" s="285"/>
      <c r="VWA165" s="285"/>
      <c r="VWB165" s="285"/>
      <c r="VWC165" s="285"/>
      <c r="VWD165" s="285"/>
      <c r="VWE165" s="285"/>
      <c r="VWF165" s="285"/>
      <c r="VWG165" s="285"/>
      <c r="VWH165" s="285"/>
      <c r="VWI165" s="285"/>
      <c r="VWJ165" s="285"/>
      <c r="VWK165" s="285"/>
      <c r="VWL165" s="285"/>
      <c r="VWM165" s="285"/>
      <c r="VWN165" s="285"/>
      <c r="VWO165" s="285"/>
      <c r="VWP165" s="285"/>
      <c r="VWQ165" s="285"/>
      <c r="VWR165" s="285"/>
      <c r="VWS165" s="285"/>
      <c r="VWT165" s="285"/>
      <c r="VWU165" s="285"/>
      <c r="VWV165" s="285"/>
      <c r="VWW165" s="285"/>
      <c r="VWX165" s="285"/>
      <c r="VWY165" s="285"/>
      <c r="VWZ165" s="285"/>
      <c r="VXA165" s="285"/>
      <c r="VXB165" s="285"/>
      <c r="VXC165" s="285"/>
      <c r="VXD165" s="285"/>
      <c r="VXE165" s="285"/>
      <c r="VXF165" s="285"/>
      <c r="VXG165" s="285"/>
      <c r="VXH165" s="285"/>
      <c r="VXI165" s="285"/>
      <c r="VXJ165" s="285"/>
      <c r="VXK165" s="285"/>
      <c r="VXL165" s="285"/>
      <c r="VXM165" s="285"/>
      <c r="VXN165" s="285"/>
      <c r="VXO165" s="285"/>
      <c r="VXP165" s="285"/>
      <c r="VXQ165" s="285"/>
      <c r="VXR165" s="285"/>
      <c r="VXS165" s="285"/>
      <c r="VXT165" s="285"/>
      <c r="VXU165" s="285"/>
      <c r="VXV165" s="285"/>
      <c r="VXW165" s="285"/>
      <c r="VXX165" s="285"/>
      <c r="VXY165" s="285"/>
      <c r="VXZ165" s="285"/>
      <c r="VYA165" s="285"/>
      <c r="VYB165" s="285"/>
      <c r="VYC165" s="285"/>
      <c r="VYD165" s="285"/>
      <c r="VYE165" s="285"/>
      <c r="VYF165" s="285"/>
      <c r="VYG165" s="285"/>
      <c r="VYH165" s="285"/>
      <c r="VYI165" s="285"/>
      <c r="VYJ165" s="285"/>
      <c r="VYK165" s="285"/>
      <c r="VYL165" s="285"/>
      <c r="VYM165" s="285"/>
      <c r="VYN165" s="285"/>
      <c r="VYO165" s="285"/>
      <c r="VYP165" s="285"/>
      <c r="VYQ165" s="285"/>
      <c r="VYR165" s="285"/>
      <c r="VYS165" s="285"/>
      <c r="VYT165" s="285"/>
      <c r="VYU165" s="285"/>
      <c r="VYV165" s="285"/>
      <c r="VYW165" s="285"/>
      <c r="VYX165" s="285"/>
      <c r="VYY165" s="285"/>
      <c r="VYZ165" s="285"/>
      <c r="VZA165" s="285"/>
      <c r="VZB165" s="285"/>
      <c r="VZC165" s="285"/>
      <c r="VZD165" s="285"/>
      <c r="VZE165" s="285"/>
      <c r="VZF165" s="285"/>
      <c r="VZG165" s="285"/>
      <c r="VZH165" s="285"/>
      <c r="VZI165" s="285"/>
      <c r="VZJ165" s="285"/>
      <c r="VZK165" s="285"/>
      <c r="VZL165" s="285"/>
      <c r="VZM165" s="285"/>
      <c r="VZN165" s="285"/>
      <c r="VZO165" s="285"/>
      <c r="VZP165" s="285"/>
      <c r="VZQ165" s="285"/>
      <c r="VZR165" s="285"/>
      <c r="VZS165" s="285"/>
      <c r="VZT165" s="285"/>
      <c r="VZU165" s="285"/>
      <c r="VZV165" s="285"/>
      <c r="VZW165" s="285"/>
      <c r="VZX165" s="285"/>
      <c r="VZY165" s="285"/>
      <c r="VZZ165" s="285"/>
      <c r="WAA165" s="285"/>
      <c r="WAB165" s="285"/>
      <c r="WAC165" s="285"/>
      <c r="WAD165" s="285"/>
      <c r="WAE165" s="285"/>
      <c r="WAF165" s="285"/>
      <c r="WAG165" s="285"/>
      <c r="WAH165" s="285"/>
      <c r="WAI165" s="285"/>
      <c r="WAJ165" s="285"/>
      <c r="WAK165" s="285"/>
      <c r="WAL165" s="285"/>
      <c r="WAM165" s="285"/>
      <c r="WAN165" s="285"/>
      <c r="WAO165" s="285"/>
      <c r="WAP165" s="285"/>
      <c r="WAQ165" s="285"/>
      <c r="WAR165" s="285"/>
      <c r="WAS165" s="285"/>
      <c r="WAT165" s="285"/>
      <c r="WAU165" s="285"/>
      <c r="WAV165" s="285"/>
      <c r="WAW165" s="285"/>
      <c r="WAX165" s="285"/>
      <c r="WAY165" s="285"/>
      <c r="WAZ165" s="285"/>
      <c r="WBA165" s="285"/>
      <c r="WBB165" s="285"/>
      <c r="WBC165" s="285"/>
      <c r="WBD165" s="285"/>
      <c r="WBE165" s="285"/>
      <c r="WBF165" s="285"/>
      <c r="WBG165" s="285"/>
      <c r="WBH165" s="285"/>
      <c r="WBI165" s="285"/>
      <c r="WBJ165" s="285"/>
      <c r="WBK165" s="285"/>
      <c r="WBL165" s="285"/>
      <c r="WBM165" s="285"/>
      <c r="WBN165" s="285"/>
      <c r="WBO165" s="285"/>
      <c r="WBP165" s="285"/>
      <c r="WBQ165" s="285"/>
      <c r="WBR165" s="285"/>
      <c r="WBS165" s="285"/>
      <c r="WBT165" s="285"/>
      <c r="WBU165" s="285"/>
      <c r="WBV165" s="285"/>
      <c r="WBW165" s="285"/>
      <c r="WBX165" s="285"/>
      <c r="WBY165" s="285"/>
      <c r="WBZ165" s="285"/>
      <c r="WCA165" s="285"/>
      <c r="WCB165" s="285"/>
      <c r="WCC165" s="285"/>
      <c r="WCD165" s="285"/>
      <c r="WCE165" s="285"/>
      <c r="WCF165" s="285"/>
      <c r="WCG165" s="285"/>
      <c r="WCH165" s="285"/>
      <c r="WCI165" s="285"/>
      <c r="WCJ165" s="285"/>
      <c r="WCK165" s="285"/>
      <c r="WCL165" s="285"/>
      <c r="WCM165" s="285"/>
      <c r="WCN165" s="285"/>
      <c r="WCO165" s="285"/>
      <c r="WCP165" s="285"/>
      <c r="WCQ165" s="285"/>
      <c r="WCR165" s="285"/>
      <c r="WCS165" s="285"/>
      <c r="WCT165" s="285"/>
      <c r="WCU165" s="285"/>
      <c r="WCV165" s="285"/>
      <c r="WCW165" s="285"/>
      <c r="WCX165" s="285"/>
      <c r="WCY165" s="285"/>
      <c r="WCZ165" s="285"/>
      <c r="WDA165" s="285"/>
      <c r="WDB165" s="285"/>
      <c r="WDC165" s="285"/>
      <c r="WDD165" s="285"/>
      <c r="WDE165" s="285"/>
      <c r="WDF165" s="285"/>
      <c r="WDG165" s="285"/>
      <c r="WDH165" s="285"/>
      <c r="WDI165" s="285"/>
      <c r="WDJ165" s="285"/>
      <c r="WDK165" s="285"/>
      <c r="WDL165" s="285"/>
      <c r="WDM165" s="285"/>
      <c r="WDN165" s="285"/>
      <c r="WDO165" s="285"/>
      <c r="WDP165" s="285"/>
      <c r="WDQ165" s="285"/>
      <c r="WDR165" s="285"/>
      <c r="WDS165" s="285"/>
      <c r="WDT165" s="285"/>
      <c r="WDU165" s="285"/>
      <c r="WDV165" s="285"/>
      <c r="WDW165" s="285"/>
      <c r="WDX165" s="285"/>
      <c r="WDY165" s="285"/>
      <c r="WDZ165" s="285"/>
      <c r="WEA165" s="285"/>
      <c r="WEB165" s="285"/>
      <c r="WEC165" s="285"/>
      <c r="WED165" s="285"/>
      <c r="WEE165" s="285"/>
      <c r="WEF165" s="285"/>
      <c r="WEG165" s="285"/>
      <c r="WEH165" s="285"/>
      <c r="WEI165" s="285"/>
      <c r="WEJ165" s="285"/>
      <c r="WEK165" s="285"/>
      <c r="WEL165" s="285"/>
      <c r="WEM165" s="285"/>
      <c r="WEN165" s="285"/>
      <c r="WEO165" s="285"/>
      <c r="WEP165" s="285"/>
      <c r="WEQ165" s="285"/>
      <c r="WER165" s="285"/>
      <c r="WES165" s="285"/>
      <c r="WET165" s="285"/>
      <c r="WEU165" s="285"/>
      <c r="WEV165" s="285"/>
      <c r="WEW165" s="285"/>
      <c r="WEX165" s="285"/>
      <c r="WEY165" s="285"/>
      <c r="WEZ165" s="285"/>
      <c r="WFA165" s="285"/>
      <c r="WFB165" s="285"/>
      <c r="WFC165" s="285"/>
      <c r="WFD165" s="285"/>
      <c r="WFE165" s="285"/>
      <c r="WFF165" s="285"/>
      <c r="WFG165" s="285"/>
      <c r="WFH165" s="285"/>
      <c r="WFI165" s="285"/>
      <c r="WFJ165" s="285"/>
      <c r="WFK165" s="285"/>
      <c r="WFL165" s="285"/>
      <c r="WFM165" s="285"/>
      <c r="WFN165" s="285"/>
      <c r="WFO165" s="285"/>
      <c r="WFP165" s="285"/>
      <c r="WFQ165" s="285"/>
      <c r="WFR165" s="285"/>
      <c r="WFS165" s="285"/>
      <c r="WFT165" s="285"/>
      <c r="WFU165" s="285"/>
      <c r="WFV165" s="285"/>
      <c r="WFW165" s="285"/>
      <c r="WFX165" s="285"/>
      <c r="WFY165" s="285"/>
      <c r="WFZ165" s="285"/>
      <c r="WGA165" s="285"/>
      <c r="WGB165" s="285"/>
      <c r="WGC165" s="285"/>
      <c r="WGD165" s="285"/>
      <c r="WGE165" s="285"/>
      <c r="WGF165" s="285"/>
      <c r="WGG165" s="285"/>
      <c r="WGH165" s="285"/>
      <c r="WGI165" s="285"/>
      <c r="WGJ165" s="285"/>
      <c r="WGK165" s="285"/>
      <c r="WGL165" s="285"/>
      <c r="WGM165" s="285"/>
      <c r="WGN165" s="285"/>
      <c r="WGO165" s="285"/>
      <c r="WGP165" s="285"/>
      <c r="WGQ165" s="285"/>
      <c r="WGR165" s="285"/>
      <c r="WGS165" s="285"/>
      <c r="WGT165" s="285"/>
      <c r="WGU165" s="285"/>
      <c r="WGV165" s="285"/>
      <c r="WGW165" s="285"/>
      <c r="WGX165" s="285"/>
      <c r="WGY165" s="285"/>
      <c r="WGZ165" s="285"/>
      <c r="WHA165" s="285"/>
      <c r="WHB165" s="285"/>
      <c r="WHC165" s="285"/>
      <c r="WHD165" s="285"/>
      <c r="WHE165" s="285"/>
      <c r="WHF165" s="285"/>
      <c r="WHG165" s="285"/>
      <c r="WHH165" s="285"/>
      <c r="WHI165" s="285"/>
      <c r="WHJ165" s="285"/>
      <c r="WHK165" s="285"/>
      <c r="WHL165" s="285"/>
      <c r="WHM165" s="285"/>
      <c r="WHN165" s="285"/>
      <c r="WHO165" s="285"/>
      <c r="WHP165" s="285"/>
      <c r="WHQ165" s="285"/>
      <c r="WHR165" s="285"/>
      <c r="WHS165" s="285"/>
      <c r="WHT165" s="285"/>
      <c r="WHU165" s="285"/>
      <c r="WHV165" s="285"/>
      <c r="WHW165" s="285"/>
      <c r="WHX165" s="285"/>
      <c r="WHY165" s="285"/>
      <c r="WHZ165" s="285"/>
      <c r="WIA165" s="285"/>
      <c r="WIB165" s="285"/>
      <c r="WIC165" s="285"/>
      <c r="WID165" s="285"/>
      <c r="WIE165" s="285"/>
      <c r="WIF165" s="285"/>
      <c r="WIG165" s="285"/>
      <c r="WIH165" s="285"/>
      <c r="WII165" s="285"/>
      <c r="WIJ165" s="285"/>
      <c r="WIK165" s="285"/>
      <c r="WIL165" s="285"/>
      <c r="WIM165" s="285"/>
      <c r="WIN165" s="285"/>
      <c r="WIO165" s="285"/>
      <c r="WIP165" s="285"/>
      <c r="WIQ165" s="285"/>
      <c r="WIR165" s="285"/>
      <c r="WIS165" s="285"/>
      <c r="WIT165" s="285"/>
      <c r="WIU165" s="285"/>
      <c r="WIV165" s="285"/>
      <c r="WIW165" s="285"/>
      <c r="WIX165" s="285"/>
      <c r="WIY165" s="285"/>
      <c r="WIZ165" s="285"/>
      <c r="WJA165" s="285"/>
      <c r="WJB165" s="285"/>
      <c r="WJC165" s="285"/>
      <c r="WJD165" s="285"/>
      <c r="WJE165" s="285"/>
      <c r="WJF165" s="285"/>
      <c r="WJG165" s="285"/>
      <c r="WJH165" s="285"/>
      <c r="WJI165" s="285"/>
      <c r="WJJ165" s="285"/>
      <c r="WJK165" s="285"/>
      <c r="WJL165" s="285"/>
      <c r="WJM165" s="285"/>
      <c r="WJN165" s="285"/>
      <c r="WJO165" s="285"/>
      <c r="WJP165" s="285"/>
      <c r="WJQ165" s="285"/>
      <c r="WJR165" s="285"/>
      <c r="WJS165" s="285"/>
      <c r="WJT165" s="285"/>
      <c r="WJU165" s="285"/>
      <c r="WJV165" s="285"/>
      <c r="WJW165" s="285"/>
      <c r="WJX165" s="285"/>
      <c r="WJY165" s="285"/>
      <c r="WJZ165" s="285"/>
      <c r="WKA165" s="285"/>
      <c r="WKB165" s="285"/>
      <c r="WKC165" s="285"/>
      <c r="WKD165" s="285"/>
      <c r="WKE165" s="285"/>
      <c r="WKF165" s="285"/>
      <c r="WKG165" s="285"/>
      <c r="WKH165" s="285"/>
      <c r="WKI165" s="285"/>
      <c r="WKJ165" s="285"/>
      <c r="WKK165" s="285"/>
      <c r="WKL165" s="285"/>
      <c r="WKM165" s="285"/>
      <c r="WKN165" s="285"/>
      <c r="WKO165" s="285"/>
      <c r="WKP165" s="285"/>
      <c r="WKQ165" s="285"/>
      <c r="WKR165" s="285"/>
      <c r="WKS165" s="285"/>
      <c r="WKT165" s="285"/>
      <c r="WKU165" s="285"/>
      <c r="WKV165" s="285"/>
      <c r="WKW165" s="285"/>
      <c r="WKX165" s="285"/>
      <c r="WKY165" s="285"/>
      <c r="WKZ165" s="285"/>
      <c r="WLA165" s="285"/>
      <c r="WLB165" s="285"/>
      <c r="WLC165" s="285"/>
      <c r="WLD165" s="285"/>
      <c r="WLE165" s="285"/>
      <c r="WLF165" s="285"/>
      <c r="WLG165" s="285"/>
      <c r="WLH165" s="285"/>
      <c r="WLI165" s="285"/>
      <c r="WLJ165" s="285"/>
      <c r="WLK165" s="285"/>
      <c r="WLL165" s="285"/>
      <c r="WLM165" s="285"/>
      <c r="WLN165" s="285"/>
      <c r="WLO165" s="285"/>
      <c r="WLP165" s="285"/>
      <c r="WLQ165" s="285"/>
      <c r="WLR165" s="285"/>
      <c r="WLS165" s="285"/>
      <c r="WLT165" s="285"/>
      <c r="WLU165" s="285"/>
      <c r="WLV165" s="285"/>
      <c r="WLW165" s="285"/>
      <c r="WLX165" s="285"/>
      <c r="WLY165" s="285"/>
      <c r="WLZ165" s="285"/>
      <c r="WMA165" s="285"/>
      <c r="WMB165" s="285"/>
      <c r="WMC165" s="285"/>
      <c r="WMD165" s="285"/>
      <c r="WME165" s="285"/>
      <c r="WMF165" s="285"/>
      <c r="WMG165" s="285"/>
      <c r="WMH165" s="285"/>
      <c r="WMI165" s="285"/>
      <c r="WMJ165" s="285"/>
      <c r="WMK165" s="285"/>
      <c r="WML165" s="285"/>
      <c r="WMM165" s="285"/>
      <c r="WMN165" s="285"/>
      <c r="WMO165" s="285"/>
      <c r="WMP165" s="285"/>
      <c r="WMQ165" s="285"/>
      <c r="WMR165" s="285"/>
      <c r="WMS165" s="285"/>
      <c r="WMT165" s="285"/>
      <c r="WMU165" s="285"/>
      <c r="WMV165" s="285"/>
      <c r="WMW165" s="285"/>
      <c r="WMX165" s="285"/>
      <c r="WMY165" s="285"/>
      <c r="WMZ165" s="285"/>
      <c r="WNA165" s="285"/>
      <c r="WNB165" s="285"/>
      <c r="WNC165" s="285"/>
      <c r="WND165" s="285"/>
      <c r="WNE165" s="285"/>
      <c r="WNF165" s="285"/>
      <c r="WNG165" s="285"/>
      <c r="WNH165" s="285"/>
      <c r="WNI165" s="285"/>
      <c r="WNJ165" s="285"/>
      <c r="WNK165" s="285"/>
      <c r="WNL165" s="285"/>
      <c r="WNM165" s="285"/>
      <c r="WNN165" s="285"/>
      <c r="WNO165" s="285"/>
      <c r="WNP165" s="285"/>
      <c r="WNQ165" s="285"/>
      <c r="WNR165" s="285"/>
      <c r="WNS165" s="285"/>
      <c r="WNT165" s="285"/>
      <c r="WNU165" s="285"/>
      <c r="WNV165" s="285"/>
      <c r="WNW165" s="285"/>
      <c r="WNX165" s="285"/>
      <c r="WNY165" s="285"/>
      <c r="WNZ165" s="285"/>
      <c r="WOA165" s="285"/>
      <c r="WOB165" s="285"/>
      <c r="WOC165" s="285"/>
      <c r="WOD165" s="285"/>
      <c r="WOE165" s="285"/>
      <c r="WOF165" s="285"/>
      <c r="WOG165" s="285"/>
      <c r="WOH165" s="285"/>
      <c r="WOI165" s="285"/>
      <c r="WOJ165" s="285"/>
      <c r="WOK165" s="285"/>
      <c r="WOL165" s="285"/>
      <c r="WOM165" s="285"/>
      <c r="WON165" s="285"/>
      <c r="WOO165" s="285"/>
      <c r="WOP165" s="285"/>
      <c r="WOQ165" s="285"/>
      <c r="WOR165" s="285"/>
      <c r="WOS165" s="285"/>
      <c r="WOT165" s="285"/>
      <c r="WOU165" s="285"/>
      <c r="WOV165" s="285"/>
      <c r="WOW165" s="285"/>
      <c r="WOX165" s="285"/>
      <c r="WOY165" s="285"/>
      <c r="WOZ165" s="285"/>
      <c r="WPA165" s="285"/>
      <c r="WPB165" s="285"/>
      <c r="WPC165" s="285"/>
      <c r="WPD165" s="285"/>
      <c r="WPE165" s="285"/>
      <c r="WPF165" s="285"/>
      <c r="WPG165" s="285"/>
      <c r="WPH165" s="285"/>
      <c r="WPI165" s="285"/>
      <c r="WPJ165" s="285"/>
      <c r="WPK165" s="285"/>
      <c r="WPL165" s="285"/>
      <c r="WPM165" s="285"/>
      <c r="WPN165" s="285"/>
      <c r="WPO165" s="285"/>
      <c r="WPP165" s="285"/>
      <c r="WPQ165" s="285"/>
      <c r="WPR165" s="285"/>
      <c r="WPS165" s="285"/>
      <c r="WPT165" s="285"/>
      <c r="WPU165" s="285"/>
      <c r="WPV165" s="285"/>
      <c r="WPW165" s="285"/>
      <c r="WPX165" s="285"/>
      <c r="WPY165" s="285"/>
      <c r="WPZ165" s="285"/>
      <c r="WQA165" s="285"/>
      <c r="WQB165" s="285"/>
      <c r="WQC165" s="285"/>
      <c r="WQD165" s="285"/>
      <c r="WQE165" s="285"/>
      <c r="WQF165" s="285"/>
      <c r="WQG165" s="285"/>
      <c r="WQH165" s="285"/>
      <c r="WQI165" s="285"/>
      <c r="WQJ165" s="285"/>
      <c r="WQK165" s="285"/>
      <c r="WQL165" s="285"/>
      <c r="WQM165" s="285"/>
      <c r="WQN165" s="285"/>
      <c r="WQO165" s="285"/>
      <c r="WQP165" s="285"/>
      <c r="WQQ165" s="285"/>
      <c r="WQR165" s="285"/>
      <c r="WQS165" s="285"/>
      <c r="WQT165" s="285"/>
      <c r="WQU165" s="285"/>
      <c r="WQV165" s="285"/>
      <c r="WQW165" s="285"/>
      <c r="WQX165" s="285"/>
      <c r="WQY165" s="285"/>
      <c r="WQZ165" s="285"/>
      <c r="WRA165" s="285"/>
      <c r="WRB165" s="285"/>
      <c r="WRC165" s="285"/>
      <c r="WRD165" s="285"/>
      <c r="WRE165" s="285"/>
      <c r="WRF165" s="285"/>
      <c r="WRG165" s="285"/>
      <c r="WRH165" s="285"/>
      <c r="WRI165" s="285"/>
      <c r="WRJ165" s="285"/>
      <c r="WRK165" s="285"/>
      <c r="WRL165" s="285"/>
      <c r="WRM165" s="285"/>
      <c r="WRN165" s="285"/>
      <c r="WRO165" s="285"/>
      <c r="WRP165" s="285"/>
      <c r="WRQ165" s="285"/>
      <c r="WRR165" s="285"/>
      <c r="WRS165" s="285"/>
      <c r="WRT165" s="285"/>
      <c r="WRU165" s="285"/>
      <c r="WRV165" s="285"/>
      <c r="WRW165" s="285"/>
      <c r="WRX165" s="285"/>
      <c r="WRY165" s="285"/>
      <c r="WRZ165" s="285"/>
      <c r="WSA165" s="285"/>
      <c r="WSB165" s="285"/>
      <c r="WSC165" s="285"/>
      <c r="WSD165" s="285"/>
      <c r="WSE165" s="285"/>
      <c r="WSF165" s="285"/>
      <c r="WSG165" s="285"/>
      <c r="WSH165" s="285"/>
      <c r="WSI165" s="285"/>
      <c r="WSJ165" s="285"/>
      <c r="WSK165" s="285"/>
      <c r="WSL165" s="285"/>
      <c r="WSM165" s="285"/>
      <c r="WSN165" s="285"/>
      <c r="WSO165" s="285"/>
      <c r="WSP165" s="285"/>
      <c r="WSQ165" s="285"/>
      <c r="WSR165" s="285"/>
      <c r="WSS165" s="285"/>
      <c r="WST165" s="285"/>
      <c r="WSU165" s="285"/>
      <c r="WSV165" s="285"/>
      <c r="WSW165" s="285"/>
      <c r="WSX165" s="285"/>
      <c r="WSY165" s="285"/>
      <c r="WSZ165" s="285"/>
      <c r="WTA165" s="285"/>
      <c r="WTB165" s="285"/>
      <c r="WTC165" s="285"/>
      <c r="WTD165" s="285"/>
      <c r="WTE165" s="285"/>
      <c r="WTF165" s="285"/>
      <c r="WTG165" s="285"/>
      <c r="WTH165" s="285"/>
      <c r="WTI165" s="285"/>
      <c r="WTJ165" s="285"/>
      <c r="WTK165" s="285"/>
      <c r="WTL165" s="285"/>
      <c r="WTM165" s="285"/>
      <c r="WTN165" s="285"/>
      <c r="WTO165" s="285"/>
      <c r="WTP165" s="285"/>
      <c r="WTQ165" s="285"/>
      <c r="WTR165" s="285"/>
      <c r="WTS165" s="285"/>
      <c r="WTT165" s="285"/>
      <c r="WTU165" s="285"/>
      <c r="WTV165" s="285"/>
      <c r="WTW165" s="285"/>
      <c r="WTX165" s="285"/>
      <c r="WTY165" s="285"/>
      <c r="WTZ165" s="285"/>
      <c r="WUA165" s="285"/>
      <c r="WUB165" s="285"/>
      <c r="WUC165" s="285"/>
      <c r="WUD165" s="285"/>
      <c r="WUE165" s="285"/>
      <c r="WUF165" s="285"/>
      <c r="WUG165" s="285"/>
      <c r="WUH165" s="285"/>
      <c r="WUI165" s="285"/>
      <c r="WUJ165" s="285"/>
      <c r="WUK165" s="285"/>
      <c r="WUL165" s="285"/>
      <c r="WUM165" s="285"/>
      <c r="WUN165" s="285"/>
      <c r="WUO165" s="285"/>
      <c r="WUP165" s="285"/>
      <c r="WUQ165" s="285"/>
      <c r="WUR165" s="285"/>
      <c r="WUS165" s="285"/>
      <c r="WUT165" s="285"/>
      <c r="WUU165" s="285"/>
      <c r="WUV165" s="285"/>
      <c r="WUW165" s="285"/>
      <c r="WUX165" s="285"/>
      <c r="WUY165" s="285"/>
      <c r="WUZ165" s="285"/>
      <c r="WVA165" s="285"/>
      <c r="WVB165" s="285"/>
      <c r="WVC165" s="285"/>
      <c r="WVD165" s="285"/>
      <c r="WVE165" s="285"/>
      <c r="WVF165" s="285"/>
      <c r="WVG165" s="285"/>
      <c r="WVH165" s="285"/>
      <c r="WVI165" s="285"/>
      <c r="WVJ165" s="285"/>
      <c r="WVK165" s="285"/>
      <c r="WVL165" s="285"/>
      <c r="WVM165" s="285"/>
      <c r="WVN165" s="285"/>
      <c r="WVO165" s="285"/>
      <c r="WVP165" s="285"/>
      <c r="WVQ165" s="285"/>
      <c r="WVR165" s="285"/>
      <c r="WVS165" s="285"/>
      <c r="WVT165" s="285"/>
      <c r="WVU165" s="285"/>
      <c r="WVV165" s="285"/>
      <c r="WVW165" s="285"/>
      <c r="WVX165" s="285"/>
      <c r="WVY165" s="285"/>
      <c r="WVZ165" s="285"/>
      <c r="WWA165" s="285"/>
      <c r="WWB165" s="285"/>
      <c r="WWC165" s="285"/>
      <c r="WWD165" s="285"/>
      <c r="WWE165" s="285"/>
      <c r="WWF165" s="285"/>
      <c r="WWG165" s="285"/>
      <c r="WWH165" s="285"/>
      <c r="WWI165" s="285"/>
      <c r="WWJ165" s="285"/>
      <c r="WWK165" s="285"/>
      <c r="WWL165" s="285"/>
      <c r="WWM165" s="285"/>
      <c r="WWN165" s="285"/>
      <c r="WWO165" s="285"/>
      <c r="WWP165" s="285"/>
      <c r="WWQ165" s="285"/>
      <c r="WWR165" s="285"/>
      <c r="WWS165" s="285"/>
      <c r="WWT165" s="285"/>
      <c r="WWU165" s="285"/>
      <c r="WWV165" s="285"/>
      <c r="WWW165" s="285"/>
      <c r="WWX165" s="285"/>
      <c r="WWY165" s="285"/>
      <c r="WWZ165" s="285"/>
      <c r="WXA165" s="285"/>
      <c r="WXB165" s="285"/>
      <c r="WXC165" s="285"/>
      <c r="WXD165" s="285"/>
      <c r="WXE165" s="285"/>
      <c r="WXF165" s="285"/>
      <c r="WXG165" s="285"/>
      <c r="WXH165" s="285"/>
      <c r="WXI165" s="285"/>
      <c r="WXJ165" s="285"/>
      <c r="WXK165" s="285"/>
      <c r="WXL165" s="285"/>
      <c r="WXM165" s="285"/>
      <c r="WXN165" s="285"/>
      <c r="WXO165" s="285"/>
      <c r="WXP165" s="285"/>
      <c r="WXQ165" s="285"/>
      <c r="WXR165" s="285"/>
      <c r="WXS165" s="285"/>
      <c r="WXT165" s="285"/>
      <c r="WXU165" s="285"/>
      <c r="WXV165" s="285"/>
      <c r="WXW165" s="285"/>
      <c r="WXX165" s="285"/>
      <c r="WXY165" s="285"/>
      <c r="WXZ165" s="285"/>
      <c r="WYA165" s="285"/>
      <c r="WYB165" s="285"/>
      <c r="WYC165" s="285"/>
      <c r="WYD165" s="285"/>
      <c r="WYE165" s="285"/>
      <c r="WYF165" s="285"/>
      <c r="WYG165" s="285"/>
      <c r="WYH165" s="285"/>
      <c r="WYI165" s="285"/>
      <c r="WYJ165" s="285"/>
      <c r="WYK165" s="285"/>
      <c r="WYL165" s="285"/>
      <c r="WYM165" s="285"/>
      <c r="WYN165" s="285"/>
      <c r="WYO165" s="285"/>
      <c r="WYP165" s="285"/>
      <c r="WYQ165" s="285"/>
      <c r="WYR165" s="285"/>
      <c r="WYS165" s="285"/>
      <c r="WYT165" s="285"/>
      <c r="WYU165" s="285"/>
      <c r="WYV165" s="285"/>
      <c r="WYW165" s="285"/>
      <c r="WYX165" s="285"/>
      <c r="WYY165" s="285"/>
      <c r="WYZ165" s="285"/>
      <c r="WZA165" s="285"/>
      <c r="WZB165" s="285"/>
      <c r="WZC165" s="285"/>
      <c r="WZD165" s="285"/>
      <c r="WZE165" s="285"/>
      <c r="WZF165" s="285"/>
      <c r="WZG165" s="285"/>
      <c r="WZH165" s="285"/>
      <c r="WZI165" s="285"/>
      <c r="WZJ165" s="285"/>
      <c r="WZK165" s="285"/>
      <c r="WZL165" s="285"/>
      <c r="WZM165" s="285"/>
      <c r="WZN165" s="285"/>
      <c r="WZO165" s="285"/>
      <c r="WZP165" s="285"/>
      <c r="WZQ165" s="285"/>
      <c r="WZR165" s="285"/>
      <c r="WZS165" s="285"/>
      <c r="WZT165" s="285"/>
      <c r="WZU165" s="285"/>
      <c r="WZV165" s="285"/>
      <c r="WZW165" s="285"/>
      <c r="WZX165" s="285"/>
      <c r="WZY165" s="285"/>
      <c r="WZZ165" s="285"/>
      <c r="XAA165" s="285"/>
      <c r="XAB165" s="285"/>
      <c r="XAC165" s="285"/>
      <c r="XAD165" s="285"/>
      <c r="XAE165" s="285"/>
      <c r="XAF165" s="285"/>
      <c r="XAG165" s="285"/>
      <c r="XAH165" s="285"/>
      <c r="XAI165" s="285"/>
      <c r="XAJ165" s="285"/>
      <c r="XAK165" s="285"/>
      <c r="XAL165" s="285"/>
      <c r="XAM165" s="285"/>
      <c r="XAN165" s="285"/>
      <c r="XAO165" s="285"/>
      <c r="XAP165" s="285"/>
      <c r="XAQ165" s="285"/>
      <c r="XAR165" s="285"/>
      <c r="XAS165" s="285"/>
      <c r="XAT165" s="285"/>
      <c r="XAU165" s="285"/>
      <c r="XAV165" s="285"/>
      <c r="XAW165" s="285"/>
      <c r="XAX165" s="285"/>
    </row>
    <row r="166" spans="1:16274" ht="50.25">
      <c r="A166" s="286"/>
      <c r="B166" s="195"/>
      <c r="C166" s="297" t="s">
        <v>15</v>
      </c>
      <c r="D166" s="198" t="s">
        <v>39</v>
      </c>
      <c r="E166" s="199" t="s">
        <v>40</v>
      </c>
      <c r="F166" s="196"/>
      <c r="G166" s="296"/>
      <c r="H166" s="298"/>
      <c r="I166" s="295" t="s">
        <v>15</v>
      </c>
      <c r="J166" s="295" t="s">
        <v>20</v>
      </c>
      <c r="K166" s="295" t="s">
        <v>24</v>
      </c>
      <c r="M166" s="195"/>
      <c r="N166" s="295" t="s">
        <v>15</v>
      </c>
      <c r="O166" s="295" t="s">
        <v>39</v>
      </c>
      <c r="P166" s="295" t="s">
        <v>40</v>
      </c>
      <c r="Q166" s="296"/>
      <c r="R166" s="296"/>
      <c r="S166" s="296"/>
      <c r="T166" s="198" t="s">
        <v>13</v>
      </c>
      <c r="U166" s="199" t="s">
        <v>49</v>
      </c>
      <c r="V166" s="199" t="s">
        <v>17</v>
      </c>
      <c r="X166" s="195"/>
      <c r="Y166" s="295" t="s">
        <v>15</v>
      </c>
      <c r="Z166" s="295" t="s">
        <v>39</v>
      </c>
      <c r="AA166" s="295" t="s">
        <v>40</v>
      </c>
      <c r="AB166" s="196"/>
      <c r="AC166" s="296"/>
      <c r="AD166" s="298"/>
      <c r="AE166" s="199" t="s">
        <v>20</v>
      </c>
      <c r="AF166" s="297" t="s">
        <v>21</v>
      </c>
      <c r="AG166" s="198" t="s">
        <v>19</v>
      </c>
      <c r="AI166" s="195"/>
      <c r="AJ166" s="295" t="s">
        <v>15</v>
      </c>
      <c r="AK166" s="295" t="s">
        <v>39</v>
      </c>
      <c r="AL166" s="295" t="s">
        <v>40</v>
      </c>
      <c r="AM166" s="196"/>
      <c r="AN166" s="296"/>
      <c r="AO166" s="298"/>
      <c r="AP166" s="297" t="s">
        <v>30</v>
      </c>
      <c r="AQ166" s="197" t="s">
        <v>29</v>
      </c>
      <c r="AR166" s="198" t="s">
        <v>15</v>
      </c>
      <c r="AT166" s="195"/>
      <c r="AU166" s="297" t="s">
        <v>15</v>
      </c>
      <c r="AV166" s="198" t="s">
        <v>39</v>
      </c>
      <c r="AW166" s="199" t="s">
        <v>40</v>
      </c>
      <c r="AX166" s="296"/>
      <c r="AY166" s="296"/>
      <c r="AZ166" s="296"/>
      <c r="BA166" s="295" t="s">
        <v>45</v>
      </c>
      <c r="BB166" s="295" t="s">
        <v>46</v>
      </c>
      <c r="BC166" s="295" t="s">
        <v>47</v>
      </c>
      <c r="BD166" s="316"/>
      <c r="BF166" s="295" t="s">
        <v>39</v>
      </c>
      <c r="BG166" s="300" t="s">
        <v>40</v>
      </c>
      <c r="BH166" s="295" t="s">
        <v>15</v>
      </c>
      <c r="BI166" s="299"/>
      <c r="BJ166" s="299"/>
      <c r="BK166" s="299"/>
      <c r="BL166" s="198" t="s">
        <v>15</v>
      </c>
      <c r="BM166" s="197" t="s">
        <v>0</v>
      </c>
      <c r="BN166" s="297" t="s">
        <v>16</v>
      </c>
      <c r="BO166" s="316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316"/>
      <c r="CA166" s="195"/>
      <c r="CB166" s="295" t="s">
        <v>39</v>
      </c>
      <c r="CC166" s="295" t="s">
        <v>40</v>
      </c>
      <c r="CD166" s="295" t="s">
        <v>15</v>
      </c>
      <c r="CE166" s="196"/>
      <c r="CF166" s="296"/>
      <c r="CG166" s="298"/>
      <c r="CH166" s="198" t="s">
        <v>26</v>
      </c>
      <c r="CI166" s="199" t="s">
        <v>27</v>
      </c>
      <c r="CJ166" s="297" t="s">
        <v>8</v>
      </c>
      <c r="CK166" s="316"/>
      <c r="CL166" s="195"/>
      <c r="CM166" s="295" t="s">
        <v>15</v>
      </c>
      <c r="CN166" s="295" t="s">
        <v>39</v>
      </c>
      <c r="CO166" s="295" t="s">
        <v>40</v>
      </c>
      <c r="CP166" s="296"/>
      <c r="CQ166" s="296"/>
      <c r="CR166" s="296"/>
      <c r="CS166" s="198" t="s">
        <v>32</v>
      </c>
      <c r="CT166" s="199" t="s">
        <v>33</v>
      </c>
      <c r="CU166" s="297" t="s">
        <v>34</v>
      </c>
      <c r="CV166" s="316"/>
      <c r="CW166" s="195"/>
      <c r="CX166" s="198" t="s">
        <v>39</v>
      </c>
      <c r="CY166" s="199" t="s">
        <v>40</v>
      </c>
      <c r="CZ166" s="297" t="s">
        <v>15</v>
      </c>
      <c r="DA166" s="296"/>
      <c r="DB166" s="296"/>
      <c r="DC166" s="296"/>
      <c r="DD166" s="295" t="s">
        <v>42</v>
      </c>
      <c r="DE166" s="295" t="s">
        <v>43</v>
      </c>
      <c r="DF166" s="295" t="s">
        <v>44</v>
      </c>
      <c r="DG166" s="316"/>
      <c r="DH166" s="298"/>
      <c r="DI166" s="298"/>
      <c r="DJ166" s="298"/>
      <c r="DK166" s="298"/>
      <c r="DL166" s="298"/>
      <c r="DM166" s="298"/>
      <c r="DN166" s="298"/>
      <c r="DO166" s="298"/>
      <c r="DP166" s="298"/>
      <c r="DQ166" s="298"/>
      <c r="DR166" s="298"/>
      <c r="DS166" s="298"/>
      <c r="DT166" s="298"/>
      <c r="DU166" s="298"/>
      <c r="DV166" s="298"/>
      <c r="DW166" s="298"/>
      <c r="DX166" s="298"/>
      <c r="DY166" s="298"/>
      <c r="DZ166" s="298"/>
      <c r="EA166" s="298"/>
      <c r="EB166" s="298"/>
      <c r="EC166" s="298"/>
      <c r="ED166" s="298"/>
      <c r="EE166" s="298"/>
      <c r="EF166" s="298"/>
      <c r="EG166" s="298"/>
      <c r="EH166" s="298"/>
      <c r="EI166" s="298"/>
      <c r="EJ166" s="298"/>
      <c r="EK166" s="298"/>
      <c r="EL166" s="298"/>
      <c r="EM166" s="298"/>
      <c r="EN166" s="298"/>
      <c r="EO166" s="298"/>
      <c r="EP166" s="298"/>
      <c r="EQ166" s="298"/>
      <c r="ER166" s="298"/>
      <c r="ES166" s="298"/>
      <c r="ET166" s="298"/>
      <c r="EU166" s="298"/>
      <c r="EV166" s="298"/>
      <c r="EW166" s="298"/>
      <c r="EX166" s="298"/>
      <c r="EY166" s="298"/>
      <c r="EZ166" s="298"/>
      <c r="FA166" s="298"/>
      <c r="FB166" s="298"/>
      <c r="FC166" s="298"/>
      <c r="FD166" s="298"/>
      <c r="FE166" s="298"/>
      <c r="FF166" s="298"/>
      <c r="FG166" s="298"/>
      <c r="FH166" s="298"/>
      <c r="FI166" s="298"/>
      <c r="FJ166" s="298"/>
      <c r="FK166" s="298"/>
      <c r="FL166" s="298"/>
      <c r="FM166" s="298"/>
      <c r="FN166" s="298"/>
      <c r="FO166" s="298"/>
      <c r="FP166" s="298"/>
      <c r="FQ166" s="298"/>
      <c r="FR166" s="298"/>
      <c r="FS166" s="298"/>
      <c r="FT166" s="298"/>
      <c r="FU166" s="298"/>
      <c r="FV166" s="298"/>
      <c r="FW166" s="298"/>
      <c r="FX166" s="298"/>
      <c r="FY166" s="298"/>
      <c r="FZ166" s="298"/>
      <c r="GA166" s="298"/>
      <c r="GB166" s="298"/>
      <c r="GC166" s="298"/>
      <c r="GD166" s="298"/>
      <c r="GE166" s="298"/>
      <c r="GF166" s="298"/>
      <c r="GG166" s="298"/>
      <c r="GH166" s="298"/>
      <c r="GI166" s="298"/>
      <c r="GJ166" s="298"/>
      <c r="GK166" s="298"/>
      <c r="GL166" s="298"/>
      <c r="GM166" s="298"/>
      <c r="GN166" s="298"/>
      <c r="GO166" s="298"/>
      <c r="GP166" s="298"/>
      <c r="GQ166" s="298"/>
      <c r="GR166" s="298"/>
      <c r="GS166" s="298"/>
      <c r="GT166" s="298"/>
      <c r="GU166" s="298"/>
      <c r="GV166" s="298"/>
      <c r="GW166" s="298"/>
      <c r="GX166" s="298"/>
      <c r="GY166" s="298"/>
      <c r="GZ166" s="298"/>
      <c r="HA166" s="298"/>
      <c r="HB166" s="298"/>
      <c r="HC166" s="298"/>
      <c r="HD166" s="298"/>
      <c r="HE166" s="298"/>
      <c r="HF166" s="298"/>
      <c r="HG166" s="298"/>
      <c r="HH166" s="298"/>
      <c r="HI166" s="298"/>
      <c r="HJ166" s="298"/>
      <c r="HK166" s="298"/>
      <c r="HL166" s="298"/>
      <c r="HM166" s="298"/>
      <c r="HN166" s="298"/>
      <c r="HO166" s="298"/>
      <c r="HP166" s="298"/>
      <c r="HQ166" s="298"/>
      <c r="HR166" s="298"/>
      <c r="HS166" s="298"/>
      <c r="HT166" s="298"/>
      <c r="HU166" s="298"/>
      <c r="HV166" s="298"/>
      <c r="HW166" s="298"/>
      <c r="HX166" s="298"/>
      <c r="HY166" s="298"/>
      <c r="HZ166" s="298"/>
      <c r="IA166" s="298"/>
      <c r="IB166" s="298"/>
      <c r="IC166" s="298"/>
      <c r="ID166" s="298"/>
      <c r="IE166" s="298"/>
      <c r="IF166" s="298"/>
      <c r="IG166" s="298"/>
      <c r="IH166" s="298"/>
      <c r="II166" s="298"/>
      <c r="IJ166" s="298"/>
      <c r="IK166" s="298"/>
      <c r="IL166" s="298"/>
      <c r="IM166" s="298"/>
      <c r="IN166" s="298"/>
      <c r="IO166" s="298"/>
      <c r="IP166" s="298"/>
      <c r="IQ166" s="298"/>
      <c r="IR166" s="298"/>
      <c r="IS166" s="298"/>
      <c r="IT166" s="298"/>
      <c r="IU166" s="298"/>
      <c r="IV166" s="298"/>
      <c r="IW166" s="298"/>
      <c r="IX166" s="298"/>
      <c r="IY166" s="298"/>
      <c r="IZ166" s="298"/>
      <c r="JA166" s="298"/>
      <c r="JB166" s="298"/>
      <c r="JC166" s="298"/>
      <c r="JD166" s="298"/>
      <c r="JE166" s="298"/>
      <c r="JF166" s="298"/>
      <c r="JG166" s="298"/>
      <c r="JH166" s="298"/>
      <c r="JI166" s="298"/>
      <c r="JJ166" s="298"/>
      <c r="JK166" s="298"/>
      <c r="JL166" s="298"/>
      <c r="JM166" s="298"/>
      <c r="JN166" s="298"/>
      <c r="JO166" s="298"/>
      <c r="JP166" s="298"/>
      <c r="JQ166" s="298"/>
      <c r="JR166" s="298"/>
      <c r="JS166" s="298"/>
      <c r="JT166" s="298"/>
      <c r="JU166" s="298"/>
      <c r="JV166" s="298"/>
      <c r="JW166" s="298"/>
      <c r="JX166" s="298"/>
      <c r="JY166" s="298"/>
      <c r="JZ166" s="298"/>
      <c r="KA166" s="298"/>
      <c r="KB166" s="298"/>
      <c r="KC166" s="298"/>
      <c r="KD166" s="298"/>
      <c r="KE166" s="298"/>
      <c r="KF166" s="298"/>
      <c r="KG166" s="298"/>
      <c r="KH166" s="298"/>
      <c r="KI166" s="298"/>
      <c r="KJ166" s="298"/>
      <c r="KK166" s="298"/>
      <c r="KL166" s="298"/>
      <c r="KM166" s="298"/>
      <c r="KN166" s="298"/>
      <c r="KO166" s="298"/>
      <c r="KP166" s="298"/>
      <c r="KQ166" s="298"/>
      <c r="KR166" s="298"/>
      <c r="KS166" s="298"/>
      <c r="KT166" s="298"/>
      <c r="KU166" s="298"/>
      <c r="KV166" s="298"/>
      <c r="KW166" s="298"/>
      <c r="KX166" s="298"/>
      <c r="KY166" s="298"/>
      <c r="KZ166" s="298"/>
      <c r="LA166" s="298"/>
      <c r="LB166" s="298"/>
      <c r="LC166" s="298"/>
      <c r="LD166" s="298"/>
      <c r="LE166" s="298"/>
      <c r="LF166" s="298"/>
      <c r="LG166" s="298"/>
      <c r="LH166" s="298"/>
      <c r="LI166" s="298"/>
      <c r="LJ166" s="298"/>
      <c r="LK166" s="298"/>
      <c r="LL166" s="298"/>
      <c r="LM166" s="298"/>
      <c r="LN166" s="298"/>
      <c r="LO166" s="298"/>
      <c r="LP166" s="298"/>
      <c r="LQ166" s="298"/>
      <c r="LR166" s="298"/>
      <c r="LS166" s="298"/>
      <c r="LT166" s="298"/>
      <c r="LU166" s="298"/>
      <c r="LV166" s="298"/>
      <c r="LW166" s="298"/>
      <c r="LX166" s="298"/>
      <c r="LY166" s="298"/>
      <c r="LZ166" s="298"/>
      <c r="MA166" s="298"/>
      <c r="MB166" s="298"/>
      <c r="MC166" s="298"/>
      <c r="MD166" s="298"/>
      <c r="ME166" s="298"/>
      <c r="MF166" s="298"/>
      <c r="MG166" s="298"/>
      <c r="MH166" s="298"/>
      <c r="MI166" s="298"/>
      <c r="MJ166" s="298"/>
      <c r="MK166" s="298"/>
      <c r="ML166" s="298"/>
      <c r="MM166" s="298"/>
      <c r="MN166" s="298"/>
      <c r="MO166" s="298"/>
      <c r="MP166" s="298"/>
      <c r="MQ166" s="298"/>
      <c r="MR166" s="298"/>
      <c r="MS166" s="298"/>
      <c r="MT166" s="298"/>
      <c r="MU166" s="298"/>
      <c r="MV166" s="298"/>
      <c r="MW166" s="298"/>
      <c r="MX166" s="298"/>
      <c r="MY166" s="298"/>
      <c r="MZ166" s="298"/>
      <c r="NA166" s="298"/>
      <c r="NB166" s="298"/>
      <c r="NC166" s="298"/>
      <c r="ND166" s="298"/>
      <c r="NE166" s="298"/>
      <c r="NF166" s="298"/>
      <c r="NG166" s="298"/>
      <c r="NH166" s="298"/>
      <c r="NI166" s="298"/>
      <c r="NJ166" s="298"/>
      <c r="NK166" s="298"/>
      <c r="NL166" s="298"/>
      <c r="NM166" s="298"/>
      <c r="NN166" s="298"/>
      <c r="NO166" s="298"/>
      <c r="NP166" s="298"/>
      <c r="NQ166" s="298"/>
      <c r="NR166" s="298"/>
      <c r="NS166" s="298"/>
      <c r="NT166" s="298"/>
      <c r="NU166" s="298"/>
      <c r="NV166" s="298"/>
      <c r="NW166" s="298"/>
      <c r="NX166" s="298"/>
      <c r="NY166" s="298"/>
      <c r="NZ166" s="298"/>
      <c r="OA166" s="298"/>
      <c r="OB166" s="298"/>
      <c r="OC166" s="298"/>
      <c r="OD166" s="298"/>
      <c r="OE166" s="298"/>
      <c r="OF166" s="298"/>
      <c r="OG166" s="298"/>
      <c r="OH166" s="298"/>
      <c r="OI166" s="298"/>
      <c r="OJ166" s="298"/>
      <c r="OK166" s="298"/>
      <c r="OL166" s="298"/>
      <c r="OM166" s="298"/>
      <c r="ON166" s="298"/>
      <c r="OO166" s="298"/>
      <c r="OP166" s="298"/>
      <c r="OQ166" s="298"/>
      <c r="OR166" s="298"/>
      <c r="OS166" s="298"/>
      <c r="OT166" s="298"/>
      <c r="OU166" s="298"/>
      <c r="OV166" s="298"/>
      <c r="OW166" s="298"/>
      <c r="OX166" s="298"/>
      <c r="OY166" s="298"/>
      <c r="OZ166" s="298"/>
      <c r="PA166" s="298"/>
      <c r="PB166" s="298"/>
      <c r="PC166" s="298"/>
      <c r="PD166" s="298"/>
      <c r="PE166" s="298"/>
      <c r="PF166" s="298"/>
      <c r="PG166" s="298"/>
      <c r="PH166" s="298"/>
      <c r="PI166" s="298"/>
      <c r="PJ166" s="298"/>
      <c r="PK166" s="298"/>
      <c r="PL166" s="298"/>
      <c r="PM166" s="298"/>
      <c r="PN166" s="298"/>
      <c r="PO166" s="298"/>
      <c r="PP166" s="298"/>
      <c r="PQ166" s="298"/>
      <c r="PR166" s="298"/>
      <c r="PS166" s="298"/>
      <c r="PT166" s="298"/>
      <c r="PU166" s="298"/>
      <c r="PV166" s="298"/>
      <c r="PW166" s="298"/>
      <c r="PX166" s="298"/>
      <c r="PY166" s="298"/>
      <c r="PZ166" s="298"/>
      <c r="QA166" s="298"/>
      <c r="QB166" s="298"/>
      <c r="QC166" s="298"/>
      <c r="QD166" s="298"/>
      <c r="QE166" s="298"/>
      <c r="QF166" s="298"/>
      <c r="QG166" s="298"/>
      <c r="QH166" s="298"/>
      <c r="QI166" s="298"/>
      <c r="QJ166" s="298"/>
      <c r="QK166" s="298"/>
      <c r="QL166" s="298"/>
      <c r="QM166" s="298"/>
      <c r="QN166" s="298"/>
      <c r="QO166" s="298"/>
      <c r="QP166" s="298"/>
      <c r="QQ166" s="298"/>
      <c r="QR166" s="298"/>
      <c r="QS166" s="298"/>
      <c r="QT166" s="298"/>
      <c r="QU166" s="298"/>
      <c r="QV166" s="298"/>
      <c r="QW166" s="298"/>
      <c r="QX166" s="298"/>
      <c r="QY166" s="298"/>
      <c r="QZ166" s="298"/>
      <c r="RA166" s="298"/>
      <c r="RB166" s="298"/>
      <c r="RC166" s="298"/>
      <c r="RD166" s="298"/>
      <c r="RE166" s="298"/>
      <c r="RF166" s="298"/>
      <c r="RG166" s="298"/>
      <c r="RH166" s="298"/>
      <c r="RI166" s="298"/>
      <c r="RJ166" s="298"/>
      <c r="RK166" s="298"/>
      <c r="RL166" s="298"/>
      <c r="RM166" s="298"/>
      <c r="RN166" s="298"/>
      <c r="RO166" s="298"/>
      <c r="RP166" s="298"/>
      <c r="RQ166" s="298"/>
      <c r="RR166" s="298"/>
      <c r="RS166" s="298"/>
      <c r="RT166" s="298"/>
      <c r="RU166" s="298"/>
      <c r="RV166" s="298"/>
      <c r="RW166" s="298"/>
      <c r="RX166" s="298"/>
      <c r="RY166" s="298"/>
      <c r="RZ166" s="298"/>
      <c r="SA166" s="298"/>
      <c r="SB166" s="298"/>
      <c r="SC166" s="298"/>
      <c r="SD166" s="298"/>
      <c r="SE166" s="298"/>
      <c r="SF166" s="298"/>
      <c r="SG166" s="298"/>
      <c r="SH166" s="298"/>
      <c r="SI166" s="298"/>
      <c r="SJ166" s="298"/>
      <c r="SK166" s="298"/>
      <c r="SL166" s="298"/>
      <c r="SM166" s="298"/>
      <c r="SN166" s="298"/>
      <c r="SO166" s="298"/>
      <c r="SP166" s="298"/>
      <c r="SQ166" s="298"/>
      <c r="SR166" s="298"/>
      <c r="SS166" s="298"/>
      <c r="ST166" s="298"/>
      <c r="SU166" s="298"/>
      <c r="SV166" s="298"/>
      <c r="SW166" s="298"/>
      <c r="SX166" s="298"/>
      <c r="SY166" s="298"/>
      <c r="SZ166" s="298"/>
      <c r="TA166" s="298"/>
      <c r="TB166" s="298"/>
      <c r="TC166" s="298"/>
      <c r="TD166" s="298"/>
      <c r="TE166" s="298"/>
      <c r="TF166" s="298"/>
      <c r="TG166" s="298"/>
      <c r="TH166" s="298"/>
      <c r="TI166" s="298"/>
      <c r="TJ166" s="298"/>
      <c r="TK166" s="298"/>
      <c r="TL166" s="298"/>
      <c r="TM166" s="298"/>
      <c r="TN166" s="298"/>
      <c r="TO166" s="298"/>
      <c r="TP166" s="298"/>
      <c r="TQ166" s="298"/>
      <c r="TR166" s="298"/>
      <c r="TS166" s="298"/>
      <c r="TT166" s="298"/>
      <c r="TU166" s="298"/>
      <c r="TV166" s="298"/>
      <c r="TW166" s="298"/>
      <c r="TX166" s="298"/>
      <c r="TY166" s="298"/>
      <c r="TZ166" s="298"/>
      <c r="UA166" s="298"/>
      <c r="UB166" s="298"/>
      <c r="UC166" s="298"/>
      <c r="UD166" s="298"/>
      <c r="UE166" s="298"/>
      <c r="UF166" s="298"/>
      <c r="UG166" s="298"/>
      <c r="UH166" s="298"/>
      <c r="UI166" s="298"/>
      <c r="UJ166" s="298"/>
      <c r="UK166" s="298"/>
      <c r="UL166" s="298"/>
      <c r="UM166" s="298"/>
      <c r="UN166" s="298"/>
      <c r="UO166" s="298"/>
      <c r="UP166" s="298"/>
      <c r="UQ166" s="298"/>
      <c r="UR166" s="298"/>
      <c r="US166" s="298"/>
      <c r="UT166" s="298"/>
      <c r="UU166" s="298"/>
      <c r="UV166" s="298"/>
      <c r="UW166" s="298"/>
      <c r="UX166" s="298"/>
      <c r="UY166" s="298"/>
      <c r="UZ166" s="298"/>
      <c r="VA166" s="298"/>
      <c r="VB166" s="298"/>
      <c r="VC166" s="298"/>
      <c r="VD166" s="298"/>
      <c r="VE166" s="298"/>
      <c r="VF166" s="298"/>
      <c r="VG166" s="298"/>
      <c r="VH166" s="298"/>
      <c r="VI166" s="298"/>
      <c r="VJ166" s="298"/>
      <c r="VK166" s="298"/>
      <c r="VL166" s="298"/>
      <c r="VM166" s="298"/>
      <c r="VN166" s="298"/>
      <c r="VO166" s="298"/>
      <c r="VP166" s="298"/>
      <c r="VQ166" s="298"/>
      <c r="VR166" s="298"/>
      <c r="VS166" s="298"/>
      <c r="VT166" s="298"/>
      <c r="VU166" s="298"/>
      <c r="VV166" s="298"/>
      <c r="VW166" s="298"/>
      <c r="VX166" s="298"/>
      <c r="VY166" s="298"/>
      <c r="VZ166" s="298"/>
      <c r="WA166" s="298"/>
      <c r="WB166" s="298"/>
      <c r="WC166" s="298"/>
      <c r="WD166" s="298"/>
      <c r="WE166" s="298"/>
      <c r="WF166" s="298"/>
      <c r="WG166" s="298"/>
      <c r="WH166" s="298"/>
      <c r="WI166" s="298"/>
      <c r="WJ166" s="298"/>
      <c r="WK166" s="298"/>
      <c r="WL166" s="298"/>
      <c r="WM166" s="298"/>
      <c r="WN166" s="298"/>
      <c r="WO166" s="298"/>
      <c r="WP166" s="298"/>
      <c r="WQ166" s="298"/>
      <c r="WR166" s="298"/>
      <c r="WS166" s="298"/>
      <c r="WT166" s="298"/>
      <c r="WU166" s="298"/>
      <c r="WV166" s="298"/>
      <c r="WW166" s="298"/>
      <c r="WX166" s="298"/>
      <c r="WY166" s="298"/>
      <c r="WZ166" s="298"/>
      <c r="XA166" s="298"/>
      <c r="XB166" s="298"/>
      <c r="XC166" s="298"/>
      <c r="XD166" s="298"/>
      <c r="XE166" s="298"/>
      <c r="XF166" s="298"/>
      <c r="XG166" s="298"/>
      <c r="XH166" s="298"/>
      <c r="XI166" s="298"/>
      <c r="XJ166" s="298"/>
      <c r="XK166" s="298"/>
      <c r="XL166" s="298"/>
      <c r="XM166" s="298"/>
      <c r="XN166" s="298"/>
      <c r="XO166" s="298"/>
      <c r="XP166" s="298"/>
      <c r="XQ166" s="298"/>
      <c r="XR166" s="298"/>
      <c r="XS166" s="298"/>
      <c r="XT166" s="298"/>
      <c r="XU166" s="298"/>
      <c r="XV166" s="298"/>
      <c r="XW166" s="298"/>
      <c r="XX166" s="298"/>
      <c r="XY166" s="298"/>
      <c r="XZ166" s="298"/>
      <c r="YA166" s="298"/>
      <c r="YB166" s="298"/>
      <c r="YC166" s="298"/>
      <c r="YD166" s="298"/>
      <c r="YE166" s="298"/>
      <c r="YF166" s="298"/>
      <c r="YG166" s="298"/>
      <c r="YH166" s="298"/>
      <c r="YI166" s="298"/>
      <c r="YJ166" s="298"/>
      <c r="YK166" s="298"/>
      <c r="YL166" s="298"/>
      <c r="YM166" s="298"/>
      <c r="YN166" s="298"/>
      <c r="YO166" s="298"/>
      <c r="YP166" s="298"/>
      <c r="YQ166" s="298"/>
      <c r="YR166" s="298"/>
      <c r="YS166" s="298"/>
      <c r="YT166" s="298"/>
      <c r="YU166" s="298"/>
      <c r="YV166" s="298"/>
      <c r="YW166" s="298"/>
      <c r="YX166" s="298"/>
      <c r="YY166" s="298"/>
      <c r="YZ166" s="298"/>
      <c r="ZA166" s="298"/>
      <c r="ZB166" s="298"/>
      <c r="ZC166" s="298"/>
      <c r="ZD166" s="298"/>
      <c r="ZE166" s="298"/>
      <c r="ZF166" s="298"/>
      <c r="ZG166" s="298"/>
      <c r="ZH166" s="298"/>
      <c r="ZI166" s="298"/>
      <c r="ZJ166" s="298"/>
      <c r="ZK166" s="298"/>
      <c r="ZL166" s="298"/>
      <c r="ZM166" s="298"/>
      <c r="ZN166" s="298"/>
      <c r="ZO166" s="298"/>
      <c r="ZP166" s="298"/>
      <c r="ZQ166" s="298"/>
      <c r="ZR166" s="298"/>
      <c r="ZS166" s="298"/>
      <c r="ZT166" s="298"/>
      <c r="ZU166" s="298"/>
      <c r="ZV166" s="298"/>
      <c r="ZW166" s="298"/>
      <c r="ZX166" s="298"/>
      <c r="ZY166" s="298"/>
      <c r="ZZ166" s="298"/>
      <c r="AAA166" s="298"/>
      <c r="AAB166" s="298"/>
      <c r="AAC166" s="298"/>
      <c r="AAD166" s="298"/>
      <c r="AAE166" s="298"/>
      <c r="AAF166" s="298"/>
      <c r="AAG166" s="298"/>
      <c r="AAH166" s="298"/>
      <c r="AAI166" s="298"/>
      <c r="AAJ166" s="298"/>
      <c r="AAK166" s="298"/>
      <c r="AAL166" s="298"/>
      <c r="AAM166" s="298"/>
      <c r="AAN166" s="298"/>
      <c r="AAO166" s="298"/>
      <c r="AAP166" s="298"/>
      <c r="AAQ166" s="298"/>
      <c r="AAR166" s="298"/>
      <c r="AAS166" s="298"/>
      <c r="AAT166" s="298"/>
      <c r="AAU166" s="298"/>
      <c r="AAV166" s="298"/>
      <c r="AAW166" s="298"/>
      <c r="AAX166" s="298"/>
      <c r="AAY166" s="298"/>
      <c r="AAZ166" s="298"/>
      <c r="ABA166" s="298"/>
      <c r="ABB166" s="298"/>
      <c r="ABC166" s="298"/>
      <c r="ABD166" s="298"/>
      <c r="ABE166" s="298"/>
      <c r="ABF166" s="298"/>
      <c r="ABG166" s="298"/>
      <c r="ABH166" s="298"/>
      <c r="ABI166" s="298"/>
      <c r="ABJ166" s="298"/>
      <c r="ABK166" s="298"/>
      <c r="ABL166" s="298"/>
      <c r="ABM166" s="298"/>
      <c r="ABN166" s="298"/>
      <c r="ABO166" s="298"/>
      <c r="ABP166" s="298"/>
      <c r="ABQ166" s="298"/>
      <c r="ABR166" s="298"/>
      <c r="ABS166" s="298"/>
      <c r="ABT166" s="298"/>
      <c r="ABU166" s="298"/>
      <c r="ABV166" s="298"/>
      <c r="ABW166" s="298"/>
      <c r="ABX166" s="298"/>
      <c r="ABY166" s="298"/>
      <c r="ABZ166" s="298"/>
      <c r="ACA166" s="298"/>
      <c r="ACB166" s="298"/>
      <c r="ACC166" s="298"/>
      <c r="ACD166" s="298"/>
      <c r="ACE166" s="298"/>
      <c r="ACF166" s="298"/>
      <c r="ACG166" s="298"/>
      <c r="ACH166" s="298"/>
      <c r="ACI166" s="298"/>
      <c r="ACJ166" s="298"/>
      <c r="ACK166" s="298"/>
      <c r="ACL166" s="298"/>
      <c r="ACM166" s="298"/>
      <c r="ACN166" s="298"/>
      <c r="ACO166" s="298"/>
      <c r="ACP166" s="298"/>
      <c r="ACQ166" s="298"/>
      <c r="ACR166" s="298"/>
      <c r="ACS166" s="298"/>
      <c r="ACT166" s="298"/>
      <c r="ACU166" s="298"/>
      <c r="ACV166" s="298"/>
      <c r="ACW166" s="298"/>
      <c r="ACX166" s="298"/>
      <c r="ACY166" s="298"/>
      <c r="ACZ166" s="298"/>
      <c r="ADA166" s="298"/>
      <c r="ADB166" s="298"/>
      <c r="ADC166" s="298"/>
      <c r="ADD166" s="298"/>
      <c r="ADE166" s="298"/>
      <c r="ADF166" s="298"/>
      <c r="ADG166" s="298"/>
      <c r="ADH166" s="298"/>
      <c r="ADI166" s="298"/>
      <c r="ADJ166" s="298"/>
      <c r="ADK166" s="298"/>
      <c r="ADL166" s="298"/>
      <c r="ADM166" s="298"/>
      <c r="ADN166" s="298"/>
      <c r="ADO166" s="298"/>
      <c r="ADP166" s="298"/>
      <c r="ADQ166" s="298"/>
      <c r="ADR166" s="298"/>
      <c r="ADS166" s="298"/>
      <c r="ADT166" s="298"/>
      <c r="ADU166" s="298"/>
      <c r="ADV166" s="298"/>
      <c r="ADW166" s="298"/>
      <c r="ADX166" s="298"/>
      <c r="ADY166" s="298"/>
      <c r="ADZ166" s="298"/>
      <c r="AEA166" s="298"/>
      <c r="AEB166" s="298"/>
      <c r="AEC166" s="298"/>
      <c r="AED166" s="298"/>
      <c r="AEE166" s="298"/>
      <c r="AEF166" s="298"/>
      <c r="AEG166" s="298"/>
      <c r="AEH166" s="298"/>
      <c r="AEI166" s="298"/>
      <c r="AEJ166" s="298"/>
      <c r="AEK166" s="298"/>
      <c r="AEL166" s="298"/>
      <c r="AEM166" s="298"/>
      <c r="AEN166" s="298"/>
      <c r="AEO166" s="298"/>
      <c r="AEP166" s="298"/>
      <c r="AEQ166" s="298"/>
      <c r="AER166" s="298"/>
      <c r="AES166" s="298"/>
      <c r="AET166" s="298"/>
      <c r="AEU166" s="298"/>
      <c r="AEV166" s="298"/>
      <c r="AEW166" s="298"/>
      <c r="AEX166" s="298"/>
      <c r="AEY166" s="298"/>
      <c r="AEZ166" s="298"/>
      <c r="AFA166" s="298"/>
      <c r="AFB166" s="298"/>
      <c r="AFC166" s="298"/>
      <c r="AFD166" s="298"/>
      <c r="AFE166" s="298"/>
      <c r="AFF166" s="298"/>
      <c r="AFG166" s="298"/>
      <c r="AFH166" s="298"/>
      <c r="AFI166" s="298"/>
      <c r="AFJ166" s="298"/>
      <c r="AFK166" s="298"/>
      <c r="AFL166" s="298"/>
      <c r="AFM166" s="298"/>
      <c r="AFN166" s="298"/>
      <c r="AFO166" s="298"/>
      <c r="AFP166" s="298"/>
      <c r="AFQ166" s="298"/>
      <c r="AFR166" s="298"/>
      <c r="AFS166" s="298"/>
      <c r="AFT166" s="298"/>
      <c r="AFU166" s="298"/>
      <c r="AFV166" s="298"/>
      <c r="AFW166" s="298"/>
      <c r="AFX166" s="298"/>
      <c r="AFY166" s="298"/>
      <c r="AFZ166" s="298"/>
      <c r="AGA166" s="298"/>
      <c r="AGB166" s="298"/>
      <c r="AGC166" s="298"/>
      <c r="AGD166" s="298"/>
      <c r="AGE166" s="298"/>
      <c r="AGF166" s="298"/>
      <c r="AGG166" s="298"/>
      <c r="AGH166" s="298"/>
      <c r="AGI166" s="298"/>
      <c r="AGJ166" s="298"/>
      <c r="AGK166" s="298"/>
      <c r="AGL166" s="298"/>
      <c r="AGM166" s="298"/>
      <c r="AGN166" s="298"/>
      <c r="AGO166" s="298"/>
      <c r="AGP166" s="298"/>
      <c r="AGQ166" s="298"/>
      <c r="AGR166" s="298"/>
      <c r="AGS166" s="298"/>
      <c r="AGT166" s="298"/>
      <c r="AGU166" s="298"/>
      <c r="AGV166" s="298"/>
      <c r="AGW166" s="298"/>
      <c r="AGX166" s="298"/>
      <c r="AGY166" s="298"/>
      <c r="AGZ166" s="298"/>
      <c r="AHA166" s="298"/>
      <c r="AHB166" s="298"/>
      <c r="AHC166" s="298"/>
      <c r="AHD166" s="298"/>
      <c r="AHE166" s="298"/>
      <c r="AHF166" s="298"/>
      <c r="AHG166" s="298"/>
      <c r="AHH166" s="298"/>
      <c r="AHI166" s="298"/>
      <c r="AHJ166" s="298"/>
      <c r="AHK166" s="298"/>
      <c r="AHL166" s="298"/>
      <c r="AHM166" s="298"/>
      <c r="AHN166" s="298"/>
      <c r="AHO166" s="298"/>
      <c r="AHP166" s="298"/>
      <c r="AHQ166" s="298"/>
      <c r="AHR166" s="298"/>
      <c r="AHS166" s="298"/>
      <c r="AHT166" s="298"/>
      <c r="AHU166" s="298"/>
      <c r="AHV166" s="298"/>
      <c r="AHW166" s="298"/>
      <c r="AHX166" s="298"/>
      <c r="AHY166" s="298"/>
      <c r="AHZ166" s="298"/>
      <c r="AIA166" s="298"/>
      <c r="AIB166" s="298"/>
      <c r="AIC166" s="298"/>
      <c r="AID166" s="298"/>
      <c r="AIE166" s="298"/>
      <c r="AIF166" s="298"/>
      <c r="AIG166" s="298"/>
      <c r="AIH166" s="298"/>
      <c r="AII166" s="298"/>
      <c r="AIJ166" s="298"/>
      <c r="AIK166" s="298"/>
      <c r="AIL166" s="298"/>
      <c r="AIM166" s="298"/>
      <c r="AIN166" s="298"/>
      <c r="AIO166" s="298"/>
      <c r="AIP166" s="298"/>
      <c r="AIQ166" s="298"/>
      <c r="AIR166" s="298"/>
      <c r="AIS166" s="298"/>
      <c r="AIT166" s="298"/>
      <c r="AIU166" s="298"/>
      <c r="AIV166" s="298"/>
      <c r="AIW166" s="298"/>
      <c r="AIX166" s="298"/>
      <c r="AIY166" s="298"/>
      <c r="AIZ166" s="298"/>
      <c r="AJA166" s="298"/>
      <c r="AJB166" s="298"/>
      <c r="AJC166" s="298"/>
      <c r="AJD166" s="298"/>
      <c r="AJE166" s="298"/>
      <c r="AJF166" s="298"/>
      <c r="AJG166" s="298"/>
      <c r="AJH166" s="298"/>
      <c r="AJI166" s="298"/>
      <c r="AJJ166" s="298"/>
      <c r="AJK166" s="298"/>
      <c r="AJL166" s="298"/>
      <c r="AJM166" s="298"/>
      <c r="AJN166" s="298"/>
      <c r="AJO166" s="298"/>
      <c r="AJP166" s="298"/>
      <c r="AJQ166" s="298"/>
      <c r="AJR166" s="298"/>
      <c r="AJS166" s="298"/>
      <c r="AJT166" s="298"/>
      <c r="AJU166" s="298"/>
      <c r="AJV166" s="298"/>
      <c r="AJW166" s="298"/>
      <c r="AJX166" s="298"/>
      <c r="AJY166" s="298"/>
      <c r="AJZ166" s="298"/>
      <c r="AKA166" s="298"/>
      <c r="AKB166" s="298"/>
      <c r="AKC166" s="298"/>
      <c r="AKD166" s="298"/>
      <c r="AKE166" s="298"/>
      <c r="AKF166" s="298"/>
      <c r="AKG166" s="298"/>
      <c r="AKH166" s="298"/>
      <c r="AKI166" s="298"/>
      <c r="AKJ166" s="298"/>
      <c r="AKK166" s="298"/>
      <c r="AKL166" s="298"/>
      <c r="AKM166" s="298"/>
      <c r="AKN166" s="298"/>
      <c r="AKO166" s="298"/>
      <c r="AKP166" s="298"/>
      <c r="AKQ166" s="298"/>
      <c r="AKR166" s="298"/>
      <c r="AKS166" s="298"/>
      <c r="AKT166" s="298"/>
      <c r="AKU166" s="298"/>
      <c r="AKV166" s="298"/>
      <c r="AKW166" s="298"/>
      <c r="AKX166" s="298"/>
      <c r="AKY166" s="298"/>
      <c r="AKZ166" s="298"/>
      <c r="ALA166" s="298"/>
      <c r="ALB166" s="298"/>
      <c r="ALC166" s="298"/>
      <c r="ALD166" s="298"/>
      <c r="ALE166" s="298"/>
      <c r="ALF166" s="298"/>
      <c r="ALG166" s="298"/>
      <c r="ALH166" s="298"/>
      <c r="ALI166" s="298"/>
      <c r="ALJ166" s="298"/>
      <c r="ALK166" s="298"/>
      <c r="ALL166" s="298"/>
      <c r="ALM166" s="298"/>
      <c r="ALN166" s="298"/>
      <c r="ALO166" s="298"/>
      <c r="ALP166" s="298"/>
      <c r="ALQ166" s="298"/>
      <c r="ALR166" s="298"/>
      <c r="ALS166" s="298"/>
      <c r="ALT166" s="298"/>
      <c r="ALU166" s="298"/>
      <c r="ALV166" s="298"/>
      <c r="ALW166" s="298"/>
      <c r="ALX166" s="298"/>
      <c r="ALY166" s="298"/>
      <c r="ALZ166" s="298"/>
      <c r="AMA166" s="298"/>
      <c r="AMB166" s="298"/>
      <c r="AMC166" s="298"/>
      <c r="AMD166" s="298"/>
      <c r="AME166" s="298"/>
      <c r="AMF166" s="298"/>
      <c r="AMG166" s="298"/>
      <c r="AMH166" s="298"/>
      <c r="AMI166" s="298"/>
      <c r="AMJ166" s="298"/>
      <c r="AMK166" s="298"/>
      <c r="AML166" s="298"/>
      <c r="AMM166" s="298"/>
      <c r="AMN166" s="298"/>
      <c r="AMO166" s="298"/>
      <c r="AMP166" s="298"/>
      <c r="AMQ166" s="298"/>
      <c r="AMR166" s="298"/>
      <c r="AMS166" s="298"/>
      <c r="AMT166" s="298"/>
      <c r="AMU166" s="298"/>
      <c r="AMV166" s="298"/>
      <c r="AMW166" s="298"/>
      <c r="AMX166" s="298"/>
      <c r="AMY166" s="298"/>
      <c r="AMZ166" s="298"/>
      <c r="ANA166" s="298"/>
      <c r="ANB166" s="298"/>
      <c r="ANC166" s="298"/>
      <c r="AND166" s="298"/>
      <c r="ANE166" s="298"/>
      <c r="ANF166" s="298"/>
      <c r="ANG166" s="298"/>
      <c r="ANH166" s="298"/>
      <c r="ANI166" s="298"/>
      <c r="ANJ166" s="298"/>
      <c r="ANK166" s="298"/>
      <c r="ANL166" s="298"/>
      <c r="ANM166" s="298"/>
      <c r="ANN166" s="298"/>
      <c r="ANO166" s="298"/>
      <c r="ANP166" s="298"/>
      <c r="ANQ166" s="298"/>
      <c r="ANR166" s="298"/>
      <c r="ANS166" s="298"/>
      <c r="ANT166" s="298"/>
      <c r="ANU166" s="298"/>
      <c r="ANV166" s="298"/>
      <c r="ANW166" s="298"/>
      <c r="ANX166" s="298"/>
      <c r="ANY166" s="298"/>
      <c r="ANZ166" s="298"/>
      <c r="AOA166" s="298"/>
      <c r="AOB166" s="298"/>
      <c r="AOC166" s="298"/>
      <c r="AOD166" s="298"/>
      <c r="AOE166" s="298"/>
      <c r="AOF166" s="298"/>
      <c r="AOG166" s="298"/>
      <c r="AOH166" s="298"/>
      <c r="AOI166" s="298"/>
      <c r="AOJ166" s="298"/>
      <c r="AOK166" s="298"/>
      <c r="AOL166" s="298"/>
      <c r="AOM166" s="298"/>
      <c r="AON166" s="298"/>
      <c r="AOO166" s="298"/>
      <c r="AOP166" s="298"/>
      <c r="AOQ166" s="298"/>
      <c r="AOR166" s="298"/>
      <c r="AOS166" s="298"/>
      <c r="AOT166" s="298"/>
      <c r="AOU166" s="298"/>
      <c r="AOV166" s="298"/>
      <c r="AOW166" s="298"/>
      <c r="AOX166" s="298"/>
      <c r="AOY166" s="298"/>
      <c r="AOZ166" s="298"/>
      <c r="APA166" s="298"/>
      <c r="APB166" s="298"/>
      <c r="APC166" s="298"/>
      <c r="APD166" s="298"/>
      <c r="APE166" s="298"/>
      <c r="APF166" s="298"/>
      <c r="APG166" s="298"/>
      <c r="APH166" s="298"/>
      <c r="API166" s="298"/>
      <c r="APJ166" s="298"/>
      <c r="APK166" s="298"/>
      <c r="APL166" s="298"/>
      <c r="APM166" s="298"/>
      <c r="APN166" s="298"/>
      <c r="APO166" s="298"/>
      <c r="APP166" s="298"/>
      <c r="APQ166" s="298"/>
      <c r="APR166" s="298"/>
      <c r="APS166" s="298"/>
      <c r="APT166" s="298"/>
      <c r="APU166" s="298"/>
      <c r="APV166" s="298"/>
      <c r="APW166" s="298"/>
      <c r="APX166" s="298"/>
      <c r="APY166" s="298"/>
      <c r="APZ166" s="298"/>
      <c r="AQA166" s="298"/>
      <c r="AQB166" s="298"/>
      <c r="AQC166" s="298"/>
      <c r="AQD166" s="298"/>
      <c r="AQE166" s="298"/>
      <c r="AQF166" s="298"/>
      <c r="AQG166" s="298"/>
      <c r="AQH166" s="298"/>
      <c r="AQI166" s="298"/>
      <c r="AQJ166" s="298"/>
      <c r="AQK166" s="298"/>
      <c r="AQL166" s="298"/>
      <c r="AQM166" s="298"/>
      <c r="AQN166" s="298"/>
      <c r="AQO166" s="298"/>
      <c r="AQP166" s="298"/>
      <c r="AQQ166" s="298"/>
      <c r="AQR166" s="298"/>
      <c r="AQS166" s="298"/>
      <c r="AQT166" s="298"/>
      <c r="AQU166" s="298"/>
      <c r="AQV166" s="298"/>
      <c r="AQW166" s="298"/>
      <c r="AQX166" s="298"/>
      <c r="AQY166" s="298"/>
      <c r="AQZ166" s="298"/>
      <c r="ARA166" s="298"/>
      <c r="ARB166" s="298"/>
      <c r="ARC166" s="298"/>
      <c r="ARD166" s="298"/>
      <c r="ARE166" s="298"/>
      <c r="ARF166" s="298"/>
      <c r="ARG166" s="298"/>
      <c r="ARH166" s="298"/>
      <c r="ARI166" s="298"/>
      <c r="ARJ166" s="298"/>
      <c r="ARK166" s="298"/>
      <c r="ARL166" s="298"/>
      <c r="ARM166" s="298"/>
      <c r="ARN166" s="298"/>
      <c r="ARO166" s="298"/>
      <c r="ARP166" s="298"/>
      <c r="ARQ166" s="298"/>
      <c r="ARR166" s="298"/>
      <c r="ARS166" s="298"/>
      <c r="ART166" s="298"/>
      <c r="ARU166" s="298"/>
      <c r="ARV166" s="298"/>
      <c r="ARW166" s="298"/>
      <c r="ARX166" s="298"/>
      <c r="ARY166" s="298"/>
      <c r="ARZ166" s="298"/>
      <c r="ASA166" s="298"/>
      <c r="ASB166" s="298"/>
      <c r="ASC166" s="298"/>
      <c r="ASD166" s="298"/>
      <c r="ASE166" s="298"/>
      <c r="ASF166" s="298"/>
      <c r="ASG166" s="298"/>
      <c r="ASH166" s="298"/>
      <c r="ASI166" s="298"/>
      <c r="ASJ166" s="298"/>
      <c r="ASK166" s="298"/>
      <c r="ASL166" s="298"/>
      <c r="ASM166" s="298"/>
      <c r="ASN166" s="298"/>
      <c r="ASO166" s="298"/>
      <c r="ASP166" s="298"/>
      <c r="ASQ166" s="298"/>
      <c r="ASR166" s="298"/>
      <c r="ASS166" s="298"/>
      <c r="AST166" s="298"/>
      <c r="ASU166" s="298"/>
      <c r="ASV166" s="298"/>
      <c r="ASW166" s="298"/>
      <c r="ASX166" s="298"/>
      <c r="ASY166" s="298"/>
      <c r="ASZ166" s="298"/>
      <c r="ATA166" s="298"/>
      <c r="ATB166" s="298"/>
      <c r="ATC166" s="298"/>
      <c r="ATD166" s="298"/>
      <c r="ATE166" s="298"/>
      <c r="ATF166" s="298"/>
      <c r="ATG166" s="298"/>
      <c r="ATH166" s="298"/>
      <c r="ATI166" s="298"/>
      <c r="ATJ166" s="298"/>
      <c r="ATK166" s="298"/>
      <c r="ATL166" s="298"/>
      <c r="ATM166" s="298"/>
      <c r="ATN166" s="298"/>
      <c r="ATO166" s="298"/>
      <c r="ATP166" s="298"/>
      <c r="ATQ166" s="298"/>
      <c r="ATR166" s="298"/>
      <c r="ATS166" s="298"/>
      <c r="ATT166" s="298"/>
      <c r="ATU166" s="298"/>
      <c r="ATV166" s="298"/>
      <c r="ATW166" s="298"/>
      <c r="ATX166" s="298"/>
      <c r="ATY166" s="298"/>
      <c r="ATZ166" s="298"/>
      <c r="AUA166" s="298"/>
      <c r="AUB166" s="298"/>
      <c r="AUC166" s="298"/>
      <c r="AUD166" s="298"/>
      <c r="AUE166" s="298"/>
      <c r="AUF166" s="298"/>
      <c r="AUG166" s="298"/>
      <c r="AUH166" s="298"/>
      <c r="AUI166" s="298"/>
      <c r="AUJ166" s="298"/>
      <c r="AUK166" s="298"/>
      <c r="AUL166" s="298"/>
      <c r="AUM166" s="298"/>
      <c r="AUN166" s="298"/>
      <c r="AUO166" s="298"/>
      <c r="AUP166" s="298"/>
      <c r="AUQ166" s="298"/>
      <c r="AUR166" s="298"/>
      <c r="AUS166" s="298"/>
      <c r="AUT166" s="298"/>
      <c r="AUU166" s="298"/>
      <c r="AUV166" s="298"/>
      <c r="AUW166" s="298"/>
      <c r="AUX166" s="298"/>
      <c r="AUY166" s="298"/>
      <c r="AUZ166" s="298"/>
      <c r="AVA166" s="298"/>
      <c r="AVB166" s="298"/>
      <c r="AVC166" s="298"/>
      <c r="AVD166" s="298"/>
      <c r="AVE166" s="298"/>
      <c r="AVF166" s="298"/>
      <c r="AVG166" s="298"/>
      <c r="AVH166" s="298"/>
      <c r="AVI166" s="298"/>
      <c r="AVJ166" s="298"/>
      <c r="AVK166" s="298"/>
      <c r="AVL166" s="298"/>
      <c r="AVM166" s="298"/>
      <c r="AVN166" s="298"/>
      <c r="AVO166" s="298"/>
      <c r="AVP166" s="298"/>
      <c r="AVQ166" s="298"/>
      <c r="AVR166" s="298"/>
      <c r="AVS166" s="298"/>
      <c r="AVT166" s="298"/>
      <c r="AVU166" s="298"/>
      <c r="AVV166" s="298"/>
      <c r="AVW166" s="298"/>
      <c r="AVX166" s="298"/>
      <c r="AVY166" s="298"/>
      <c r="AVZ166" s="298"/>
      <c r="AWA166" s="298"/>
      <c r="AWB166" s="298"/>
      <c r="AWC166" s="298"/>
      <c r="AWD166" s="298"/>
      <c r="AWE166" s="298"/>
      <c r="AWF166" s="298"/>
      <c r="AWG166" s="298"/>
      <c r="AWH166" s="298"/>
      <c r="AWI166" s="298"/>
      <c r="AWJ166" s="298"/>
      <c r="AWK166" s="298"/>
      <c r="AWL166" s="298"/>
      <c r="AWM166" s="298"/>
      <c r="AWN166" s="298"/>
      <c r="AWO166" s="298"/>
      <c r="AWP166" s="298"/>
      <c r="AWQ166" s="298"/>
      <c r="AWR166" s="298"/>
      <c r="AWS166" s="298"/>
      <c r="AWT166" s="298"/>
      <c r="AWU166" s="298"/>
      <c r="AWV166" s="298"/>
      <c r="AWW166" s="298"/>
      <c r="AWX166" s="298"/>
      <c r="AWY166" s="298"/>
      <c r="AWZ166" s="298"/>
      <c r="AXA166" s="298"/>
      <c r="AXB166" s="298"/>
      <c r="AXC166" s="298"/>
      <c r="AXD166" s="298"/>
      <c r="AXE166" s="298"/>
      <c r="AXF166" s="298"/>
      <c r="AXG166" s="298"/>
      <c r="AXH166" s="298"/>
      <c r="AXI166" s="298"/>
      <c r="AXJ166" s="298"/>
      <c r="AXK166" s="298"/>
      <c r="AXL166" s="298"/>
      <c r="AXM166" s="298"/>
      <c r="AXN166" s="298"/>
      <c r="AXO166" s="298"/>
      <c r="AXP166" s="298"/>
      <c r="AXQ166" s="298"/>
      <c r="AXR166" s="298"/>
      <c r="AXS166" s="298"/>
      <c r="AXT166" s="298"/>
      <c r="AXU166" s="298"/>
      <c r="AXV166" s="298"/>
      <c r="AXW166" s="298"/>
      <c r="AXX166" s="298"/>
      <c r="AXY166" s="298"/>
      <c r="AXZ166" s="298"/>
      <c r="AYA166" s="298"/>
      <c r="AYB166" s="298"/>
      <c r="AYC166" s="298"/>
      <c r="AYD166" s="298"/>
      <c r="AYE166" s="298"/>
      <c r="AYF166" s="298"/>
      <c r="AYG166" s="298"/>
      <c r="AYH166" s="298"/>
      <c r="AYI166" s="298"/>
      <c r="AYJ166" s="298"/>
      <c r="AYK166" s="298"/>
      <c r="AYL166" s="298"/>
      <c r="AYM166" s="298"/>
      <c r="AYN166" s="298"/>
      <c r="AYO166" s="298"/>
      <c r="AYP166" s="298"/>
      <c r="AYQ166" s="298"/>
      <c r="AYR166" s="298"/>
      <c r="AYS166" s="298"/>
      <c r="AYT166" s="298"/>
      <c r="AYU166" s="298"/>
      <c r="AYV166" s="298"/>
      <c r="AYW166" s="298"/>
      <c r="AYX166" s="298"/>
      <c r="AYY166" s="298"/>
      <c r="AYZ166" s="298"/>
      <c r="AZA166" s="298"/>
      <c r="AZB166" s="298"/>
      <c r="AZC166" s="298"/>
      <c r="AZD166" s="298"/>
      <c r="AZE166" s="298"/>
      <c r="AZF166" s="298"/>
      <c r="AZG166" s="298"/>
      <c r="AZH166" s="298"/>
      <c r="AZI166" s="298"/>
      <c r="AZJ166" s="298"/>
      <c r="AZK166" s="298"/>
      <c r="AZL166" s="298"/>
      <c r="AZM166" s="298"/>
      <c r="AZN166" s="298"/>
      <c r="AZO166" s="298"/>
      <c r="AZP166" s="298"/>
      <c r="AZQ166" s="298"/>
      <c r="AZR166" s="298"/>
      <c r="AZS166" s="298"/>
      <c r="AZT166" s="298"/>
      <c r="AZU166" s="298"/>
      <c r="AZV166" s="298"/>
      <c r="AZW166" s="298"/>
      <c r="AZX166" s="298"/>
      <c r="AZY166" s="298"/>
      <c r="AZZ166" s="298"/>
      <c r="BAA166" s="298"/>
      <c r="BAB166" s="298"/>
      <c r="BAC166" s="298"/>
      <c r="BAD166" s="298"/>
      <c r="BAE166" s="298"/>
      <c r="BAF166" s="298"/>
      <c r="BAG166" s="298"/>
      <c r="BAH166" s="298"/>
      <c r="BAI166" s="298"/>
      <c r="BAJ166" s="298"/>
      <c r="BAK166" s="298"/>
      <c r="BAL166" s="298"/>
      <c r="BAM166" s="298"/>
      <c r="BAN166" s="298"/>
      <c r="BAO166" s="298"/>
      <c r="BAP166" s="298"/>
      <c r="BAQ166" s="298"/>
      <c r="BAR166" s="298"/>
      <c r="BAS166" s="298"/>
      <c r="BAT166" s="298"/>
      <c r="BAU166" s="298"/>
      <c r="BAV166" s="298"/>
      <c r="BAW166" s="298"/>
      <c r="BAX166" s="298"/>
      <c r="BAY166" s="298"/>
      <c r="BAZ166" s="298"/>
      <c r="BBA166" s="298"/>
      <c r="BBB166" s="298"/>
      <c r="BBC166" s="298"/>
      <c r="BBD166" s="298"/>
      <c r="BBE166" s="298"/>
      <c r="BBF166" s="298"/>
      <c r="BBG166" s="298"/>
      <c r="BBH166" s="298"/>
      <c r="BBI166" s="298"/>
      <c r="BBJ166" s="298"/>
      <c r="BBK166" s="298"/>
      <c r="BBL166" s="298"/>
      <c r="BBM166" s="298"/>
      <c r="BBN166" s="298"/>
      <c r="BBO166" s="298"/>
      <c r="BBP166" s="298"/>
      <c r="BBQ166" s="298"/>
      <c r="BBR166" s="298"/>
      <c r="BBS166" s="298"/>
      <c r="BBT166" s="298"/>
      <c r="BBU166" s="298"/>
      <c r="BBV166" s="298"/>
      <c r="BBW166" s="298"/>
      <c r="BBX166" s="298"/>
      <c r="BBY166" s="298"/>
      <c r="BBZ166" s="298"/>
      <c r="BCA166" s="298"/>
      <c r="BCB166" s="298"/>
      <c r="BCC166" s="298"/>
      <c r="BCD166" s="298"/>
      <c r="BCE166" s="298"/>
      <c r="BCF166" s="298"/>
      <c r="BCG166" s="298"/>
      <c r="BCH166" s="298"/>
      <c r="BCI166" s="298"/>
      <c r="BCJ166" s="298"/>
      <c r="BCK166" s="298"/>
      <c r="BCL166" s="298"/>
      <c r="BCM166" s="298"/>
      <c r="BCN166" s="298"/>
      <c r="BCO166" s="298"/>
      <c r="BCP166" s="298"/>
      <c r="BCQ166" s="298"/>
      <c r="BCR166" s="298"/>
      <c r="BCS166" s="298"/>
      <c r="BCT166" s="298"/>
      <c r="BCU166" s="298"/>
      <c r="BCV166" s="298"/>
      <c r="BCW166" s="298"/>
      <c r="BCX166" s="298"/>
      <c r="BCY166" s="298"/>
      <c r="BCZ166" s="298"/>
      <c r="BDA166" s="298"/>
      <c r="BDB166" s="298"/>
      <c r="BDC166" s="298"/>
      <c r="BDD166" s="298"/>
      <c r="BDE166" s="298"/>
      <c r="BDF166" s="298"/>
      <c r="BDG166" s="298"/>
      <c r="BDH166" s="298"/>
      <c r="BDI166" s="298"/>
      <c r="BDJ166" s="298"/>
      <c r="BDK166" s="298"/>
      <c r="BDL166" s="298"/>
      <c r="BDM166" s="298"/>
      <c r="BDN166" s="298"/>
      <c r="BDO166" s="298"/>
      <c r="BDP166" s="298"/>
      <c r="BDQ166" s="298"/>
      <c r="BDR166" s="298"/>
      <c r="BDS166" s="298"/>
      <c r="BDT166" s="298"/>
      <c r="BDU166" s="298"/>
      <c r="BDV166" s="298"/>
      <c r="BDW166" s="298"/>
      <c r="BDX166" s="298"/>
      <c r="BDY166" s="298"/>
      <c r="BDZ166" s="298"/>
      <c r="BEA166" s="298"/>
      <c r="BEB166" s="298"/>
      <c r="BEC166" s="298"/>
      <c r="BED166" s="298"/>
      <c r="BEE166" s="298"/>
      <c r="BEF166" s="298"/>
      <c r="BEG166" s="298"/>
      <c r="BEH166" s="298"/>
      <c r="BEI166" s="298"/>
      <c r="BEJ166" s="298"/>
      <c r="BEK166" s="298"/>
      <c r="BEL166" s="298"/>
      <c r="BEM166" s="298"/>
      <c r="BEN166" s="298"/>
      <c r="BEO166" s="298"/>
      <c r="BEP166" s="298"/>
      <c r="BEQ166" s="298"/>
      <c r="BER166" s="298"/>
      <c r="BES166" s="298"/>
      <c r="BET166" s="298"/>
      <c r="BEU166" s="298"/>
      <c r="BEV166" s="298"/>
      <c r="BEW166" s="298"/>
      <c r="BEX166" s="298"/>
      <c r="BEY166" s="298"/>
      <c r="BEZ166" s="298"/>
      <c r="BFA166" s="298"/>
      <c r="BFB166" s="298"/>
      <c r="BFC166" s="298"/>
      <c r="BFD166" s="298"/>
      <c r="BFE166" s="298"/>
      <c r="BFF166" s="298"/>
      <c r="BFG166" s="298"/>
      <c r="BFH166" s="298"/>
      <c r="BFI166" s="298"/>
      <c r="BFJ166" s="298"/>
      <c r="BFK166" s="298"/>
      <c r="BFL166" s="298"/>
      <c r="BFM166" s="298"/>
      <c r="BFN166" s="298"/>
      <c r="BFO166" s="298"/>
      <c r="BFP166" s="298"/>
      <c r="BFQ166" s="298"/>
      <c r="BFR166" s="298"/>
      <c r="BFS166" s="298"/>
      <c r="BFT166" s="298"/>
      <c r="BFU166" s="298"/>
      <c r="BFV166" s="298"/>
      <c r="BFW166" s="298"/>
      <c r="BFX166" s="298"/>
      <c r="BFY166" s="298"/>
      <c r="BFZ166" s="298"/>
      <c r="BGA166" s="298"/>
      <c r="BGB166" s="298"/>
      <c r="BGC166" s="298"/>
      <c r="BGD166" s="298"/>
      <c r="BGE166" s="298"/>
      <c r="BGF166" s="298"/>
      <c r="BGG166" s="298"/>
      <c r="BGH166" s="298"/>
      <c r="BGI166" s="298"/>
      <c r="BGJ166" s="298"/>
      <c r="BGK166" s="298"/>
      <c r="BGL166" s="298"/>
      <c r="BGM166" s="298"/>
      <c r="BGN166" s="298"/>
      <c r="BGO166" s="298"/>
      <c r="BGP166" s="298"/>
      <c r="BGQ166" s="298"/>
      <c r="BGR166" s="298"/>
      <c r="BGS166" s="298"/>
      <c r="BGT166" s="298"/>
      <c r="BGU166" s="298"/>
      <c r="BGV166" s="298"/>
      <c r="BGW166" s="298"/>
      <c r="BGX166" s="298"/>
      <c r="BGY166" s="298"/>
      <c r="BGZ166" s="298"/>
      <c r="BHA166" s="298"/>
      <c r="BHB166" s="298"/>
      <c r="BHC166" s="298"/>
      <c r="BHD166" s="298"/>
      <c r="BHE166" s="298"/>
      <c r="BHF166" s="298"/>
      <c r="BHG166" s="298"/>
      <c r="BHH166" s="298"/>
      <c r="BHI166" s="298"/>
      <c r="BHJ166" s="298"/>
      <c r="BHK166" s="298"/>
      <c r="BHL166" s="298"/>
      <c r="BHM166" s="298"/>
      <c r="BHN166" s="298"/>
      <c r="BHO166" s="298"/>
      <c r="BHP166" s="298"/>
      <c r="BHQ166" s="298"/>
      <c r="BHR166" s="298"/>
      <c r="BHS166" s="298"/>
      <c r="BHT166" s="298"/>
      <c r="BHU166" s="298"/>
      <c r="BHV166" s="298"/>
      <c r="BHW166" s="298"/>
      <c r="BHX166" s="298"/>
      <c r="BHY166" s="298"/>
      <c r="BHZ166" s="298"/>
      <c r="BIA166" s="298"/>
      <c r="BIB166" s="298"/>
      <c r="BIC166" s="298"/>
      <c r="BID166" s="298"/>
      <c r="BIE166" s="298"/>
      <c r="BIF166" s="298"/>
      <c r="BIG166" s="298"/>
      <c r="BIH166" s="298"/>
      <c r="BII166" s="298"/>
      <c r="BIJ166" s="298"/>
      <c r="BIK166" s="298"/>
      <c r="BIL166" s="298"/>
      <c r="BIM166" s="298"/>
      <c r="BIN166" s="298"/>
      <c r="BIO166" s="298"/>
      <c r="BIP166" s="298"/>
      <c r="BIQ166" s="298"/>
      <c r="BIR166" s="298"/>
      <c r="BIS166" s="298"/>
      <c r="BIT166" s="298"/>
      <c r="BIU166" s="298"/>
      <c r="BIV166" s="298"/>
      <c r="BIW166" s="298"/>
      <c r="BIX166" s="298"/>
      <c r="BIY166" s="298"/>
      <c r="BIZ166" s="298"/>
      <c r="BJA166" s="298"/>
      <c r="BJB166" s="298"/>
      <c r="BJC166" s="298"/>
      <c r="BJD166" s="298"/>
      <c r="BJE166" s="298"/>
      <c r="BJF166" s="298"/>
      <c r="BJG166" s="298"/>
      <c r="BJH166" s="298"/>
      <c r="BJI166" s="298"/>
      <c r="BJJ166" s="298"/>
      <c r="BJK166" s="298"/>
      <c r="BJL166" s="298"/>
      <c r="BJM166" s="298"/>
      <c r="BJN166" s="298"/>
      <c r="BJO166" s="298"/>
      <c r="BJP166" s="298"/>
      <c r="BJQ166" s="298"/>
      <c r="BJR166" s="298"/>
      <c r="BJS166" s="298"/>
      <c r="BJT166" s="298"/>
      <c r="BJU166" s="298"/>
      <c r="BJV166" s="298"/>
      <c r="BJW166" s="298"/>
      <c r="BJX166" s="298"/>
      <c r="BJY166" s="298"/>
      <c r="BJZ166" s="298"/>
      <c r="BKA166" s="298"/>
      <c r="BKB166" s="298"/>
      <c r="BKC166" s="298"/>
      <c r="BKD166" s="298"/>
      <c r="BKE166" s="298"/>
      <c r="BKF166" s="298"/>
      <c r="BKG166" s="298"/>
      <c r="BKH166" s="298"/>
      <c r="BKI166" s="298"/>
      <c r="BKJ166" s="298"/>
      <c r="BKK166" s="298"/>
      <c r="BKL166" s="298"/>
      <c r="BKM166" s="298"/>
      <c r="BKN166" s="298"/>
      <c r="BKO166" s="298"/>
      <c r="BKP166" s="298"/>
      <c r="BKQ166" s="298"/>
      <c r="BKR166" s="298"/>
      <c r="BKS166" s="298"/>
      <c r="BKT166" s="298"/>
      <c r="BKU166" s="298"/>
      <c r="BKV166" s="298"/>
      <c r="BKW166" s="298"/>
      <c r="BKX166" s="298"/>
      <c r="BKY166" s="298"/>
      <c r="BKZ166" s="298"/>
      <c r="BLA166" s="298"/>
      <c r="BLB166" s="298"/>
      <c r="BLC166" s="298"/>
      <c r="BLD166" s="298"/>
      <c r="BLE166" s="298"/>
      <c r="BLF166" s="298"/>
      <c r="BLG166" s="298"/>
      <c r="BLH166" s="298"/>
      <c r="BLI166" s="298"/>
      <c r="BLJ166" s="298"/>
      <c r="BLK166" s="298"/>
      <c r="BLL166" s="298"/>
      <c r="BLM166" s="298"/>
      <c r="BLN166" s="298"/>
      <c r="BLO166" s="298"/>
      <c r="BLP166" s="298"/>
      <c r="BLQ166" s="298"/>
      <c r="BLR166" s="298"/>
      <c r="BLS166" s="298"/>
      <c r="BLT166" s="298"/>
      <c r="BLU166" s="298"/>
      <c r="BLV166" s="298"/>
      <c r="BLW166" s="298"/>
      <c r="BLX166" s="298"/>
      <c r="BLY166" s="298"/>
      <c r="BLZ166" s="298"/>
      <c r="BMA166" s="298"/>
      <c r="BMB166" s="298"/>
      <c r="BMC166" s="298"/>
      <c r="BMD166" s="298"/>
      <c r="BME166" s="298"/>
      <c r="BMF166" s="298"/>
      <c r="BMG166" s="298"/>
      <c r="BMH166" s="298"/>
      <c r="BMI166" s="298"/>
      <c r="BMJ166" s="298"/>
      <c r="BMK166" s="298"/>
      <c r="BML166" s="298"/>
      <c r="BMM166" s="298"/>
      <c r="BMN166" s="298"/>
      <c r="BMO166" s="298"/>
      <c r="BMP166" s="298"/>
      <c r="BMQ166" s="298"/>
      <c r="BMR166" s="298"/>
      <c r="BMS166" s="298"/>
      <c r="BMT166" s="298"/>
      <c r="BMU166" s="298"/>
      <c r="BMV166" s="298"/>
      <c r="BMW166" s="298"/>
      <c r="BMX166" s="298"/>
      <c r="BMY166" s="298"/>
      <c r="BMZ166" s="298"/>
      <c r="BNA166" s="298"/>
      <c r="BNB166" s="298"/>
      <c r="BNC166" s="298"/>
      <c r="BND166" s="298"/>
      <c r="BNE166" s="298"/>
      <c r="BNF166" s="298"/>
      <c r="BNG166" s="298"/>
      <c r="BNH166" s="298"/>
      <c r="BNI166" s="298"/>
      <c r="BNJ166" s="298"/>
      <c r="BNK166" s="298"/>
      <c r="BNL166" s="298"/>
      <c r="BNM166" s="298"/>
      <c r="BNN166" s="298"/>
      <c r="BNO166" s="298"/>
      <c r="BNP166" s="298"/>
      <c r="BNQ166" s="298"/>
      <c r="BNR166" s="298"/>
      <c r="BNS166" s="298"/>
      <c r="BNT166" s="298"/>
      <c r="BNU166" s="298"/>
      <c r="BNV166" s="298"/>
      <c r="BNW166" s="298"/>
      <c r="BNX166" s="298"/>
      <c r="BNY166" s="298"/>
      <c r="BNZ166" s="298"/>
      <c r="BOA166" s="298"/>
      <c r="BOB166" s="298"/>
      <c r="BOC166" s="298"/>
      <c r="BOD166" s="298"/>
      <c r="BOE166" s="298"/>
      <c r="BOF166" s="298"/>
      <c r="BOG166" s="298"/>
      <c r="BOH166" s="298"/>
      <c r="BOI166" s="298"/>
      <c r="BOJ166" s="298"/>
      <c r="BOK166" s="298"/>
      <c r="BOL166" s="298"/>
      <c r="BOM166" s="298"/>
      <c r="BON166" s="298"/>
      <c r="BOO166" s="298"/>
      <c r="BOP166" s="298"/>
      <c r="BOQ166" s="298"/>
      <c r="BOR166" s="298"/>
      <c r="BOS166" s="298"/>
      <c r="BOT166" s="298"/>
      <c r="BOU166" s="298"/>
      <c r="BOV166" s="298"/>
      <c r="BOW166" s="298"/>
      <c r="BOX166" s="298"/>
      <c r="BOY166" s="298"/>
      <c r="BOZ166" s="298"/>
      <c r="BPA166" s="298"/>
      <c r="BPB166" s="298"/>
      <c r="BPC166" s="298"/>
      <c r="BPD166" s="298"/>
      <c r="BPE166" s="298"/>
      <c r="BPF166" s="298"/>
      <c r="BPG166" s="298"/>
      <c r="BPH166" s="298"/>
      <c r="BPI166" s="298"/>
      <c r="BPJ166" s="298"/>
      <c r="BPK166" s="298"/>
      <c r="BPL166" s="298"/>
      <c r="BPM166" s="298"/>
      <c r="BPN166" s="298"/>
      <c r="BPO166" s="298"/>
      <c r="BPP166" s="298"/>
      <c r="BPQ166" s="298"/>
      <c r="BPR166" s="298"/>
      <c r="BPS166" s="298"/>
      <c r="BPT166" s="298"/>
      <c r="BPU166" s="298"/>
      <c r="BPV166" s="298"/>
      <c r="BPW166" s="298"/>
      <c r="BPX166" s="298"/>
      <c r="BPY166" s="298"/>
      <c r="BPZ166" s="298"/>
      <c r="BQA166" s="298"/>
      <c r="BQB166" s="298"/>
      <c r="BQC166" s="298"/>
      <c r="BQD166" s="298"/>
      <c r="BQE166" s="298"/>
      <c r="BQF166" s="298"/>
      <c r="BQG166" s="298"/>
      <c r="BQH166" s="298"/>
      <c r="BQI166" s="298"/>
      <c r="BQJ166" s="298"/>
      <c r="BQK166" s="298"/>
      <c r="BQL166" s="298"/>
      <c r="BQM166" s="298"/>
      <c r="BQN166" s="298"/>
      <c r="BQO166" s="298"/>
      <c r="BQP166" s="298"/>
      <c r="BQQ166" s="298"/>
      <c r="BQR166" s="298"/>
      <c r="BQS166" s="298"/>
      <c r="BQT166" s="298"/>
      <c r="BQU166" s="298"/>
      <c r="BQV166" s="298"/>
      <c r="BQW166" s="298"/>
      <c r="BQX166" s="298"/>
      <c r="BQY166" s="298"/>
      <c r="BQZ166" s="298"/>
      <c r="BRA166" s="298"/>
      <c r="BRB166" s="298"/>
      <c r="BRC166" s="298"/>
      <c r="BRD166" s="298"/>
      <c r="BRE166" s="298"/>
      <c r="BRF166" s="298"/>
      <c r="BRG166" s="298"/>
      <c r="BRH166" s="298"/>
      <c r="BRI166" s="298"/>
      <c r="BRJ166" s="298"/>
      <c r="BRK166" s="298"/>
      <c r="BRL166" s="298"/>
      <c r="BRM166" s="298"/>
      <c r="BRN166" s="298"/>
      <c r="BRO166" s="298"/>
      <c r="BRP166" s="298"/>
      <c r="BRQ166" s="298"/>
      <c r="BRR166" s="298"/>
      <c r="BRS166" s="298"/>
      <c r="BRT166" s="298"/>
      <c r="BRU166" s="298"/>
      <c r="BRV166" s="298"/>
      <c r="BRW166" s="298"/>
      <c r="BRX166" s="298"/>
      <c r="BRY166" s="298"/>
      <c r="BRZ166" s="298"/>
      <c r="BSA166" s="298"/>
      <c r="BSB166" s="298"/>
      <c r="BSC166" s="298"/>
      <c r="BSD166" s="298"/>
      <c r="BSE166" s="298"/>
      <c r="BSF166" s="298"/>
      <c r="BSG166" s="298"/>
      <c r="BSH166" s="298"/>
      <c r="BSI166" s="298"/>
      <c r="BSJ166" s="298"/>
      <c r="BSK166" s="298"/>
      <c r="BSL166" s="298"/>
      <c r="BSM166" s="298"/>
      <c r="BSN166" s="298"/>
      <c r="BSO166" s="298"/>
      <c r="BSP166" s="298"/>
      <c r="BSQ166" s="298"/>
      <c r="BSR166" s="298"/>
      <c r="BSS166" s="298"/>
      <c r="BST166" s="298"/>
      <c r="BSU166" s="298"/>
      <c r="BSV166" s="298"/>
      <c r="BSW166" s="298"/>
      <c r="BSX166" s="298"/>
      <c r="BSY166" s="298"/>
      <c r="BSZ166" s="298"/>
      <c r="BTA166" s="298"/>
      <c r="BTB166" s="298"/>
      <c r="BTC166" s="298"/>
      <c r="BTD166" s="298"/>
      <c r="BTE166" s="298"/>
      <c r="BTF166" s="298"/>
      <c r="BTG166" s="298"/>
      <c r="BTH166" s="298"/>
      <c r="BTI166" s="298"/>
      <c r="BTJ166" s="298"/>
      <c r="BTK166" s="298"/>
      <c r="BTL166" s="298"/>
      <c r="BTM166" s="298"/>
      <c r="BTN166" s="298"/>
      <c r="BTO166" s="298"/>
      <c r="BTP166" s="298"/>
      <c r="BTQ166" s="298"/>
      <c r="BTR166" s="298"/>
      <c r="BTS166" s="298"/>
      <c r="BTT166" s="298"/>
      <c r="BTU166" s="298"/>
      <c r="BTV166" s="298"/>
      <c r="BTW166" s="298"/>
      <c r="BTX166" s="298"/>
      <c r="BTY166" s="298"/>
      <c r="BTZ166" s="298"/>
      <c r="BUA166" s="298"/>
      <c r="BUB166" s="298"/>
      <c r="BUC166" s="298"/>
      <c r="BUD166" s="298"/>
      <c r="BUE166" s="298"/>
      <c r="BUF166" s="298"/>
      <c r="BUG166" s="298"/>
      <c r="BUH166" s="298"/>
      <c r="BUI166" s="298"/>
      <c r="BUJ166" s="298"/>
      <c r="BUK166" s="298"/>
      <c r="BUL166" s="298"/>
      <c r="BUM166" s="298"/>
      <c r="BUN166" s="298"/>
      <c r="BUO166" s="298"/>
      <c r="BUP166" s="298"/>
      <c r="BUQ166" s="298"/>
      <c r="BUR166" s="298"/>
      <c r="BUS166" s="298"/>
      <c r="BUT166" s="298"/>
      <c r="BUU166" s="298"/>
      <c r="BUV166" s="298"/>
      <c r="BUW166" s="298"/>
      <c r="BUX166" s="298"/>
      <c r="BUY166" s="298"/>
      <c r="BUZ166" s="298"/>
      <c r="BVA166" s="298"/>
      <c r="BVB166" s="298"/>
      <c r="BVC166" s="298"/>
      <c r="BVD166" s="298"/>
      <c r="BVE166" s="298"/>
      <c r="BVF166" s="298"/>
      <c r="BVG166" s="298"/>
      <c r="BVH166" s="298"/>
      <c r="BVI166" s="298"/>
      <c r="BVJ166" s="298"/>
      <c r="BVK166" s="298"/>
      <c r="BVL166" s="298"/>
      <c r="BVM166" s="298"/>
      <c r="BVN166" s="298"/>
      <c r="BVO166" s="298"/>
      <c r="BVP166" s="298"/>
      <c r="BVQ166" s="298"/>
      <c r="BVR166" s="298"/>
      <c r="BVS166" s="298"/>
      <c r="BVT166" s="298"/>
      <c r="BVU166" s="298"/>
      <c r="BVV166" s="298"/>
      <c r="BVW166" s="298"/>
      <c r="BVX166" s="298"/>
      <c r="BVY166" s="298"/>
      <c r="BVZ166" s="298"/>
      <c r="BWA166" s="298"/>
      <c r="BWB166" s="298"/>
      <c r="BWC166" s="298"/>
      <c r="BWD166" s="298"/>
      <c r="BWE166" s="298"/>
      <c r="BWF166" s="298"/>
      <c r="BWG166" s="298"/>
      <c r="BWH166" s="298"/>
      <c r="BWI166" s="298"/>
      <c r="BWJ166" s="298"/>
      <c r="BWK166" s="298"/>
      <c r="BWL166" s="298"/>
      <c r="BWM166" s="298"/>
      <c r="BWN166" s="298"/>
      <c r="BWO166" s="298"/>
      <c r="BWP166" s="298"/>
      <c r="BWQ166" s="298"/>
      <c r="BWR166" s="298"/>
      <c r="BWS166" s="298"/>
      <c r="BWT166" s="298"/>
      <c r="BWU166" s="298"/>
      <c r="BWV166" s="298"/>
      <c r="BWW166" s="298"/>
      <c r="BWX166" s="298"/>
      <c r="BWY166" s="298"/>
      <c r="BWZ166" s="298"/>
      <c r="BXA166" s="298"/>
      <c r="BXB166" s="298"/>
      <c r="BXC166" s="298"/>
      <c r="BXD166" s="298"/>
      <c r="BXE166" s="298"/>
      <c r="BXF166" s="298"/>
      <c r="BXG166" s="298"/>
      <c r="BXH166" s="298"/>
      <c r="BXI166" s="298"/>
      <c r="BXJ166" s="298"/>
      <c r="BXK166" s="298"/>
      <c r="BXL166" s="298"/>
      <c r="BXM166" s="298"/>
      <c r="BXN166" s="298"/>
      <c r="BXO166" s="298"/>
      <c r="BXP166" s="298"/>
      <c r="BXQ166" s="298"/>
      <c r="BXR166" s="298"/>
      <c r="BXS166" s="298"/>
      <c r="BXT166" s="298"/>
      <c r="BXU166" s="298"/>
      <c r="BXV166" s="298"/>
      <c r="BXW166" s="298"/>
      <c r="BXX166" s="298"/>
      <c r="BXY166" s="298"/>
      <c r="BXZ166" s="298"/>
      <c r="BYA166" s="298"/>
      <c r="BYB166" s="298"/>
      <c r="BYC166" s="298"/>
      <c r="BYD166" s="298"/>
      <c r="BYE166" s="298"/>
      <c r="BYF166" s="298"/>
      <c r="BYG166" s="298"/>
      <c r="BYH166" s="298"/>
      <c r="BYI166" s="298"/>
      <c r="BYJ166" s="298"/>
      <c r="BYK166" s="298"/>
      <c r="BYL166" s="298"/>
      <c r="BYM166" s="298"/>
      <c r="BYN166" s="298"/>
      <c r="BYO166" s="298"/>
      <c r="BYP166" s="298"/>
      <c r="BYQ166" s="298"/>
      <c r="BYR166" s="298"/>
      <c r="BYS166" s="298"/>
      <c r="BYT166" s="298"/>
      <c r="BYU166" s="298"/>
      <c r="BYV166" s="298"/>
      <c r="BYW166" s="298"/>
      <c r="BYX166" s="298"/>
      <c r="BYY166" s="298"/>
      <c r="BYZ166" s="298"/>
      <c r="BZA166" s="298"/>
      <c r="BZB166" s="298"/>
      <c r="BZC166" s="298"/>
      <c r="BZD166" s="298"/>
      <c r="BZE166" s="298"/>
      <c r="BZF166" s="298"/>
      <c r="BZG166" s="298"/>
      <c r="BZH166" s="298"/>
      <c r="BZI166" s="298"/>
      <c r="BZJ166" s="298"/>
      <c r="BZK166" s="298"/>
      <c r="BZL166" s="298"/>
      <c r="BZM166" s="298"/>
      <c r="BZN166" s="298"/>
      <c r="BZO166" s="298"/>
      <c r="BZP166" s="298"/>
      <c r="BZQ166" s="298"/>
      <c r="BZR166" s="298"/>
      <c r="BZS166" s="298"/>
      <c r="BZT166" s="298"/>
      <c r="BZU166" s="298"/>
      <c r="BZV166" s="298"/>
      <c r="BZW166" s="298"/>
      <c r="BZX166" s="298"/>
      <c r="BZY166" s="298"/>
      <c r="BZZ166" s="298"/>
      <c r="CAA166" s="298"/>
      <c r="CAB166" s="298"/>
      <c r="CAC166" s="298"/>
      <c r="CAD166" s="298"/>
      <c r="CAE166" s="298"/>
      <c r="CAF166" s="298"/>
      <c r="CAG166" s="298"/>
      <c r="CAH166" s="298"/>
      <c r="CAI166" s="298"/>
      <c r="CAJ166" s="298"/>
      <c r="CAK166" s="298"/>
      <c r="CAL166" s="298"/>
      <c r="CAM166" s="298"/>
      <c r="CAN166" s="298"/>
      <c r="CAO166" s="298"/>
      <c r="CAP166" s="298"/>
      <c r="CAQ166" s="298"/>
      <c r="CAR166" s="298"/>
      <c r="CAS166" s="298"/>
      <c r="CAT166" s="298"/>
      <c r="CAU166" s="298"/>
      <c r="CAV166" s="298"/>
      <c r="CAW166" s="298"/>
      <c r="CAX166" s="298"/>
      <c r="CAY166" s="298"/>
      <c r="CAZ166" s="298"/>
      <c r="CBA166" s="298"/>
      <c r="CBB166" s="298"/>
      <c r="CBC166" s="298"/>
      <c r="CBD166" s="298"/>
      <c r="CBE166" s="298"/>
      <c r="CBF166" s="298"/>
      <c r="CBG166" s="298"/>
      <c r="CBH166" s="298"/>
      <c r="CBI166" s="298"/>
      <c r="CBJ166" s="298"/>
      <c r="CBK166" s="298"/>
      <c r="CBL166" s="298"/>
      <c r="CBM166" s="298"/>
      <c r="CBN166" s="298"/>
      <c r="CBO166" s="298"/>
      <c r="CBP166" s="298"/>
      <c r="CBQ166" s="298"/>
      <c r="CBR166" s="298"/>
      <c r="CBS166" s="298"/>
      <c r="CBT166" s="298"/>
      <c r="CBU166" s="298"/>
      <c r="CBV166" s="298"/>
      <c r="CBW166" s="298"/>
      <c r="CBX166" s="298"/>
      <c r="CBY166" s="298"/>
      <c r="CBZ166" s="298"/>
      <c r="CCA166" s="298"/>
      <c r="CCB166" s="298"/>
      <c r="CCC166" s="298"/>
      <c r="CCD166" s="298"/>
      <c r="CCE166" s="298"/>
      <c r="CCF166" s="298"/>
      <c r="CCG166" s="298"/>
      <c r="CCH166" s="298"/>
      <c r="CCI166" s="298"/>
      <c r="CCJ166" s="298"/>
      <c r="CCK166" s="298"/>
      <c r="CCL166" s="298"/>
      <c r="CCM166" s="298"/>
      <c r="CCN166" s="298"/>
      <c r="CCO166" s="298"/>
      <c r="CCP166" s="298"/>
      <c r="CCQ166" s="298"/>
      <c r="CCR166" s="298"/>
      <c r="CCS166" s="298"/>
      <c r="CCT166" s="298"/>
      <c r="CCU166" s="298"/>
      <c r="CCV166" s="298"/>
      <c r="CCW166" s="298"/>
      <c r="CCX166" s="298"/>
      <c r="CCY166" s="298"/>
      <c r="CCZ166" s="298"/>
      <c r="CDA166" s="298"/>
      <c r="CDB166" s="298"/>
      <c r="CDC166" s="298"/>
      <c r="CDD166" s="298"/>
      <c r="CDE166" s="298"/>
      <c r="CDF166" s="298"/>
      <c r="CDG166" s="298"/>
      <c r="CDH166" s="298"/>
      <c r="CDI166" s="298"/>
      <c r="CDJ166" s="298"/>
      <c r="CDK166" s="298"/>
      <c r="CDL166" s="298"/>
      <c r="CDM166" s="298"/>
      <c r="CDN166" s="298"/>
      <c r="CDO166" s="298"/>
      <c r="CDP166" s="298"/>
      <c r="CDQ166" s="298"/>
      <c r="CDR166" s="298"/>
      <c r="CDS166" s="298"/>
      <c r="CDT166" s="298"/>
      <c r="CDU166" s="298"/>
      <c r="CDV166" s="298"/>
      <c r="CDW166" s="298"/>
      <c r="CDX166" s="298"/>
      <c r="CDY166" s="298"/>
      <c r="CDZ166" s="298"/>
      <c r="CEA166" s="298"/>
      <c r="CEB166" s="298"/>
      <c r="CEC166" s="298"/>
      <c r="CED166" s="298"/>
      <c r="CEE166" s="298"/>
      <c r="CEF166" s="298"/>
      <c r="CEG166" s="298"/>
      <c r="CEH166" s="298"/>
      <c r="CEI166" s="298"/>
      <c r="CEJ166" s="298"/>
      <c r="CEK166" s="298"/>
      <c r="CEL166" s="298"/>
      <c r="CEM166" s="298"/>
      <c r="CEN166" s="298"/>
      <c r="CEO166" s="298"/>
      <c r="CEP166" s="298"/>
      <c r="CEQ166" s="298"/>
      <c r="CER166" s="298"/>
      <c r="CES166" s="298"/>
      <c r="CET166" s="298"/>
      <c r="CEU166" s="298"/>
      <c r="CEV166" s="298"/>
      <c r="CEW166" s="298"/>
      <c r="CEX166" s="298"/>
      <c r="CEY166" s="298"/>
      <c r="CEZ166" s="298"/>
      <c r="CFA166" s="298"/>
      <c r="CFB166" s="298"/>
      <c r="CFC166" s="298"/>
      <c r="CFD166" s="298"/>
      <c r="CFE166" s="298"/>
      <c r="CFF166" s="298"/>
      <c r="CFG166" s="298"/>
      <c r="CFH166" s="298"/>
      <c r="CFI166" s="298"/>
      <c r="CFJ166" s="298"/>
      <c r="CFK166" s="298"/>
      <c r="CFL166" s="298"/>
      <c r="CFM166" s="298"/>
      <c r="CFN166" s="298"/>
      <c r="CFO166" s="298"/>
      <c r="CFP166" s="298"/>
      <c r="CFQ166" s="298"/>
      <c r="CFR166" s="298"/>
      <c r="CFS166" s="298"/>
      <c r="CFT166" s="298"/>
      <c r="CFU166" s="298"/>
      <c r="CFV166" s="298"/>
      <c r="CFW166" s="298"/>
      <c r="CFX166" s="298"/>
      <c r="CFY166" s="298"/>
      <c r="CFZ166" s="298"/>
      <c r="CGA166" s="298"/>
      <c r="CGB166" s="298"/>
      <c r="CGC166" s="298"/>
      <c r="CGD166" s="298"/>
      <c r="CGE166" s="298"/>
      <c r="CGF166" s="298"/>
      <c r="CGG166" s="298"/>
      <c r="CGH166" s="298"/>
      <c r="CGI166" s="298"/>
      <c r="CGJ166" s="298"/>
      <c r="CGK166" s="298"/>
      <c r="CGL166" s="298"/>
      <c r="CGM166" s="298"/>
      <c r="CGN166" s="298"/>
      <c r="CGO166" s="298"/>
      <c r="CGP166" s="298"/>
      <c r="CGQ166" s="298"/>
      <c r="CGR166" s="298"/>
      <c r="CGS166" s="298"/>
      <c r="CGT166" s="298"/>
      <c r="CGU166" s="298"/>
      <c r="CGV166" s="298"/>
      <c r="CGW166" s="298"/>
      <c r="CGX166" s="298"/>
      <c r="CGY166" s="298"/>
      <c r="CGZ166" s="298"/>
      <c r="CHA166" s="298"/>
      <c r="CHB166" s="298"/>
      <c r="CHC166" s="298"/>
      <c r="CHD166" s="298"/>
      <c r="CHE166" s="298"/>
      <c r="CHF166" s="298"/>
      <c r="CHG166" s="298"/>
      <c r="CHH166" s="298"/>
      <c r="CHI166" s="298"/>
      <c r="CHJ166" s="298"/>
      <c r="CHK166" s="298"/>
      <c r="CHL166" s="298"/>
      <c r="CHM166" s="298"/>
      <c r="CHN166" s="298"/>
      <c r="CHO166" s="298"/>
      <c r="CHP166" s="298"/>
      <c r="CHQ166" s="298"/>
      <c r="CHR166" s="298"/>
      <c r="CHS166" s="298"/>
      <c r="CHT166" s="298"/>
      <c r="CHU166" s="298"/>
      <c r="CHV166" s="298"/>
      <c r="CHW166" s="298"/>
      <c r="CHX166" s="298"/>
      <c r="CHY166" s="298"/>
      <c r="CHZ166" s="298"/>
      <c r="CIA166" s="298"/>
      <c r="CIB166" s="298"/>
      <c r="CIC166" s="298"/>
      <c r="CID166" s="298"/>
      <c r="CIE166" s="298"/>
      <c r="CIF166" s="298"/>
      <c r="CIG166" s="298"/>
      <c r="CIH166" s="298"/>
      <c r="CII166" s="298"/>
      <c r="CIJ166" s="298"/>
      <c r="CIK166" s="298"/>
      <c r="CIL166" s="298"/>
      <c r="CIM166" s="298"/>
      <c r="CIN166" s="298"/>
      <c r="CIO166" s="298"/>
      <c r="CIP166" s="298"/>
      <c r="CIQ166" s="298"/>
      <c r="CIR166" s="298"/>
      <c r="CIS166" s="298"/>
      <c r="CIT166" s="298"/>
      <c r="CIU166" s="298"/>
      <c r="CIV166" s="298"/>
      <c r="CIW166" s="298"/>
      <c r="CIX166" s="298"/>
      <c r="CIY166" s="298"/>
      <c r="CIZ166" s="298"/>
      <c r="CJA166" s="298"/>
      <c r="CJB166" s="298"/>
      <c r="CJC166" s="298"/>
      <c r="CJD166" s="298"/>
      <c r="CJE166" s="298"/>
      <c r="CJF166" s="298"/>
      <c r="CJG166" s="298"/>
      <c r="CJH166" s="298"/>
      <c r="CJI166" s="298"/>
      <c r="CJJ166" s="298"/>
      <c r="CJK166" s="298"/>
      <c r="CJL166" s="298"/>
      <c r="CJM166" s="298"/>
      <c r="CJN166" s="298"/>
      <c r="CJO166" s="298"/>
      <c r="CJP166" s="298"/>
      <c r="CJQ166" s="298"/>
      <c r="CJR166" s="298"/>
      <c r="CJS166" s="298"/>
      <c r="CJT166" s="298"/>
      <c r="CJU166" s="298"/>
      <c r="CJV166" s="298"/>
      <c r="CJW166" s="298"/>
      <c r="CJX166" s="298"/>
      <c r="CJY166" s="298"/>
      <c r="CJZ166" s="298"/>
      <c r="CKA166" s="298"/>
      <c r="CKB166" s="298"/>
      <c r="CKC166" s="298"/>
      <c r="CKD166" s="298"/>
      <c r="CKE166" s="298"/>
      <c r="CKF166" s="298"/>
      <c r="CKG166" s="298"/>
      <c r="CKH166" s="298"/>
      <c r="CKI166" s="298"/>
      <c r="CKJ166" s="298"/>
      <c r="CKK166" s="298"/>
      <c r="CKL166" s="298"/>
      <c r="CKM166" s="298"/>
      <c r="CKN166" s="298"/>
      <c r="CKO166" s="298"/>
      <c r="CKP166" s="298"/>
      <c r="CKQ166" s="298"/>
      <c r="CKR166" s="298"/>
      <c r="CKS166" s="298"/>
      <c r="CKT166" s="298"/>
      <c r="CKU166" s="298"/>
      <c r="CKV166" s="298"/>
      <c r="CKW166" s="298"/>
      <c r="CKX166" s="298"/>
      <c r="CKY166" s="298"/>
      <c r="CKZ166" s="298"/>
      <c r="CLA166" s="298"/>
      <c r="CLB166" s="298"/>
      <c r="CLC166" s="298"/>
      <c r="CLD166" s="298"/>
      <c r="CLE166" s="298"/>
      <c r="CLF166" s="298"/>
      <c r="CLG166" s="298"/>
      <c r="CLH166" s="298"/>
      <c r="CLI166" s="298"/>
      <c r="CLJ166" s="298"/>
      <c r="CLK166" s="298"/>
      <c r="CLL166" s="298"/>
      <c r="CLM166" s="298"/>
      <c r="CLN166" s="298"/>
      <c r="CLO166" s="298"/>
      <c r="CLP166" s="298"/>
      <c r="CLQ166" s="298"/>
      <c r="CLR166" s="298"/>
      <c r="CLS166" s="298"/>
      <c r="CLT166" s="298"/>
      <c r="CLU166" s="298"/>
      <c r="CLV166" s="298"/>
      <c r="CLW166" s="298"/>
      <c r="CLX166" s="298"/>
      <c r="CLY166" s="298"/>
      <c r="CLZ166" s="298"/>
      <c r="CMA166" s="298"/>
      <c r="CMB166" s="298"/>
      <c r="CMC166" s="298"/>
      <c r="CMD166" s="298"/>
      <c r="CME166" s="298"/>
      <c r="CMF166" s="298"/>
      <c r="CMG166" s="298"/>
      <c r="CMH166" s="298"/>
      <c r="CMI166" s="298"/>
      <c r="CMJ166" s="298"/>
      <c r="CMK166" s="298"/>
      <c r="CML166" s="298"/>
      <c r="CMM166" s="298"/>
      <c r="CMN166" s="298"/>
      <c r="CMO166" s="298"/>
      <c r="CMP166" s="298"/>
      <c r="CMQ166" s="298"/>
      <c r="CMR166" s="298"/>
      <c r="CMS166" s="298"/>
      <c r="CMT166" s="298"/>
      <c r="CMU166" s="298"/>
      <c r="CMV166" s="298"/>
      <c r="CMW166" s="298"/>
      <c r="CMX166" s="298"/>
      <c r="CMY166" s="298"/>
      <c r="CMZ166" s="298"/>
      <c r="CNA166" s="298"/>
      <c r="CNB166" s="298"/>
      <c r="CNC166" s="298"/>
      <c r="CND166" s="298"/>
      <c r="CNE166" s="298"/>
      <c r="CNF166" s="298"/>
      <c r="CNG166" s="298"/>
      <c r="CNH166" s="298"/>
      <c r="CNI166" s="298"/>
      <c r="CNJ166" s="298"/>
      <c r="CNK166" s="298"/>
      <c r="CNL166" s="298"/>
      <c r="CNM166" s="298"/>
      <c r="CNN166" s="298"/>
      <c r="CNO166" s="298"/>
      <c r="CNP166" s="298"/>
      <c r="CNQ166" s="298"/>
      <c r="CNR166" s="298"/>
      <c r="CNS166" s="298"/>
      <c r="CNT166" s="298"/>
      <c r="CNU166" s="298"/>
      <c r="CNV166" s="298"/>
      <c r="CNW166" s="298"/>
      <c r="CNX166" s="298"/>
      <c r="CNY166" s="298"/>
      <c r="CNZ166" s="298"/>
      <c r="COA166" s="298"/>
      <c r="COB166" s="298"/>
      <c r="COC166" s="298"/>
      <c r="COD166" s="298"/>
      <c r="COE166" s="298"/>
      <c r="COF166" s="298"/>
      <c r="COG166" s="298"/>
      <c r="COH166" s="298"/>
      <c r="COI166" s="298"/>
      <c r="COJ166" s="298"/>
      <c r="COK166" s="298"/>
      <c r="COL166" s="298"/>
      <c r="COM166" s="298"/>
      <c r="CON166" s="298"/>
      <c r="COO166" s="298"/>
      <c r="COP166" s="298"/>
      <c r="COQ166" s="298"/>
      <c r="COR166" s="298"/>
      <c r="COS166" s="298"/>
      <c r="COT166" s="298"/>
      <c r="COU166" s="298"/>
      <c r="COV166" s="298"/>
      <c r="COW166" s="298"/>
      <c r="COX166" s="298"/>
      <c r="COY166" s="298"/>
      <c r="COZ166" s="298"/>
      <c r="CPA166" s="298"/>
      <c r="CPB166" s="298"/>
      <c r="CPC166" s="298"/>
      <c r="CPD166" s="298"/>
      <c r="CPE166" s="298"/>
      <c r="CPF166" s="298"/>
      <c r="CPG166" s="298"/>
      <c r="CPH166" s="298"/>
      <c r="CPI166" s="298"/>
      <c r="CPJ166" s="298"/>
      <c r="CPK166" s="298"/>
      <c r="CPL166" s="298"/>
      <c r="CPM166" s="298"/>
      <c r="CPN166" s="298"/>
      <c r="CPO166" s="298"/>
      <c r="CPP166" s="298"/>
      <c r="CPQ166" s="298"/>
      <c r="CPR166" s="298"/>
      <c r="CPS166" s="298"/>
      <c r="CPT166" s="298"/>
      <c r="CPU166" s="298"/>
      <c r="CPV166" s="298"/>
      <c r="CPW166" s="298"/>
      <c r="CPX166" s="298"/>
      <c r="CPY166" s="298"/>
      <c r="CPZ166" s="298"/>
      <c r="CQA166" s="298"/>
      <c r="CQB166" s="298"/>
      <c r="CQC166" s="298"/>
      <c r="CQD166" s="298"/>
      <c r="CQE166" s="298"/>
      <c r="CQF166" s="298"/>
      <c r="CQG166" s="298"/>
      <c r="CQH166" s="298"/>
      <c r="CQI166" s="298"/>
      <c r="CQJ166" s="298"/>
      <c r="CQK166" s="298"/>
      <c r="CQL166" s="298"/>
      <c r="CQM166" s="298"/>
      <c r="CQN166" s="298"/>
      <c r="CQO166" s="298"/>
      <c r="CQP166" s="298"/>
      <c r="CQQ166" s="298"/>
      <c r="CQR166" s="298"/>
      <c r="CQS166" s="298"/>
      <c r="CQT166" s="298"/>
      <c r="CQU166" s="298"/>
      <c r="CQV166" s="298"/>
      <c r="CQW166" s="298"/>
      <c r="CQX166" s="298"/>
      <c r="CQY166" s="298"/>
      <c r="CQZ166" s="298"/>
      <c r="CRA166" s="298"/>
      <c r="CRB166" s="298"/>
      <c r="CRC166" s="298"/>
      <c r="CRD166" s="298"/>
      <c r="CRE166" s="298"/>
      <c r="CRF166" s="298"/>
      <c r="CRG166" s="298"/>
      <c r="CRH166" s="298"/>
      <c r="CRI166" s="298"/>
      <c r="CRJ166" s="298"/>
      <c r="CRK166" s="298"/>
      <c r="CRL166" s="298"/>
      <c r="CRM166" s="298"/>
      <c r="CRN166" s="298"/>
      <c r="CRO166" s="298"/>
      <c r="CRP166" s="298"/>
      <c r="CRQ166" s="298"/>
      <c r="CRR166" s="298"/>
      <c r="CRS166" s="298"/>
      <c r="CRT166" s="298"/>
      <c r="CRU166" s="298"/>
      <c r="CRV166" s="298"/>
      <c r="CRW166" s="298"/>
      <c r="CRX166" s="298"/>
      <c r="CRY166" s="298"/>
      <c r="CRZ166" s="298"/>
      <c r="CSA166" s="298"/>
      <c r="CSB166" s="298"/>
      <c r="CSC166" s="298"/>
      <c r="CSD166" s="298"/>
      <c r="CSE166" s="298"/>
      <c r="CSF166" s="298"/>
      <c r="CSG166" s="298"/>
      <c r="CSH166" s="298"/>
      <c r="CSI166" s="298"/>
      <c r="CSJ166" s="298"/>
      <c r="CSK166" s="298"/>
      <c r="CSL166" s="298"/>
      <c r="CSM166" s="298"/>
      <c r="CSN166" s="298"/>
      <c r="CSO166" s="298"/>
      <c r="CSP166" s="298"/>
      <c r="CSQ166" s="298"/>
      <c r="CSR166" s="298"/>
      <c r="CSS166" s="298"/>
      <c r="CST166" s="298"/>
      <c r="CSU166" s="298"/>
      <c r="CSV166" s="298"/>
      <c r="CSW166" s="298"/>
      <c r="CSX166" s="298"/>
      <c r="CSY166" s="298"/>
      <c r="CSZ166" s="298"/>
      <c r="CTA166" s="298"/>
      <c r="CTB166" s="298"/>
      <c r="CTC166" s="298"/>
      <c r="CTD166" s="298"/>
      <c r="CTE166" s="298"/>
      <c r="CTF166" s="298"/>
      <c r="CTG166" s="298"/>
      <c r="CTH166" s="298"/>
      <c r="CTI166" s="298"/>
      <c r="CTJ166" s="298"/>
      <c r="CTK166" s="298"/>
      <c r="CTL166" s="298"/>
      <c r="CTM166" s="298"/>
      <c r="CTN166" s="298"/>
      <c r="CTO166" s="298"/>
      <c r="CTP166" s="298"/>
      <c r="CTQ166" s="298"/>
      <c r="CTR166" s="298"/>
      <c r="CTS166" s="298"/>
      <c r="CTT166" s="298"/>
      <c r="CTU166" s="298"/>
      <c r="CTV166" s="298"/>
      <c r="CTW166" s="298"/>
      <c r="CTX166" s="298"/>
      <c r="CTY166" s="298"/>
      <c r="CTZ166" s="298"/>
      <c r="CUA166" s="298"/>
      <c r="CUB166" s="298"/>
      <c r="CUC166" s="298"/>
      <c r="CUD166" s="298"/>
      <c r="CUE166" s="298"/>
      <c r="CUF166" s="298"/>
      <c r="CUG166" s="298"/>
      <c r="CUH166" s="298"/>
      <c r="CUI166" s="298"/>
      <c r="CUJ166" s="298"/>
      <c r="CUK166" s="298"/>
      <c r="CUL166" s="298"/>
      <c r="CUM166" s="298"/>
      <c r="CUN166" s="298"/>
      <c r="CUO166" s="298"/>
      <c r="CUP166" s="298"/>
      <c r="CUQ166" s="298"/>
      <c r="CUR166" s="298"/>
      <c r="CUS166" s="298"/>
      <c r="CUT166" s="298"/>
      <c r="CUU166" s="298"/>
      <c r="CUV166" s="298"/>
      <c r="CUW166" s="298"/>
      <c r="CUX166" s="298"/>
      <c r="CUY166" s="298"/>
      <c r="CUZ166" s="298"/>
      <c r="CVA166" s="298"/>
      <c r="CVB166" s="298"/>
      <c r="CVC166" s="298"/>
      <c r="CVD166" s="298"/>
      <c r="CVE166" s="298"/>
      <c r="CVF166" s="298"/>
      <c r="CVG166" s="298"/>
      <c r="CVH166" s="298"/>
      <c r="CVI166" s="298"/>
      <c r="CVJ166" s="298"/>
      <c r="CVK166" s="298"/>
      <c r="CVL166" s="298"/>
      <c r="CVM166" s="298"/>
      <c r="CVN166" s="298"/>
      <c r="CVO166" s="298"/>
      <c r="CVP166" s="298"/>
      <c r="CVQ166" s="298"/>
      <c r="CVR166" s="298"/>
      <c r="CVS166" s="298"/>
      <c r="CVT166" s="298"/>
      <c r="CVU166" s="298"/>
      <c r="CVV166" s="298"/>
      <c r="CVW166" s="298"/>
      <c r="CVX166" s="298"/>
      <c r="CVY166" s="298"/>
      <c r="CVZ166" s="298"/>
      <c r="CWA166" s="298"/>
      <c r="CWB166" s="298"/>
      <c r="CWC166" s="298"/>
      <c r="CWD166" s="298"/>
      <c r="CWE166" s="298"/>
      <c r="CWF166" s="298"/>
      <c r="CWG166" s="298"/>
      <c r="CWH166" s="298"/>
      <c r="CWI166" s="298"/>
      <c r="CWJ166" s="298"/>
      <c r="CWK166" s="298"/>
      <c r="CWL166" s="298"/>
      <c r="CWM166" s="298"/>
      <c r="CWN166" s="298"/>
      <c r="CWO166" s="298"/>
      <c r="CWP166" s="298"/>
      <c r="CWQ166" s="298"/>
      <c r="CWR166" s="298"/>
      <c r="CWS166" s="298"/>
      <c r="CWT166" s="298"/>
      <c r="CWU166" s="298"/>
      <c r="CWV166" s="298"/>
      <c r="CWW166" s="298"/>
      <c r="CWX166" s="298"/>
      <c r="CWY166" s="298"/>
      <c r="CWZ166" s="298"/>
      <c r="CXA166" s="298"/>
      <c r="CXB166" s="298"/>
      <c r="CXC166" s="298"/>
      <c r="CXD166" s="298"/>
      <c r="CXE166" s="298"/>
      <c r="CXF166" s="298"/>
      <c r="CXG166" s="298"/>
      <c r="CXH166" s="298"/>
      <c r="CXI166" s="298"/>
      <c r="CXJ166" s="298"/>
      <c r="CXK166" s="298"/>
      <c r="CXL166" s="298"/>
      <c r="CXM166" s="298"/>
      <c r="CXN166" s="298"/>
      <c r="CXO166" s="298"/>
      <c r="CXP166" s="298"/>
      <c r="CXQ166" s="298"/>
      <c r="CXR166" s="298"/>
      <c r="CXS166" s="298"/>
      <c r="CXT166" s="298"/>
      <c r="CXU166" s="298"/>
      <c r="CXV166" s="298"/>
      <c r="CXW166" s="298"/>
      <c r="CXX166" s="298"/>
      <c r="CXY166" s="298"/>
      <c r="CXZ166" s="298"/>
      <c r="CYA166" s="298"/>
      <c r="CYB166" s="298"/>
      <c r="CYC166" s="298"/>
      <c r="CYD166" s="298"/>
      <c r="CYE166" s="298"/>
      <c r="CYF166" s="298"/>
      <c r="CYG166" s="298"/>
      <c r="CYH166" s="298"/>
      <c r="CYI166" s="298"/>
      <c r="CYJ166" s="298"/>
      <c r="CYK166" s="298"/>
      <c r="CYL166" s="298"/>
      <c r="CYM166" s="298"/>
      <c r="CYN166" s="298"/>
      <c r="CYO166" s="298"/>
      <c r="CYP166" s="298"/>
      <c r="CYQ166" s="298"/>
      <c r="CYR166" s="298"/>
      <c r="CYS166" s="298"/>
      <c r="CYT166" s="298"/>
      <c r="CYU166" s="298"/>
      <c r="CYV166" s="298"/>
      <c r="CYW166" s="298"/>
      <c r="CYX166" s="298"/>
      <c r="CYY166" s="298"/>
      <c r="CYZ166" s="298"/>
      <c r="CZA166" s="298"/>
      <c r="CZB166" s="298"/>
      <c r="CZC166" s="298"/>
      <c r="CZD166" s="298"/>
      <c r="CZE166" s="298"/>
      <c r="CZF166" s="298"/>
      <c r="CZG166" s="298"/>
      <c r="CZH166" s="298"/>
      <c r="CZI166" s="298"/>
      <c r="CZJ166" s="298"/>
      <c r="CZK166" s="298"/>
      <c r="CZL166" s="298"/>
      <c r="CZM166" s="298"/>
      <c r="CZN166" s="298"/>
      <c r="CZO166" s="298"/>
      <c r="CZP166" s="298"/>
      <c r="CZQ166" s="298"/>
      <c r="CZR166" s="298"/>
      <c r="CZS166" s="298"/>
      <c r="CZT166" s="298"/>
      <c r="CZU166" s="298"/>
      <c r="CZV166" s="298"/>
      <c r="CZW166" s="298"/>
      <c r="CZX166" s="298"/>
      <c r="CZY166" s="298"/>
      <c r="CZZ166" s="298"/>
      <c r="DAA166" s="298"/>
      <c r="DAB166" s="298"/>
      <c r="DAC166" s="298"/>
      <c r="DAD166" s="298"/>
      <c r="DAE166" s="298"/>
      <c r="DAF166" s="298"/>
      <c r="DAG166" s="298"/>
      <c r="DAH166" s="298"/>
      <c r="DAI166" s="298"/>
      <c r="DAJ166" s="298"/>
      <c r="DAK166" s="298"/>
      <c r="DAL166" s="298"/>
      <c r="DAM166" s="298"/>
      <c r="DAN166" s="298"/>
      <c r="DAO166" s="298"/>
      <c r="DAP166" s="298"/>
      <c r="DAQ166" s="298"/>
      <c r="DAR166" s="298"/>
      <c r="DAS166" s="298"/>
      <c r="DAT166" s="298"/>
      <c r="DAU166" s="298"/>
      <c r="DAV166" s="298"/>
      <c r="DAW166" s="298"/>
      <c r="DAX166" s="298"/>
      <c r="DAY166" s="298"/>
      <c r="DAZ166" s="298"/>
      <c r="DBA166" s="298"/>
      <c r="DBB166" s="298"/>
      <c r="DBC166" s="298"/>
      <c r="DBD166" s="298"/>
      <c r="DBE166" s="298"/>
      <c r="DBF166" s="298"/>
      <c r="DBG166" s="298"/>
      <c r="DBH166" s="298"/>
      <c r="DBI166" s="298"/>
      <c r="DBJ166" s="298"/>
      <c r="DBK166" s="298"/>
      <c r="DBL166" s="298"/>
      <c r="DBM166" s="298"/>
      <c r="DBN166" s="298"/>
      <c r="DBO166" s="298"/>
      <c r="DBP166" s="298"/>
      <c r="DBQ166" s="298"/>
      <c r="DBR166" s="298"/>
      <c r="DBS166" s="298"/>
      <c r="DBT166" s="298"/>
      <c r="DBU166" s="298"/>
      <c r="DBV166" s="298"/>
      <c r="DBW166" s="298"/>
      <c r="DBX166" s="298"/>
      <c r="DBY166" s="298"/>
      <c r="DBZ166" s="298"/>
      <c r="DCA166" s="298"/>
      <c r="DCB166" s="298"/>
      <c r="DCC166" s="298"/>
      <c r="DCD166" s="298"/>
      <c r="DCE166" s="298"/>
      <c r="DCF166" s="298"/>
      <c r="DCG166" s="298"/>
      <c r="DCH166" s="298"/>
      <c r="DCI166" s="298"/>
      <c r="DCJ166" s="298"/>
      <c r="DCK166" s="298"/>
      <c r="DCL166" s="298"/>
      <c r="DCM166" s="298"/>
      <c r="DCN166" s="298"/>
      <c r="DCO166" s="298"/>
      <c r="DCP166" s="298"/>
      <c r="DCQ166" s="298"/>
      <c r="DCR166" s="298"/>
      <c r="DCS166" s="298"/>
      <c r="DCT166" s="298"/>
      <c r="DCU166" s="298"/>
      <c r="DCV166" s="298"/>
      <c r="DCW166" s="298"/>
      <c r="DCX166" s="298"/>
      <c r="DCY166" s="298"/>
      <c r="DCZ166" s="298"/>
      <c r="DDA166" s="298"/>
      <c r="DDB166" s="298"/>
      <c r="DDC166" s="298"/>
      <c r="DDD166" s="298"/>
      <c r="DDE166" s="298"/>
      <c r="DDF166" s="298"/>
      <c r="DDG166" s="298"/>
      <c r="DDH166" s="298"/>
      <c r="DDI166" s="298"/>
      <c r="DDJ166" s="298"/>
      <c r="DDK166" s="298"/>
      <c r="DDL166" s="298"/>
      <c r="DDM166" s="298"/>
      <c r="DDN166" s="298"/>
      <c r="DDO166" s="298"/>
      <c r="DDP166" s="298"/>
      <c r="DDQ166" s="298"/>
      <c r="DDR166" s="298"/>
      <c r="DDS166" s="298"/>
      <c r="DDT166" s="298"/>
      <c r="DDU166" s="298"/>
      <c r="DDV166" s="298"/>
      <c r="DDW166" s="298"/>
      <c r="DDX166" s="298"/>
      <c r="DDY166" s="298"/>
      <c r="DDZ166" s="298"/>
      <c r="DEA166" s="298"/>
      <c r="DEB166" s="298"/>
      <c r="DEC166" s="298"/>
      <c r="DED166" s="298"/>
      <c r="DEE166" s="298"/>
      <c r="DEF166" s="298"/>
      <c r="DEG166" s="298"/>
      <c r="DEH166" s="298"/>
      <c r="DEI166" s="298"/>
      <c r="DEJ166" s="298"/>
      <c r="DEK166" s="298"/>
      <c r="DEL166" s="298"/>
      <c r="DEM166" s="298"/>
      <c r="DEN166" s="298"/>
      <c r="DEO166" s="298"/>
      <c r="DEP166" s="298"/>
      <c r="DEQ166" s="298"/>
      <c r="DER166" s="298"/>
      <c r="DES166" s="298"/>
      <c r="DET166" s="298"/>
      <c r="DEU166" s="298"/>
      <c r="DEV166" s="298"/>
      <c r="DEW166" s="298"/>
      <c r="DEX166" s="298"/>
      <c r="DEY166" s="298"/>
      <c r="DEZ166" s="298"/>
      <c r="DFA166" s="298"/>
      <c r="DFB166" s="298"/>
      <c r="DFC166" s="298"/>
      <c r="DFD166" s="298"/>
      <c r="DFE166" s="298"/>
      <c r="DFF166" s="298"/>
      <c r="DFG166" s="298"/>
      <c r="DFH166" s="298"/>
      <c r="DFI166" s="298"/>
      <c r="DFJ166" s="298"/>
      <c r="DFK166" s="298"/>
      <c r="DFL166" s="298"/>
      <c r="DFM166" s="298"/>
      <c r="DFN166" s="298"/>
      <c r="DFO166" s="298"/>
      <c r="DFP166" s="298"/>
      <c r="DFQ166" s="298"/>
      <c r="DFR166" s="298"/>
      <c r="DFS166" s="298"/>
      <c r="DFT166" s="298"/>
      <c r="DFU166" s="298"/>
      <c r="DFV166" s="298"/>
      <c r="DFW166" s="298"/>
      <c r="DFX166" s="298"/>
      <c r="DFY166" s="298"/>
      <c r="DFZ166" s="298"/>
      <c r="DGA166" s="298"/>
      <c r="DGB166" s="298"/>
      <c r="DGC166" s="298"/>
      <c r="DGD166" s="298"/>
      <c r="DGE166" s="298"/>
      <c r="DGF166" s="298"/>
      <c r="DGG166" s="298"/>
      <c r="DGH166" s="298"/>
      <c r="DGI166" s="298"/>
      <c r="DGJ166" s="298"/>
      <c r="DGK166" s="298"/>
      <c r="DGL166" s="298"/>
      <c r="DGM166" s="298"/>
      <c r="DGN166" s="298"/>
      <c r="DGO166" s="298"/>
      <c r="DGP166" s="298"/>
      <c r="DGQ166" s="298"/>
      <c r="DGR166" s="298"/>
      <c r="DGS166" s="298"/>
      <c r="DGT166" s="298"/>
      <c r="DGU166" s="298"/>
      <c r="DGV166" s="298"/>
      <c r="DGW166" s="298"/>
      <c r="DGX166" s="298"/>
      <c r="DGY166" s="298"/>
      <c r="DGZ166" s="298"/>
      <c r="DHA166" s="298"/>
      <c r="DHB166" s="298"/>
      <c r="DHC166" s="298"/>
      <c r="DHD166" s="298"/>
      <c r="DHE166" s="298"/>
      <c r="DHF166" s="298"/>
      <c r="DHG166" s="298"/>
      <c r="DHH166" s="298"/>
      <c r="DHI166" s="298"/>
      <c r="DHJ166" s="298"/>
      <c r="DHK166" s="298"/>
      <c r="DHL166" s="298"/>
      <c r="DHM166" s="298"/>
      <c r="DHN166" s="298"/>
      <c r="DHO166" s="298"/>
      <c r="DHP166" s="298"/>
      <c r="DHQ166" s="298"/>
      <c r="DHR166" s="298"/>
      <c r="DHS166" s="298"/>
      <c r="DHT166" s="298"/>
      <c r="DHU166" s="298"/>
      <c r="DHV166" s="298"/>
      <c r="DHW166" s="298"/>
      <c r="DHX166" s="298"/>
      <c r="DHY166" s="298"/>
      <c r="DHZ166" s="298"/>
      <c r="DIA166" s="298"/>
      <c r="DIB166" s="298"/>
      <c r="DIC166" s="298"/>
      <c r="DID166" s="298"/>
      <c r="DIE166" s="298"/>
      <c r="DIF166" s="298"/>
      <c r="DIG166" s="298"/>
      <c r="DIH166" s="298"/>
      <c r="DII166" s="298"/>
      <c r="DIJ166" s="298"/>
      <c r="DIK166" s="298"/>
      <c r="DIL166" s="298"/>
      <c r="DIM166" s="298"/>
      <c r="DIN166" s="298"/>
      <c r="DIO166" s="298"/>
      <c r="DIP166" s="298"/>
      <c r="DIQ166" s="298"/>
      <c r="DIR166" s="298"/>
      <c r="DIS166" s="298"/>
      <c r="DIT166" s="298"/>
      <c r="DIU166" s="298"/>
      <c r="DIV166" s="298"/>
      <c r="DIW166" s="298"/>
      <c r="DIX166" s="298"/>
      <c r="DIY166" s="298"/>
      <c r="DIZ166" s="298"/>
      <c r="DJA166" s="298"/>
      <c r="DJB166" s="298"/>
      <c r="DJC166" s="298"/>
      <c r="DJD166" s="298"/>
      <c r="DJE166" s="298"/>
      <c r="DJF166" s="298"/>
      <c r="DJG166" s="298"/>
      <c r="DJH166" s="298"/>
      <c r="DJI166" s="298"/>
      <c r="DJJ166" s="298"/>
      <c r="DJK166" s="298"/>
      <c r="DJL166" s="298"/>
      <c r="DJM166" s="298"/>
      <c r="DJN166" s="298"/>
      <c r="DJO166" s="298"/>
      <c r="DJP166" s="298"/>
      <c r="DJQ166" s="298"/>
      <c r="DJR166" s="298"/>
      <c r="DJS166" s="298"/>
      <c r="DJT166" s="298"/>
      <c r="DJU166" s="298"/>
      <c r="DJV166" s="298"/>
      <c r="DJW166" s="298"/>
      <c r="DJX166" s="298"/>
      <c r="DJY166" s="298"/>
      <c r="DJZ166" s="298"/>
      <c r="DKA166" s="298"/>
      <c r="DKB166" s="298"/>
      <c r="DKC166" s="298"/>
      <c r="DKD166" s="298"/>
      <c r="DKE166" s="298"/>
      <c r="DKF166" s="298"/>
      <c r="DKG166" s="298"/>
      <c r="DKH166" s="298"/>
      <c r="DKI166" s="298"/>
      <c r="DKJ166" s="298"/>
      <c r="DKK166" s="298"/>
      <c r="DKL166" s="298"/>
      <c r="DKM166" s="298"/>
      <c r="DKN166" s="298"/>
      <c r="DKO166" s="298"/>
      <c r="DKP166" s="298"/>
      <c r="DKQ166" s="298"/>
      <c r="DKR166" s="298"/>
      <c r="DKS166" s="298"/>
      <c r="DKT166" s="298"/>
      <c r="DKU166" s="298"/>
      <c r="DKV166" s="298"/>
      <c r="DKW166" s="298"/>
      <c r="DKX166" s="298"/>
      <c r="DKY166" s="298"/>
      <c r="DKZ166" s="298"/>
      <c r="DLA166" s="298"/>
      <c r="DLB166" s="298"/>
      <c r="DLC166" s="298"/>
      <c r="DLD166" s="298"/>
      <c r="DLE166" s="298"/>
      <c r="DLF166" s="298"/>
      <c r="DLG166" s="298"/>
      <c r="DLH166" s="298"/>
      <c r="DLI166" s="298"/>
      <c r="DLJ166" s="298"/>
      <c r="DLK166" s="298"/>
      <c r="DLL166" s="298"/>
      <c r="DLM166" s="298"/>
      <c r="DLN166" s="298"/>
      <c r="DLO166" s="298"/>
      <c r="DLP166" s="298"/>
      <c r="DLQ166" s="298"/>
      <c r="DLR166" s="298"/>
      <c r="DLS166" s="298"/>
      <c r="DLT166" s="298"/>
      <c r="DLU166" s="298"/>
      <c r="DLV166" s="298"/>
      <c r="DLW166" s="298"/>
      <c r="DLX166" s="298"/>
      <c r="DLY166" s="298"/>
      <c r="DLZ166" s="298"/>
      <c r="DMA166" s="298"/>
      <c r="DMB166" s="298"/>
      <c r="DMC166" s="298"/>
      <c r="DMD166" s="298"/>
      <c r="DME166" s="298"/>
      <c r="DMF166" s="298"/>
      <c r="DMG166" s="298"/>
      <c r="DMH166" s="298"/>
      <c r="DMI166" s="298"/>
      <c r="DMJ166" s="298"/>
      <c r="DMK166" s="298"/>
      <c r="DML166" s="298"/>
      <c r="DMM166" s="298"/>
      <c r="DMN166" s="298"/>
      <c r="DMO166" s="298"/>
      <c r="DMP166" s="298"/>
      <c r="DMQ166" s="298"/>
      <c r="DMR166" s="298"/>
      <c r="DMS166" s="298"/>
      <c r="DMT166" s="298"/>
      <c r="DMU166" s="298"/>
      <c r="DMV166" s="298"/>
      <c r="DMW166" s="298"/>
      <c r="DMX166" s="298"/>
      <c r="DMY166" s="298"/>
      <c r="DMZ166" s="298"/>
      <c r="DNA166" s="298"/>
      <c r="DNB166" s="298"/>
      <c r="DNC166" s="298"/>
      <c r="DND166" s="298"/>
      <c r="DNE166" s="298"/>
      <c r="DNF166" s="298"/>
      <c r="DNG166" s="298"/>
      <c r="DNH166" s="298"/>
      <c r="DNI166" s="298"/>
      <c r="DNJ166" s="298"/>
      <c r="DNK166" s="298"/>
      <c r="DNL166" s="298"/>
      <c r="DNM166" s="298"/>
      <c r="DNN166" s="298"/>
      <c r="DNO166" s="298"/>
      <c r="DNP166" s="298"/>
      <c r="DNQ166" s="298"/>
      <c r="DNR166" s="298"/>
      <c r="DNS166" s="298"/>
      <c r="DNT166" s="298"/>
      <c r="DNU166" s="298"/>
      <c r="DNV166" s="298"/>
      <c r="DNW166" s="298"/>
      <c r="DNX166" s="298"/>
      <c r="DNY166" s="298"/>
      <c r="DNZ166" s="298"/>
      <c r="DOA166" s="298"/>
      <c r="DOB166" s="298"/>
      <c r="DOC166" s="298"/>
      <c r="DOD166" s="298"/>
      <c r="DOE166" s="298"/>
      <c r="DOF166" s="298"/>
      <c r="DOG166" s="298"/>
      <c r="DOH166" s="298"/>
      <c r="DOI166" s="298"/>
      <c r="DOJ166" s="298"/>
      <c r="DOK166" s="298"/>
      <c r="DOL166" s="298"/>
      <c r="DOM166" s="298"/>
      <c r="DON166" s="298"/>
      <c r="DOO166" s="298"/>
      <c r="DOP166" s="298"/>
      <c r="DOQ166" s="298"/>
      <c r="DOR166" s="298"/>
      <c r="DOS166" s="298"/>
      <c r="DOT166" s="298"/>
      <c r="DOU166" s="298"/>
      <c r="DOV166" s="298"/>
      <c r="DOW166" s="298"/>
      <c r="DOX166" s="298"/>
      <c r="DOY166" s="298"/>
      <c r="DOZ166" s="298"/>
      <c r="DPA166" s="298"/>
      <c r="DPB166" s="298"/>
      <c r="DPC166" s="298"/>
      <c r="DPD166" s="298"/>
      <c r="DPE166" s="298"/>
      <c r="DPF166" s="298"/>
      <c r="DPG166" s="298"/>
      <c r="DPH166" s="298"/>
      <c r="DPI166" s="298"/>
      <c r="DPJ166" s="298"/>
      <c r="DPK166" s="298"/>
      <c r="DPL166" s="298"/>
      <c r="DPM166" s="298"/>
      <c r="DPN166" s="298"/>
      <c r="DPO166" s="298"/>
      <c r="DPP166" s="298"/>
      <c r="DPQ166" s="298"/>
      <c r="DPR166" s="298"/>
      <c r="DPS166" s="298"/>
      <c r="DPT166" s="298"/>
      <c r="DPU166" s="298"/>
      <c r="DPV166" s="298"/>
      <c r="DPW166" s="298"/>
      <c r="DPX166" s="298"/>
      <c r="DPY166" s="298"/>
      <c r="DPZ166" s="298"/>
      <c r="DQA166" s="298"/>
      <c r="DQB166" s="298"/>
      <c r="DQC166" s="298"/>
      <c r="DQD166" s="298"/>
      <c r="DQE166" s="298"/>
      <c r="DQF166" s="298"/>
      <c r="DQG166" s="298"/>
      <c r="DQH166" s="298"/>
      <c r="DQI166" s="298"/>
      <c r="DQJ166" s="298"/>
      <c r="DQK166" s="298"/>
      <c r="DQL166" s="298"/>
      <c r="DQM166" s="298"/>
      <c r="DQN166" s="298"/>
      <c r="DQO166" s="298"/>
      <c r="DQP166" s="298"/>
      <c r="DQQ166" s="298"/>
      <c r="DQR166" s="298"/>
      <c r="DQS166" s="298"/>
      <c r="DQT166" s="298"/>
      <c r="DQU166" s="298"/>
      <c r="DQV166" s="298"/>
      <c r="DQW166" s="298"/>
      <c r="DQX166" s="298"/>
      <c r="DQY166" s="298"/>
      <c r="DQZ166" s="298"/>
      <c r="DRA166" s="298"/>
      <c r="DRB166" s="298"/>
      <c r="DRC166" s="298"/>
      <c r="DRD166" s="298"/>
      <c r="DRE166" s="298"/>
      <c r="DRF166" s="298"/>
      <c r="DRG166" s="298"/>
      <c r="DRH166" s="298"/>
      <c r="DRI166" s="298"/>
      <c r="DRJ166" s="298"/>
      <c r="DRK166" s="298"/>
      <c r="DRL166" s="298"/>
      <c r="DRM166" s="298"/>
      <c r="DRN166" s="298"/>
      <c r="DRO166" s="298"/>
      <c r="DRP166" s="298"/>
      <c r="DRQ166" s="298"/>
      <c r="DRR166" s="298"/>
      <c r="DRS166" s="298"/>
      <c r="DRT166" s="298"/>
      <c r="DRU166" s="298"/>
      <c r="DRV166" s="298"/>
      <c r="DRW166" s="298"/>
      <c r="DRX166" s="298"/>
      <c r="DRY166" s="298"/>
      <c r="DRZ166" s="298"/>
      <c r="DSA166" s="298"/>
      <c r="DSB166" s="298"/>
      <c r="DSC166" s="298"/>
      <c r="DSD166" s="298"/>
      <c r="DSE166" s="298"/>
      <c r="DSF166" s="298"/>
      <c r="DSG166" s="298"/>
      <c r="DSH166" s="298"/>
      <c r="DSI166" s="298"/>
      <c r="DSJ166" s="298"/>
      <c r="DSK166" s="298"/>
      <c r="DSL166" s="298"/>
      <c r="DSM166" s="298"/>
      <c r="DSN166" s="298"/>
      <c r="DSO166" s="298"/>
      <c r="DSP166" s="298"/>
      <c r="DSQ166" s="298"/>
      <c r="DSR166" s="298"/>
      <c r="DSS166" s="298"/>
      <c r="DST166" s="298"/>
      <c r="DSU166" s="298"/>
      <c r="DSV166" s="298"/>
      <c r="DSW166" s="298"/>
      <c r="DSX166" s="298"/>
      <c r="DSY166" s="298"/>
      <c r="DSZ166" s="298"/>
      <c r="DTA166" s="298"/>
      <c r="DTB166" s="298"/>
      <c r="DTC166" s="298"/>
      <c r="DTD166" s="298"/>
      <c r="DTE166" s="298"/>
      <c r="DTF166" s="298"/>
      <c r="DTG166" s="298"/>
      <c r="DTH166" s="298"/>
      <c r="DTI166" s="298"/>
      <c r="DTJ166" s="298"/>
      <c r="DTK166" s="298"/>
      <c r="DTL166" s="298"/>
      <c r="DTM166" s="298"/>
      <c r="DTN166" s="298"/>
      <c r="DTO166" s="298"/>
      <c r="DTP166" s="298"/>
      <c r="DTQ166" s="298"/>
      <c r="DTR166" s="298"/>
      <c r="DTS166" s="298"/>
      <c r="DTT166" s="298"/>
      <c r="DTU166" s="298"/>
      <c r="DTV166" s="298"/>
      <c r="DTW166" s="298"/>
      <c r="DTX166" s="298"/>
      <c r="DTY166" s="298"/>
      <c r="DTZ166" s="298"/>
      <c r="DUA166" s="298"/>
      <c r="DUB166" s="298"/>
      <c r="DUC166" s="298"/>
      <c r="DUD166" s="298"/>
      <c r="DUE166" s="298"/>
      <c r="DUF166" s="298"/>
      <c r="DUG166" s="298"/>
      <c r="DUH166" s="298"/>
      <c r="DUI166" s="298"/>
      <c r="DUJ166" s="298"/>
      <c r="DUK166" s="298"/>
      <c r="DUL166" s="298"/>
      <c r="DUM166" s="298"/>
      <c r="DUN166" s="298"/>
      <c r="DUO166" s="298"/>
      <c r="DUP166" s="298"/>
      <c r="DUQ166" s="298"/>
      <c r="DUR166" s="298"/>
      <c r="DUS166" s="298"/>
      <c r="DUT166" s="298"/>
      <c r="DUU166" s="298"/>
      <c r="DUV166" s="298"/>
      <c r="DUW166" s="298"/>
      <c r="DUX166" s="298"/>
      <c r="DUY166" s="298"/>
      <c r="DUZ166" s="298"/>
      <c r="DVA166" s="298"/>
      <c r="DVB166" s="298"/>
      <c r="DVC166" s="298"/>
      <c r="DVD166" s="298"/>
      <c r="DVE166" s="298"/>
      <c r="DVF166" s="298"/>
      <c r="DVG166" s="298"/>
      <c r="DVH166" s="298"/>
      <c r="DVI166" s="298"/>
      <c r="DVJ166" s="298"/>
      <c r="DVK166" s="298"/>
      <c r="DVL166" s="298"/>
      <c r="DVM166" s="298"/>
      <c r="DVN166" s="298"/>
      <c r="DVO166" s="298"/>
      <c r="DVP166" s="298"/>
      <c r="DVQ166" s="298"/>
      <c r="DVR166" s="298"/>
      <c r="DVS166" s="298"/>
      <c r="DVT166" s="298"/>
      <c r="DVU166" s="298"/>
      <c r="DVV166" s="298"/>
      <c r="DVW166" s="298"/>
      <c r="DVX166" s="298"/>
      <c r="DVY166" s="298"/>
      <c r="DVZ166" s="298"/>
      <c r="DWA166" s="298"/>
      <c r="DWB166" s="298"/>
      <c r="DWC166" s="298"/>
      <c r="DWD166" s="298"/>
      <c r="DWE166" s="298"/>
      <c r="DWF166" s="298"/>
      <c r="DWG166" s="298"/>
      <c r="DWH166" s="298"/>
      <c r="DWI166" s="298"/>
      <c r="DWJ166" s="298"/>
      <c r="DWK166" s="298"/>
      <c r="DWL166" s="298"/>
      <c r="DWM166" s="298"/>
      <c r="DWN166" s="298"/>
      <c r="DWO166" s="298"/>
      <c r="DWP166" s="298"/>
      <c r="DWQ166" s="298"/>
      <c r="DWR166" s="298"/>
      <c r="DWS166" s="298"/>
      <c r="DWT166" s="298"/>
      <c r="DWU166" s="298"/>
      <c r="DWV166" s="298"/>
      <c r="DWW166" s="298"/>
      <c r="DWX166" s="298"/>
      <c r="DWY166" s="298"/>
      <c r="DWZ166" s="298"/>
      <c r="DXA166" s="298"/>
      <c r="DXB166" s="298"/>
      <c r="DXC166" s="298"/>
      <c r="DXD166" s="298"/>
      <c r="DXE166" s="298"/>
      <c r="DXF166" s="298"/>
      <c r="DXG166" s="298"/>
      <c r="DXH166" s="298"/>
      <c r="DXI166" s="298"/>
      <c r="DXJ166" s="298"/>
      <c r="DXK166" s="298"/>
      <c r="DXL166" s="298"/>
      <c r="DXM166" s="298"/>
      <c r="DXN166" s="298"/>
      <c r="DXO166" s="298"/>
      <c r="DXP166" s="298"/>
      <c r="DXQ166" s="298"/>
      <c r="DXR166" s="298"/>
      <c r="DXS166" s="298"/>
      <c r="DXT166" s="298"/>
      <c r="DXU166" s="298"/>
      <c r="DXV166" s="298"/>
      <c r="DXW166" s="298"/>
      <c r="DXX166" s="298"/>
      <c r="DXY166" s="298"/>
      <c r="DXZ166" s="298"/>
      <c r="DYA166" s="298"/>
      <c r="DYB166" s="298"/>
      <c r="DYC166" s="298"/>
      <c r="DYD166" s="298"/>
      <c r="DYE166" s="298"/>
      <c r="DYF166" s="298"/>
      <c r="DYG166" s="298"/>
      <c r="DYH166" s="298"/>
      <c r="DYI166" s="298"/>
      <c r="DYJ166" s="298"/>
      <c r="DYK166" s="298"/>
      <c r="DYL166" s="298"/>
      <c r="DYM166" s="298"/>
      <c r="DYN166" s="298"/>
      <c r="DYO166" s="298"/>
      <c r="DYP166" s="298"/>
      <c r="DYQ166" s="298"/>
      <c r="DYR166" s="298"/>
      <c r="DYS166" s="298"/>
      <c r="DYT166" s="298"/>
      <c r="DYU166" s="298"/>
      <c r="DYV166" s="298"/>
      <c r="DYW166" s="298"/>
      <c r="DYX166" s="298"/>
      <c r="DYY166" s="298"/>
      <c r="DYZ166" s="298"/>
      <c r="DZA166" s="298"/>
      <c r="DZB166" s="298"/>
      <c r="DZC166" s="298"/>
      <c r="DZD166" s="298"/>
      <c r="DZE166" s="298"/>
      <c r="DZF166" s="298"/>
      <c r="DZG166" s="298"/>
      <c r="DZH166" s="298"/>
      <c r="DZI166" s="298"/>
      <c r="DZJ166" s="298"/>
      <c r="DZK166" s="298"/>
      <c r="DZL166" s="298"/>
      <c r="DZM166" s="298"/>
      <c r="DZN166" s="298"/>
      <c r="DZO166" s="298"/>
      <c r="DZP166" s="298"/>
      <c r="DZQ166" s="298"/>
      <c r="DZR166" s="298"/>
      <c r="DZS166" s="298"/>
      <c r="DZT166" s="298"/>
      <c r="DZU166" s="298"/>
      <c r="DZV166" s="298"/>
      <c r="DZW166" s="298"/>
      <c r="DZX166" s="298"/>
      <c r="DZY166" s="298"/>
      <c r="DZZ166" s="298"/>
      <c r="EAA166" s="298"/>
      <c r="EAB166" s="298"/>
      <c r="EAC166" s="298"/>
      <c r="EAD166" s="298"/>
      <c r="EAE166" s="298"/>
      <c r="EAF166" s="298"/>
      <c r="EAG166" s="298"/>
      <c r="EAH166" s="298"/>
      <c r="EAI166" s="298"/>
      <c r="EAJ166" s="298"/>
      <c r="EAK166" s="298"/>
      <c r="EAL166" s="298"/>
      <c r="EAM166" s="298"/>
      <c r="EAN166" s="298"/>
      <c r="EAO166" s="298"/>
      <c r="EAP166" s="298"/>
      <c r="EAQ166" s="298"/>
      <c r="EAR166" s="298"/>
      <c r="EAS166" s="298"/>
      <c r="EAT166" s="298"/>
      <c r="EAU166" s="298"/>
      <c r="EAV166" s="298"/>
      <c r="EAW166" s="298"/>
      <c r="EAX166" s="298"/>
      <c r="EAY166" s="298"/>
      <c r="EAZ166" s="298"/>
      <c r="EBA166" s="298"/>
      <c r="EBB166" s="298"/>
      <c r="EBC166" s="298"/>
      <c r="EBD166" s="298"/>
      <c r="EBE166" s="298"/>
      <c r="EBF166" s="298"/>
      <c r="EBG166" s="298"/>
      <c r="EBH166" s="298"/>
      <c r="EBI166" s="298"/>
      <c r="EBJ166" s="298"/>
      <c r="EBK166" s="298"/>
      <c r="EBL166" s="298"/>
      <c r="EBM166" s="298"/>
      <c r="EBN166" s="298"/>
      <c r="EBO166" s="298"/>
      <c r="EBP166" s="298"/>
      <c r="EBQ166" s="298"/>
      <c r="EBR166" s="298"/>
      <c r="EBS166" s="298"/>
      <c r="EBT166" s="298"/>
      <c r="EBU166" s="298"/>
      <c r="EBV166" s="298"/>
      <c r="EBW166" s="298"/>
      <c r="EBX166" s="298"/>
      <c r="EBY166" s="298"/>
      <c r="EBZ166" s="298"/>
      <c r="ECA166" s="298"/>
      <c r="ECB166" s="298"/>
      <c r="ECC166" s="298"/>
      <c r="ECD166" s="298"/>
      <c r="ECE166" s="298"/>
      <c r="ECF166" s="298"/>
      <c r="ECG166" s="298"/>
      <c r="ECH166" s="298"/>
      <c r="ECI166" s="298"/>
      <c r="ECJ166" s="298"/>
      <c r="ECK166" s="298"/>
      <c r="ECL166" s="298"/>
      <c r="ECM166" s="298"/>
      <c r="ECN166" s="298"/>
      <c r="ECO166" s="298"/>
      <c r="ECP166" s="298"/>
      <c r="ECQ166" s="298"/>
      <c r="ECR166" s="298"/>
      <c r="ECS166" s="298"/>
      <c r="ECT166" s="298"/>
      <c r="ECU166" s="298"/>
      <c r="ECV166" s="298"/>
      <c r="ECW166" s="298"/>
      <c r="ECX166" s="298"/>
      <c r="ECY166" s="298"/>
      <c r="ECZ166" s="298"/>
      <c r="EDA166" s="298"/>
      <c r="EDB166" s="298"/>
      <c r="EDC166" s="298"/>
      <c r="EDD166" s="298"/>
      <c r="EDE166" s="298"/>
      <c r="EDF166" s="298"/>
      <c r="EDG166" s="298"/>
      <c r="EDH166" s="298"/>
      <c r="EDI166" s="298"/>
      <c r="EDJ166" s="298"/>
      <c r="EDK166" s="298"/>
      <c r="EDL166" s="298"/>
      <c r="EDM166" s="298"/>
      <c r="EDN166" s="298"/>
      <c r="EDO166" s="298"/>
      <c r="EDP166" s="298"/>
      <c r="EDQ166" s="298"/>
      <c r="EDR166" s="298"/>
      <c r="EDS166" s="298"/>
      <c r="EDT166" s="298"/>
      <c r="EDU166" s="298"/>
      <c r="EDV166" s="298"/>
      <c r="EDW166" s="298"/>
      <c r="EDX166" s="298"/>
      <c r="EDY166" s="298"/>
      <c r="EDZ166" s="298"/>
      <c r="EEA166" s="298"/>
      <c r="EEB166" s="298"/>
      <c r="EEC166" s="298"/>
      <c r="EED166" s="298"/>
      <c r="EEE166" s="298"/>
      <c r="EEF166" s="298"/>
      <c r="EEG166" s="298"/>
      <c r="EEH166" s="298"/>
      <c r="EEI166" s="298"/>
      <c r="EEJ166" s="298"/>
      <c r="EEK166" s="298"/>
      <c r="EEL166" s="298"/>
      <c r="EEM166" s="298"/>
      <c r="EEN166" s="298"/>
      <c r="EEO166" s="298"/>
      <c r="EEP166" s="298"/>
      <c r="EEQ166" s="298"/>
      <c r="EER166" s="298"/>
      <c r="EES166" s="298"/>
      <c r="EET166" s="298"/>
      <c r="EEU166" s="298"/>
      <c r="EEV166" s="298"/>
      <c r="EEW166" s="298"/>
      <c r="EEX166" s="298"/>
      <c r="EEY166" s="298"/>
      <c r="EEZ166" s="298"/>
      <c r="EFA166" s="298"/>
      <c r="EFB166" s="298"/>
      <c r="EFC166" s="298"/>
      <c r="EFD166" s="298"/>
      <c r="EFE166" s="298"/>
      <c r="EFF166" s="298"/>
      <c r="EFG166" s="298"/>
      <c r="EFH166" s="298"/>
      <c r="EFI166" s="298"/>
      <c r="EFJ166" s="298"/>
      <c r="EFK166" s="298"/>
      <c r="EFL166" s="298"/>
      <c r="EFM166" s="298"/>
      <c r="EFN166" s="298"/>
      <c r="EFO166" s="298"/>
      <c r="EFP166" s="298"/>
      <c r="EFQ166" s="298"/>
      <c r="EFR166" s="298"/>
      <c r="EFS166" s="298"/>
      <c r="EFT166" s="298"/>
      <c r="EFU166" s="298"/>
      <c r="EFV166" s="298"/>
      <c r="EFW166" s="298"/>
      <c r="EFX166" s="298"/>
      <c r="EFY166" s="298"/>
      <c r="EFZ166" s="298"/>
      <c r="EGA166" s="298"/>
      <c r="EGB166" s="298"/>
      <c r="EGC166" s="298"/>
      <c r="EGD166" s="298"/>
      <c r="EGE166" s="298"/>
      <c r="EGF166" s="298"/>
      <c r="EGG166" s="298"/>
      <c r="EGH166" s="298"/>
      <c r="EGI166" s="298"/>
      <c r="EGJ166" s="298"/>
      <c r="EGK166" s="298"/>
      <c r="EGL166" s="298"/>
      <c r="EGM166" s="298"/>
      <c r="EGN166" s="298"/>
      <c r="EGO166" s="298"/>
      <c r="EGP166" s="298"/>
      <c r="EGQ166" s="298"/>
      <c r="EGR166" s="298"/>
      <c r="EGS166" s="298"/>
      <c r="EGT166" s="298"/>
      <c r="EGU166" s="298"/>
      <c r="EGV166" s="298"/>
      <c r="EGW166" s="298"/>
      <c r="EGX166" s="298"/>
      <c r="EGY166" s="298"/>
      <c r="EGZ166" s="298"/>
      <c r="EHA166" s="298"/>
      <c r="EHB166" s="298"/>
      <c r="EHC166" s="298"/>
      <c r="EHD166" s="298"/>
      <c r="EHE166" s="298"/>
      <c r="EHF166" s="298"/>
      <c r="EHG166" s="298"/>
      <c r="EHH166" s="298"/>
      <c r="EHI166" s="298"/>
      <c r="EHJ166" s="298"/>
      <c r="EHK166" s="298"/>
      <c r="EHL166" s="298"/>
      <c r="EHM166" s="298"/>
      <c r="EHN166" s="298"/>
      <c r="EHO166" s="298"/>
      <c r="EHP166" s="298"/>
      <c r="EHQ166" s="298"/>
      <c r="EHR166" s="298"/>
      <c r="EHS166" s="298"/>
      <c r="EHT166" s="298"/>
      <c r="EHU166" s="298"/>
      <c r="EHV166" s="298"/>
      <c r="EHW166" s="298"/>
      <c r="EHX166" s="298"/>
      <c r="EHY166" s="298"/>
      <c r="EHZ166" s="298"/>
      <c r="EIA166" s="298"/>
      <c r="EIB166" s="298"/>
      <c r="EIC166" s="298"/>
      <c r="EID166" s="298"/>
      <c r="EIE166" s="298"/>
      <c r="EIF166" s="298"/>
      <c r="EIG166" s="298"/>
      <c r="EIH166" s="298"/>
      <c r="EII166" s="298"/>
      <c r="EIJ166" s="298"/>
      <c r="EIK166" s="298"/>
      <c r="EIL166" s="298"/>
      <c r="EIM166" s="298"/>
      <c r="EIN166" s="298"/>
      <c r="EIO166" s="298"/>
      <c r="EIP166" s="298"/>
      <c r="EIQ166" s="298"/>
      <c r="EIR166" s="298"/>
      <c r="EIS166" s="298"/>
      <c r="EIT166" s="298"/>
      <c r="EIU166" s="298"/>
      <c r="EIV166" s="298"/>
      <c r="EIW166" s="298"/>
      <c r="EIX166" s="298"/>
      <c r="EIY166" s="298"/>
      <c r="EIZ166" s="298"/>
      <c r="EJA166" s="298"/>
      <c r="EJB166" s="298"/>
      <c r="EJC166" s="298"/>
      <c r="EJD166" s="298"/>
      <c r="EJE166" s="298"/>
      <c r="EJF166" s="298"/>
      <c r="EJG166" s="298"/>
      <c r="EJH166" s="298"/>
      <c r="EJI166" s="298"/>
      <c r="EJJ166" s="298"/>
      <c r="EJK166" s="298"/>
      <c r="EJL166" s="298"/>
      <c r="EJM166" s="298"/>
      <c r="EJN166" s="298"/>
      <c r="EJO166" s="298"/>
      <c r="EJP166" s="298"/>
      <c r="EJQ166" s="298"/>
      <c r="EJR166" s="298"/>
      <c r="EJS166" s="298"/>
      <c r="EJT166" s="298"/>
      <c r="EJU166" s="298"/>
      <c r="EJV166" s="298"/>
      <c r="EJW166" s="298"/>
      <c r="EJX166" s="298"/>
      <c r="EJY166" s="298"/>
      <c r="EJZ166" s="298"/>
      <c r="EKA166" s="298"/>
      <c r="EKB166" s="298"/>
      <c r="EKC166" s="298"/>
      <c r="EKD166" s="298"/>
      <c r="EKE166" s="298"/>
      <c r="EKF166" s="298"/>
      <c r="EKG166" s="298"/>
      <c r="EKH166" s="298"/>
      <c r="EKI166" s="298"/>
      <c r="EKJ166" s="298"/>
      <c r="EKK166" s="298"/>
      <c r="EKL166" s="298"/>
      <c r="EKM166" s="298"/>
      <c r="EKN166" s="298"/>
      <c r="EKO166" s="298"/>
      <c r="EKP166" s="298"/>
      <c r="EKQ166" s="298"/>
      <c r="EKR166" s="298"/>
      <c r="EKS166" s="298"/>
      <c r="EKT166" s="298"/>
      <c r="EKU166" s="298"/>
      <c r="EKV166" s="298"/>
      <c r="EKW166" s="298"/>
      <c r="EKX166" s="298"/>
      <c r="EKY166" s="298"/>
      <c r="EKZ166" s="298"/>
      <c r="ELA166" s="298"/>
      <c r="ELB166" s="298"/>
      <c r="ELC166" s="298"/>
      <c r="ELD166" s="298"/>
      <c r="ELE166" s="298"/>
      <c r="ELF166" s="298"/>
      <c r="ELG166" s="298"/>
      <c r="ELH166" s="298"/>
      <c r="ELI166" s="298"/>
      <c r="ELJ166" s="298"/>
      <c r="ELK166" s="298"/>
      <c r="ELL166" s="298"/>
      <c r="ELM166" s="298"/>
      <c r="ELN166" s="298"/>
      <c r="ELO166" s="298"/>
      <c r="ELP166" s="298"/>
      <c r="ELQ166" s="298"/>
      <c r="ELR166" s="298"/>
      <c r="ELS166" s="298"/>
      <c r="ELT166" s="298"/>
      <c r="ELU166" s="298"/>
      <c r="ELV166" s="298"/>
      <c r="ELW166" s="298"/>
      <c r="ELX166" s="298"/>
      <c r="ELY166" s="298"/>
      <c r="ELZ166" s="298"/>
      <c r="EMA166" s="298"/>
      <c r="EMB166" s="298"/>
      <c r="EMC166" s="298"/>
      <c r="EMD166" s="298"/>
      <c r="EME166" s="298"/>
      <c r="EMF166" s="298"/>
      <c r="EMG166" s="298"/>
      <c r="EMH166" s="298"/>
      <c r="EMI166" s="298"/>
      <c r="EMJ166" s="298"/>
      <c r="EMK166" s="298"/>
      <c r="EML166" s="298"/>
      <c r="EMM166" s="298"/>
      <c r="EMN166" s="298"/>
      <c r="EMO166" s="298"/>
      <c r="EMP166" s="298"/>
      <c r="EMQ166" s="298"/>
      <c r="EMR166" s="298"/>
      <c r="EMS166" s="298"/>
      <c r="EMT166" s="298"/>
      <c r="EMU166" s="298"/>
      <c r="EMV166" s="298"/>
      <c r="EMW166" s="298"/>
      <c r="EMX166" s="298"/>
      <c r="EMY166" s="298"/>
      <c r="EMZ166" s="298"/>
      <c r="ENA166" s="298"/>
      <c r="ENB166" s="298"/>
      <c r="ENC166" s="298"/>
      <c r="END166" s="298"/>
      <c r="ENE166" s="298"/>
      <c r="ENF166" s="298"/>
      <c r="ENG166" s="298"/>
      <c r="ENH166" s="298"/>
      <c r="ENI166" s="298"/>
      <c r="ENJ166" s="298"/>
      <c r="ENK166" s="298"/>
      <c r="ENL166" s="298"/>
      <c r="ENM166" s="298"/>
      <c r="ENN166" s="298"/>
      <c r="ENO166" s="298"/>
      <c r="ENP166" s="298"/>
      <c r="ENQ166" s="298"/>
      <c r="ENR166" s="298"/>
      <c r="ENS166" s="298"/>
      <c r="ENT166" s="298"/>
      <c r="ENU166" s="298"/>
      <c r="ENV166" s="298"/>
      <c r="ENW166" s="298"/>
      <c r="ENX166" s="298"/>
      <c r="ENY166" s="298"/>
      <c r="ENZ166" s="298"/>
      <c r="EOA166" s="298"/>
      <c r="EOB166" s="298"/>
      <c r="EOC166" s="298"/>
      <c r="EOD166" s="298"/>
      <c r="EOE166" s="298"/>
      <c r="EOF166" s="298"/>
      <c r="EOG166" s="298"/>
      <c r="EOH166" s="298"/>
      <c r="EOI166" s="298"/>
      <c r="EOJ166" s="298"/>
      <c r="EOK166" s="298"/>
      <c r="EOL166" s="298"/>
      <c r="EOM166" s="298"/>
      <c r="EON166" s="298"/>
      <c r="EOO166" s="298"/>
      <c r="EOP166" s="298"/>
      <c r="EOQ166" s="298"/>
      <c r="EOR166" s="298"/>
      <c r="EOS166" s="298"/>
      <c r="EOT166" s="298"/>
      <c r="EOU166" s="298"/>
      <c r="EOV166" s="298"/>
      <c r="EOW166" s="298"/>
      <c r="EOX166" s="298"/>
      <c r="EOY166" s="298"/>
      <c r="EOZ166" s="298"/>
      <c r="EPA166" s="298"/>
      <c r="EPB166" s="298"/>
      <c r="EPC166" s="298"/>
      <c r="EPD166" s="298"/>
      <c r="EPE166" s="298"/>
      <c r="EPF166" s="298"/>
      <c r="EPG166" s="298"/>
      <c r="EPH166" s="298"/>
      <c r="EPI166" s="298"/>
      <c r="EPJ166" s="298"/>
      <c r="EPK166" s="298"/>
      <c r="EPL166" s="298"/>
      <c r="EPM166" s="298"/>
      <c r="EPN166" s="298"/>
      <c r="EPO166" s="298"/>
      <c r="EPP166" s="298"/>
      <c r="EPQ166" s="298"/>
      <c r="EPR166" s="298"/>
      <c r="EPS166" s="298"/>
      <c r="EPT166" s="298"/>
      <c r="EPU166" s="298"/>
      <c r="EPV166" s="298"/>
      <c r="EPW166" s="298"/>
      <c r="EPX166" s="298"/>
      <c r="EPY166" s="298"/>
      <c r="EPZ166" s="298"/>
      <c r="EQA166" s="298"/>
      <c r="EQB166" s="298"/>
      <c r="EQC166" s="298"/>
      <c r="EQD166" s="298"/>
      <c r="EQE166" s="298"/>
      <c r="EQF166" s="298"/>
      <c r="EQG166" s="298"/>
      <c r="EQH166" s="298"/>
      <c r="EQI166" s="298"/>
      <c r="EQJ166" s="298"/>
      <c r="EQK166" s="298"/>
      <c r="EQL166" s="298"/>
      <c r="EQM166" s="298"/>
      <c r="EQN166" s="298"/>
      <c r="EQO166" s="298"/>
      <c r="EQP166" s="298"/>
      <c r="EQQ166" s="298"/>
      <c r="EQR166" s="298"/>
      <c r="EQS166" s="298"/>
      <c r="EQT166" s="298"/>
      <c r="EQU166" s="298"/>
      <c r="EQV166" s="298"/>
      <c r="EQW166" s="298"/>
      <c r="EQX166" s="298"/>
      <c r="EQY166" s="298"/>
      <c r="EQZ166" s="298"/>
      <c r="ERA166" s="298"/>
      <c r="ERB166" s="298"/>
      <c r="ERC166" s="298"/>
      <c r="ERD166" s="298"/>
      <c r="ERE166" s="298"/>
      <c r="ERF166" s="298"/>
      <c r="ERG166" s="298"/>
      <c r="ERH166" s="298"/>
      <c r="ERI166" s="298"/>
      <c r="ERJ166" s="298"/>
      <c r="ERK166" s="298"/>
      <c r="ERL166" s="298"/>
      <c r="ERM166" s="298"/>
      <c r="ERN166" s="298"/>
      <c r="ERO166" s="298"/>
      <c r="ERP166" s="298"/>
      <c r="ERQ166" s="298"/>
      <c r="ERR166" s="298"/>
      <c r="ERS166" s="298"/>
      <c r="ERT166" s="298"/>
      <c r="ERU166" s="298"/>
      <c r="ERV166" s="298"/>
      <c r="ERW166" s="298"/>
      <c r="ERX166" s="298"/>
      <c r="ERY166" s="298"/>
      <c r="ERZ166" s="298"/>
      <c r="ESA166" s="298"/>
      <c r="ESB166" s="298"/>
      <c r="ESC166" s="298"/>
      <c r="ESD166" s="298"/>
      <c r="ESE166" s="298"/>
      <c r="ESF166" s="298"/>
      <c r="ESG166" s="298"/>
      <c r="ESH166" s="298"/>
      <c r="ESI166" s="298"/>
      <c r="ESJ166" s="298"/>
      <c r="ESK166" s="298"/>
      <c r="ESL166" s="298"/>
      <c r="ESM166" s="298"/>
      <c r="ESN166" s="298"/>
      <c r="ESO166" s="298"/>
      <c r="ESP166" s="298"/>
      <c r="ESQ166" s="298"/>
      <c r="ESR166" s="298"/>
      <c r="ESS166" s="298"/>
      <c r="EST166" s="298"/>
      <c r="ESU166" s="298"/>
      <c r="ESV166" s="298"/>
      <c r="ESW166" s="298"/>
      <c r="ESX166" s="298"/>
      <c r="ESY166" s="298"/>
      <c r="ESZ166" s="298"/>
      <c r="ETA166" s="298"/>
      <c r="ETB166" s="298"/>
      <c r="ETC166" s="298"/>
      <c r="ETD166" s="298"/>
      <c r="ETE166" s="298"/>
      <c r="ETF166" s="298"/>
      <c r="ETG166" s="298"/>
      <c r="ETH166" s="298"/>
      <c r="ETI166" s="298"/>
      <c r="ETJ166" s="298"/>
      <c r="ETK166" s="298"/>
      <c r="ETL166" s="298"/>
      <c r="ETM166" s="298"/>
      <c r="ETN166" s="298"/>
      <c r="ETO166" s="298"/>
      <c r="ETP166" s="298"/>
      <c r="ETQ166" s="298"/>
      <c r="ETR166" s="298"/>
      <c r="ETS166" s="298"/>
      <c r="ETT166" s="298"/>
      <c r="ETU166" s="298"/>
      <c r="ETV166" s="298"/>
      <c r="ETW166" s="298"/>
      <c r="ETX166" s="298"/>
      <c r="ETY166" s="298"/>
      <c r="ETZ166" s="298"/>
      <c r="EUA166" s="298"/>
      <c r="EUB166" s="298"/>
      <c r="EUC166" s="298"/>
      <c r="EUD166" s="298"/>
      <c r="EUE166" s="298"/>
      <c r="EUF166" s="298"/>
      <c r="EUG166" s="298"/>
      <c r="EUH166" s="298"/>
      <c r="EUI166" s="298"/>
      <c r="EUJ166" s="298"/>
      <c r="EUK166" s="298"/>
      <c r="EUL166" s="298"/>
      <c r="EUM166" s="298"/>
      <c r="EUN166" s="298"/>
      <c r="EUO166" s="298"/>
      <c r="EUP166" s="298"/>
      <c r="EUQ166" s="298"/>
      <c r="EUR166" s="298"/>
      <c r="EUS166" s="298"/>
      <c r="EUT166" s="298"/>
      <c r="EUU166" s="298"/>
      <c r="EUV166" s="298"/>
      <c r="EUW166" s="298"/>
      <c r="EUX166" s="298"/>
      <c r="EUY166" s="298"/>
      <c r="EUZ166" s="298"/>
      <c r="EVA166" s="298"/>
      <c r="EVB166" s="298"/>
      <c r="EVC166" s="298"/>
      <c r="EVD166" s="298"/>
      <c r="EVE166" s="298"/>
      <c r="EVF166" s="298"/>
      <c r="EVG166" s="298"/>
      <c r="EVH166" s="298"/>
      <c r="EVI166" s="298"/>
      <c r="EVJ166" s="298"/>
      <c r="EVK166" s="298"/>
      <c r="EVL166" s="298"/>
      <c r="EVM166" s="298"/>
      <c r="EVN166" s="298"/>
      <c r="EVO166" s="298"/>
      <c r="EVP166" s="298"/>
      <c r="EVQ166" s="298"/>
      <c r="EVR166" s="298"/>
      <c r="EVS166" s="298"/>
      <c r="EVT166" s="298"/>
      <c r="EVU166" s="298"/>
      <c r="EVV166" s="298"/>
      <c r="EVW166" s="298"/>
      <c r="EVX166" s="298"/>
      <c r="EVY166" s="298"/>
      <c r="EVZ166" s="298"/>
      <c r="EWA166" s="298"/>
      <c r="EWB166" s="298"/>
      <c r="EWC166" s="298"/>
      <c r="EWD166" s="298"/>
      <c r="EWE166" s="298"/>
      <c r="EWF166" s="298"/>
      <c r="EWG166" s="298"/>
      <c r="EWH166" s="298"/>
      <c r="EWI166" s="298"/>
      <c r="EWJ166" s="298"/>
      <c r="EWK166" s="298"/>
      <c r="EWL166" s="298"/>
      <c r="EWM166" s="298"/>
      <c r="EWN166" s="298"/>
      <c r="EWO166" s="298"/>
      <c r="EWP166" s="298"/>
      <c r="EWQ166" s="298"/>
      <c r="EWR166" s="298"/>
      <c r="EWS166" s="298"/>
      <c r="EWT166" s="298"/>
      <c r="EWU166" s="298"/>
      <c r="EWV166" s="298"/>
      <c r="EWW166" s="298"/>
      <c r="EWX166" s="298"/>
      <c r="EWY166" s="298"/>
      <c r="EWZ166" s="298"/>
      <c r="EXA166" s="298"/>
      <c r="EXB166" s="298"/>
      <c r="EXC166" s="298"/>
      <c r="EXD166" s="298"/>
      <c r="EXE166" s="298"/>
      <c r="EXF166" s="298"/>
      <c r="EXG166" s="298"/>
      <c r="EXH166" s="298"/>
      <c r="EXI166" s="298"/>
      <c r="EXJ166" s="298"/>
      <c r="EXK166" s="298"/>
      <c r="EXL166" s="298"/>
      <c r="EXM166" s="298"/>
      <c r="EXN166" s="298"/>
      <c r="EXO166" s="298"/>
      <c r="EXP166" s="298"/>
      <c r="EXQ166" s="298"/>
      <c r="EXR166" s="298"/>
      <c r="EXS166" s="298"/>
      <c r="EXT166" s="298"/>
      <c r="EXU166" s="298"/>
      <c r="EXV166" s="298"/>
      <c r="EXW166" s="298"/>
      <c r="EXX166" s="298"/>
      <c r="EXY166" s="298"/>
      <c r="EXZ166" s="298"/>
      <c r="EYA166" s="298"/>
      <c r="EYB166" s="298"/>
      <c r="EYC166" s="298"/>
      <c r="EYD166" s="298"/>
      <c r="EYE166" s="298"/>
      <c r="EYF166" s="298"/>
      <c r="EYG166" s="298"/>
      <c r="EYH166" s="298"/>
      <c r="EYI166" s="298"/>
      <c r="EYJ166" s="298"/>
      <c r="EYK166" s="298"/>
      <c r="EYL166" s="298"/>
      <c r="EYM166" s="298"/>
      <c r="EYN166" s="298"/>
      <c r="EYO166" s="298"/>
      <c r="EYP166" s="298"/>
      <c r="EYQ166" s="298"/>
      <c r="EYR166" s="298"/>
      <c r="EYS166" s="298"/>
      <c r="EYT166" s="298"/>
      <c r="EYU166" s="298"/>
      <c r="EYV166" s="298"/>
      <c r="EYW166" s="298"/>
      <c r="EYX166" s="298"/>
      <c r="EYY166" s="298"/>
      <c r="EYZ166" s="298"/>
      <c r="EZA166" s="298"/>
      <c r="EZB166" s="298"/>
      <c r="EZC166" s="298"/>
      <c r="EZD166" s="298"/>
      <c r="EZE166" s="298"/>
      <c r="EZF166" s="298"/>
      <c r="EZG166" s="298"/>
      <c r="EZH166" s="298"/>
      <c r="EZI166" s="298"/>
      <c r="EZJ166" s="298"/>
      <c r="EZK166" s="298"/>
      <c r="EZL166" s="298"/>
      <c r="EZM166" s="298"/>
      <c r="EZN166" s="298"/>
      <c r="EZO166" s="298"/>
      <c r="EZP166" s="298"/>
      <c r="EZQ166" s="298"/>
      <c r="EZR166" s="298"/>
      <c r="EZS166" s="298"/>
      <c r="EZT166" s="298"/>
      <c r="EZU166" s="298"/>
      <c r="EZV166" s="298"/>
      <c r="EZW166" s="298"/>
      <c r="EZX166" s="298"/>
      <c r="EZY166" s="298"/>
      <c r="EZZ166" s="298"/>
      <c r="FAA166" s="298"/>
      <c r="FAB166" s="298"/>
      <c r="FAC166" s="298"/>
      <c r="FAD166" s="298"/>
      <c r="FAE166" s="298"/>
      <c r="FAF166" s="298"/>
      <c r="FAG166" s="298"/>
      <c r="FAH166" s="298"/>
      <c r="FAI166" s="298"/>
      <c r="FAJ166" s="298"/>
      <c r="FAK166" s="298"/>
      <c r="FAL166" s="298"/>
      <c r="FAM166" s="298"/>
      <c r="FAN166" s="298"/>
      <c r="FAO166" s="298"/>
      <c r="FAP166" s="298"/>
      <c r="FAQ166" s="298"/>
      <c r="FAR166" s="298"/>
      <c r="FAS166" s="298"/>
      <c r="FAT166" s="298"/>
      <c r="FAU166" s="298"/>
      <c r="FAV166" s="298"/>
      <c r="FAW166" s="298"/>
      <c r="FAX166" s="298"/>
      <c r="FAY166" s="298"/>
      <c r="FAZ166" s="298"/>
      <c r="FBA166" s="298"/>
      <c r="FBB166" s="298"/>
      <c r="FBC166" s="298"/>
      <c r="FBD166" s="298"/>
      <c r="FBE166" s="298"/>
      <c r="FBF166" s="298"/>
      <c r="FBG166" s="298"/>
      <c r="FBH166" s="298"/>
      <c r="FBI166" s="298"/>
      <c r="FBJ166" s="298"/>
      <c r="FBK166" s="298"/>
      <c r="FBL166" s="298"/>
      <c r="FBM166" s="298"/>
      <c r="FBN166" s="298"/>
      <c r="FBO166" s="298"/>
      <c r="FBP166" s="298"/>
      <c r="FBQ166" s="298"/>
      <c r="FBR166" s="298"/>
      <c r="FBS166" s="298"/>
      <c r="FBT166" s="298"/>
      <c r="FBU166" s="298"/>
      <c r="FBV166" s="298"/>
      <c r="FBW166" s="298"/>
      <c r="FBX166" s="298"/>
      <c r="FBY166" s="298"/>
      <c r="FBZ166" s="298"/>
      <c r="FCA166" s="298"/>
      <c r="FCB166" s="298"/>
      <c r="FCC166" s="298"/>
      <c r="FCD166" s="298"/>
      <c r="FCE166" s="298"/>
      <c r="FCF166" s="298"/>
      <c r="FCG166" s="298"/>
      <c r="FCH166" s="298"/>
      <c r="FCI166" s="298"/>
      <c r="FCJ166" s="298"/>
      <c r="FCK166" s="298"/>
      <c r="FCL166" s="298"/>
      <c r="FCM166" s="298"/>
      <c r="FCN166" s="298"/>
      <c r="FCO166" s="298"/>
      <c r="FCP166" s="298"/>
      <c r="FCQ166" s="298"/>
      <c r="FCR166" s="298"/>
      <c r="FCS166" s="298"/>
      <c r="FCT166" s="298"/>
      <c r="FCU166" s="298"/>
      <c r="FCV166" s="298"/>
      <c r="FCW166" s="298"/>
      <c r="FCX166" s="298"/>
      <c r="FCY166" s="298"/>
      <c r="FCZ166" s="298"/>
      <c r="FDA166" s="298"/>
      <c r="FDB166" s="298"/>
      <c r="FDC166" s="298"/>
      <c r="FDD166" s="298"/>
      <c r="FDE166" s="298"/>
      <c r="FDF166" s="298"/>
      <c r="FDG166" s="298"/>
      <c r="FDH166" s="298"/>
      <c r="FDI166" s="298"/>
      <c r="FDJ166" s="298"/>
      <c r="FDK166" s="298"/>
      <c r="FDL166" s="298"/>
      <c r="FDM166" s="298"/>
      <c r="FDN166" s="298"/>
      <c r="FDO166" s="298"/>
      <c r="FDP166" s="298"/>
      <c r="FDQ166" s="298"/>
      <c r="FDR166" s="298"/>
      <c r="FDS166" s="298"/>
      <c r="FDT166" s="298"/>
      <c r="FDU166" s="298"/>
      <c r="FDV166" s="298"/>
      <c r="FDW166" s="298"/>
      <c r="FDX166" s="298"/>
      <c r="FDY166" s="298"/>
      <c r="FDZ166" s="298"/>
      <c r="FEA166" s="298"/>
      <c r="FEB166" s="298"/>
      <c r="FEC166" s="298"/>
      <c r="FED166" s="298"/>
      <c r="FEE166" s="298"/>
      <c r="FEF166" s="298"/>
      <c r="FEG166" s="298"/>
      <c r="FEH166" s="298"/>
      <c r="FEI166" s="298"/>
      <c r="FEJ166" s="298"/>
      <c r="FEK166" s="298"/>
      <c r="FEL166" s="298"/>
      <c r="FEM166" s="298"/>
      <c r="FEN166" s="298"/>
      <c r="FEO166" s="298"/>
      <c r="FEP166" s="298"/>
      <c r="FEQ166" s="298"/>
      <c r="FER166" s="298"/>
      <c r="FES166" s="298"/>
      <c r="FET166" s="298"/>
      <c r="FEU166" s="298"/>
      <c r="FEV166" s="298"/>
      <c r="FEW166" s="298"/>
      <c r="FEX166" s="298"/>
      <c r="FEY166" s="298"/>
      <c r="FEZ166" s="298"/>
      <c r="FFA166" s="298"/>
      <c r="FFB166" s="298"/>
      <c r="FFC166" s="298"/>
      <c r="FFD166" s="298"/>
      <c r="FFE166" s="298"/>
      <c r="FFF166" s="298"/>
      <c r="FFG166" s="298"/>
      <c r="FFH166" s="298"/>
      <c r="FFI166" s="298"/>
      <c r="FFJ166" s="298"/>
      <c r="FFK166" s="298"/>
      <c r="FFL166" s="298"/>
      <c r="FFM166" s="298"/>
      <c r="FFN166" s="298"/>
      <c r="FFO166" s="298"/>
      <c r="FFP166" s="298"/>
      <c r="FFQ166" s="298"/>
      <c r="FFR166" s="298"/>
      <c r="FFS166" s="298"/>
      <c r="FFT166" s="298"/>
      <c r="FFU166" s="298"/>
      <c r="FFV166" s="298"/>
      <c r="FFW166" s="298"/>
      <c r="FFX166" s="298"/>
      <c r="FFY166" s="298"/>
      <c r="FFZ166" s="298"/>
      <c r="FGA166" s="298"/>
      <c r="FGB166" s="298"/>
      <c r="FGC166" s="298"/>
      <c r="FGD166" s="298"/>
      <c r="FGE166" s="298"/>
      <c r="FGF166" s="298"/>
      <c r="FGG166" s="298"/>
      <c r="FGH166" s="298"/>
      <c r="FGI166" s="298"/>
      <c r="FGJ166" s="298"/>
      <c r="FGK166" s="298"/>
      <c r="FGL166" s="298"/>
      <c r="FGM166" s="298"/>
      <c r="FGN166" s="298"/>
      <c r="FGO166" s="298"/>
      <c r="FGP166" s="298"/>
      <c r="FGQ166" s="298"/>
      <c r="FGR166" s="298"/>
      <c r="FGS166" s="298"/>
      <c r="FGT166" s="298"/>
      <c r="FGU166" s="298"/>
      <c r="FGV166" s="298"/>
      <c r="FGW166" s="298"/>
      <c r="FGX166" s="298"/>
      <c r="FGY166" s="298"/>
      <c r="FGZ166" s="298"/>
      <c r="FHA166" s="298"/>
      <c r="FHB166" s="298"/>
      <c r="FHC166" s="298"/>
      <c r="FHD166" s="298"/>
      <c r="FHE166" s="298"/>
      <c r="FHF166" s="298"/>
      <c r="FHG166" s="298"/>
      <c r="FHH166" s="298"/>
      <c r="FHI166" s="298"/>
      <c r="FHJ166" s="298"/>
      <c r="FHK166" s="298"/>
      <c r="FHL166" s="298"/>
      <c r="FHM166" s="298"/>
      <c r="FHN166" s="298"/>
      <c r="FHO166" s="298"/>
      <c r="FHP166" s="298"/>
      <c r="FHQ166" s="298"/>
      <c r="FHR166" s="298"/>
      <c r="FHS166" s="298"/>
      <c r="FHT166" s="298"/>
      <c r="FHU166" s="298"/>
      <c r="FHV166" s="298"/>
      <c r="FHW166" s="298"/>
      <c r="FHX166" s="298"/>
      <c r="FHY166" s="298"/>
      <c r="FHZ166" s="298"/>
      <c r="FIA166" s="298"/>
      <c r="FIB166" s="298"/>
      <c r="FIC166" s="298"/>
      <c r="FID166" s="298"/>
      <c r="FIE166" s="298"/>
      <c r="FIF166" s="298"/>
      <c r="FIG166" s="298"/>
      <c r="FIH166" s="298"/>
      <c r="FII166" s="298"/>
      <c r="FIJ166" s="298"/>
      <c r="FIK166" s="298"/>
      <c r="FIL166" s="298"/>
      <c r="FIM166" s="298"/>
      <c r="FIN166" s="298"/>
      <c r="FIO166" s="298"/>
      <c r="FIP166" s="298"/>
      <c r="FIQ166" s="298"/>
      <c r="FIR166" s="298"/>
      <c r="FIS166" s="298"/>
      <c r="FIT166" s="298"/>
      <c r="FIU166" s="298"/>
      <c r="FIV166" s="298"/>
      <c r="FIW166" s="298"/>
      <c r="FIX166" s="298"/>
      <c r="FIY166" s="298"/>
      <c r="FIZ166" s="298"/>
      <c r="FJA166" s="298"/>
      <c r="FJB166" s="298"/>
      <c r="FJC166" s="298"/>
      <c r="FJD166" s="298"/>
      <c r="FJE166" s="298"/>
      <c r="FJF166" s="298"/>
      <c r="FJG166" s="298"/>
      <c r="FJH166" s="298"/>
      <c r="FJI166" s="298"/>
      <c r="FJJ166" s="298"/>
      <c r="FJK166" s="298"/>
      <c r="FJL166" s="298"/>
      <c r="FJM166" s="298"/>
      <c r="FJN166" s="298"/>
      <c r="FJO166" s="298"/>
      <c r="FJP166" s="298"/>
      <c r="FJQ166" s="298"/>
      <c r="FJR166" s="298"/>
      <c r="FJS166" s="298"/>
      <c r="FJT166" s="298"/>
      <c r="FJU166" s="298"/>
      <c r="FJV166" s="298"/>
      <c r="FJW166" s="298"/>
      <c r="FJX166" s="298"/>
      <c r="FJY166" s="298"/>
      <c r="FJZ166" s="298"/>
      <c r="FKA166" s="298"/>
      <c r="FKB166" s="298"/>
      <c r="FKC166" s="298"/>
      <c r="FKD166" s="298"/>
      <c r="FKE166" s="298"/>
      <c r="FKF166" s="298"/>
      <c r="FKG166" s="298"/>
      <c r="FKH166" s="298"/>
      <c r="FKI166" s="298"/>
      <c r="FKJ166" s="298"/>
      <c r="FKK166" s="298"/>
      <c r="FKL166" s="298"/>
      <c r="FKM166" s="298"/>
      <c r="FKN166" s="298"/>
      <c r="FKO166" s="298"/>
      <c r="FKP166" s="298"/>
      <c r="FKQ166" s="298"/>
      <c r="FKR166" s="298"/>
      <c r="FKS166" s="298"/>
      <c r="FKT166" s="298"/>
      <c r="FKU166" s="298"/>
      <c r="FKV166" s="298"/>
      <c r="FKW166" s="298"/>
      <c r="FKX166" s="298"/>
      <c r="FKY166" s="298"/>
      <c r="FKZ166" s="298"/>
      <c r="FLA166" s="298"/>
      <c r="FLB166" s="298"/>
      <c r="FLC166" s="298"/>
      <c r="FLD166" s="298"/>
      <c r="FLE166" s="298"/>
      <c r="FLF166" s="298"/>
      <c r="FLG166" s="298"/>
      <c r="FLH166" s="298"/>
      <c r="FLI166" s="298"/>
      <c r="FLJ166" s="298"/>
      <c r="FLK166" s="298"/>
      <c r="FLL166" s="298"/>
      <c r="FLM166" s="298"/>
      <c r="FLN166" s="298"/>
      <c r="FLO166" s="298"/>
      <c r="FLP166" s="298"/>
      <c r="FLQ166" s="298"/>
      <c r="FLR166" s="298"/>
      <c r="FLS166" s="298"/>
      <c r="FLT166" s="298"/>
      <c r="FLU166" s="298"/>
      <c r="FLV166" s="298"/>
      <c r="FLW166" s="298"/>
      <c r="FLX166" s="298"/>
      <c r="FLY166" s="298"/>
      <c r="FLZ166" s="298"/>
      <c r="FMA166" s="298"/>
      <c r="FMB166" s="298"/>
      <c r="FMC166" s="298"/>
      <c r="FMD166" s="298"/>
      <c r="FME166" s="298"/>
      <c r="FMF166" s="298"/>
      <c r="FMG166" s="298"/>
      <c r="FMH166" s="298"/>
      <c r="FMI166" s="298"/>
      <c r="FMJ166" s="298"/>
      <c r="FMK166" s="298"/>
      <c r="FML166" s="298"/>
      <c r="FMM166" s="298"/>
      <c r="FMN166" s="298"/>
      <c r="FMO166" s="298"/>
      <c r="FMP166" s="298"/>
      <c r="FMQ166" s="298"/>
      <c r="FMR166" s="298"/>
      <c r="FMS166" s="298"/>
      <c r="FMT166" s="298"/>
      <c r="FMU166" s="298"/>
      <c r="FMV166" s="298"/>
      <c r="FMW166" s="298"/>
      <c r="FMX166" s="298"/>
      <c r="FMY166" s="298"/>
      <c r="FMZ166" s="298"/>
      <c r="FNA166" s="298"/>
      <c r="FNB166" s="298"/>
      <c r="FNC166" s="298"/>
      <c r="FND166" s="298"/>
      <c r="FNE166" s="298"/>
      <c r="FNF166" s="298"/>
      <c r="FNG166" s="298"/>
      <c r="FNH166" s="298"/>
      <c r="FNI166" s="298"/>
      <c r="FNJ166" s="298"/>
      <c r="FNK166" s="298"/>
      <c r="FNL166" s="298"/>
      <c r="FNM166" s="298"/>
      <c r="FNN166" s="298"/>
      <c r="FNO166" s="298"/>
      <c r="FNP166" s="298"/>
      <c r="FNQ166" s="298"/>
      <c r="FNR166" s="298"/>
      <c r="FNS166" s="298"/>
      <c r="FNT166" s="298"/>
      <c r="FNU166" s="298"/>
      <c r="FNV166" s="298"/>
      <c r="FNW166" s="298"/>
      <c r="FNX166" s="298"/>
      <c r="FNY166" s="298"/>
      <c r="FNZ166" s="298"/>
      <c r="FOA166" s="298"/>
      <c r="FOB166" s="298"/>
      <c r="FOC166" s="298"/>
      <c r="FOD166" s="298"/>
      <c r="FOE166" s="298"/>
      <c r="FOF166" s="298"/>
      <c r="FOG166" s="298"/>
      <c r="FOH166" s="298"/>
      <c r="FOI166" s="298"/>
      <c r="FOJ166" s="298"/>
      <c r="FOK166" s="298"/>
      <c r="FOL166" s="298"/>
      <c r="FOM166" s="298"/>
      <c r="FON166" s="298"/>
      <c r="FOO166" s="298"/>
      <c r="FOP166" s="298"/>
      <c r="FOQ166" s="298"/>
      <c r="FOR166" s="298"/>
      <c r="FOS166" s="298"/>
      <c r="FOT166" s="298"/>
      <c r="FOU166" s="298"/>
      <c r="FOV166" s="298"/>
      <c r="FOW166" s="298"/>
      <c r="FOX166" s="298"/>
      <c r="FOY166" s="298"/>
      <c r="FOZ166" s="298"/>
      <c r="FPA166" s="298"/>
      <c r="FPB166" s="298"/>
      <c r="FPC166" s="298"/>
      <c r="FPD166" s="298"/>
      <c r="FPE166" s="298"/>
      <c r="FPF166" s="298"/>
      <c r="FPG166" s="298"/>
      <c r="FPH166" s="298"/>
      <c r="FPI166" s="298"/>
      <c r="FPJ166" s="298"/>
      <c r="FPK166" s="298"/>
      <c r="FPL166" s="298"/>
      <c r="FPM166" s="298"/>
      <c r="FPN166" s="298"/>
      <c r="FPO166" s="298"/>
      <c r="FPP166" s="298"/>
      <c r="FPQ166" s="298"/>
      <c r="FPR166" s="298"/>
      <c r="FPS166" s="298"/>
      <c r="FPT166" s="298"/>
      <c r="FPU166" s="298"/>
      <c r="FPV166" s="298"/>
      <c r="FPW166" s="298"/>
      <c r="FPX166" s="298"/>
      <c r="FPY166" s="298"/>
      <c r="FPZ166" s="298"/>
      <c r="FQA166" s="298"/>
      <c r="FQB166" s="298"/>
      <c r="FQC166" s="298"/>
      <c r="FQD166" s="298"/>
      <c r="FQE166" s="298"/>
      <c r="FQF166" s="298"/>
      <c r="FQG166" s="298"/>
      <c r="FQH166" s="298"/>
      <c r="FQI166" s="298"/>
      <c r="FQJ166" s="298"/>
      <c r="FQK166" s="298"/>
      <c r="FQL166" s="298"/>
      <c r="FQM166" s="298"/>
      <c r="FQN166" s="298"/>
      <c r="FQO166" s="298"/>
      <c r="FQP166" s="298"/>
      <c r="FQQ166" s="298"/>
      <c r="FQR166" s="298"/>
      <c r="FQS166" s="298"/>
      <c r="FQT166" s="298"/>
      <c r="FQU166" s="298"/>
      <c r="FQV166" s="298"/>
      <c r="FQW166" s="298"/>
      <c r="FQX166" s="298"/>
      <c r="FQY166" s="298"/>
      <c r="FQZ166" s="298"/>
      <c r="FRA166" s="298"/>
      <c r="FRB166" s="298"/>
      <c r="FRC166" s="298"/>
      <c r="FRD166" s="298"/>
      <c r="FRE166" s="298"/>
      <c r="FRF166" s="298"/>
      <c r="FRG166" s="298"/>
      <c r="FRH166" s="298"/>
      <c r="FRI166" s="298"/>
      <c r="FRJ166" s="298"/>
      <c r="FRK166" s="298"/>
      <c r="FRL166" s="298"/>
      <c r="FRM166" s="298"/>
      <c r="FRN166" s="298"/>
      <c r="FRO166" s="298"/>
      <c r="FRP166" s="298"/>
      <c r="FRQ166" s="298"/>
      <c r="FRR166" s="298"/>
      <c r="FRS166" s="298"/>
      <c r="FRT166" s="298"/>
      <c r="FRU166" s="298"/>
      <c r="FRV166" s="298"/>
      <c r="FRW166" s="298"/>
      <c r="FRX166" s="298"/>
      <c r="FRY166" s="298"/>
      <c r="FRZ166" s="298"/>
      <c r="FSA166" s="298"/>
      <c r="FSB166" s="298"/>
      <c r="FSC166" s="298"/>
      <c r="FSD166" s="298"/>
      <c r="FSE166" s="298"/>
      <c r="FSF166" s="298"/>
      <c r="FSG166" s="298"/>
      <c r="FSH166" s="298"/>
      <c r="FSI166" s="298"/>
      <c r="FSJ166" s="298"/>
      <c r="FSK166" s="298"/>
      <c r="FSL166" s="298"/>
      <c r="FSM166" s="298"/>
      <c r="FSN166" s="298"/>
      <c r="FSO166" s="298"/>
      <c r="FSP166" s="298"/>
      <c r="FSQ166" s="298"/>
      <c r="FSR166" s="298"/>
      <c r="FSS166" s="298"/>
      <c r="FST166" s="298"/>
      <c r="FSU166" s="298"/>
      <c r="FSV166" s="298"/>
      <c r="FSW166" s="298"/>
      <c r="FSX166" s="298"/>
      <c r="FSY166" s="298"/>
      <c r="FSZ166" s="298"/>
      <c r="FTA166" s="298"/>
      <c r="FTB166" s="298"/>
      <c r="FTC166" s="298"/>
      <c r="FTD166" s="298"/>
      <c r="FTE166" s="298"/>
      <c r="FTF166" s="298"/>
      <c r="FTG166" s="298"/>
      <c r="FTH166" s="298"/>
      <c r="FTI166" s="298"/>
      <c r="FTJ166" s="298"/>
      <c r="FTK166" s="298"/>
      <c r="FTL166" s="298"/>
      <c r="FTM166" s="298"/>
      <c r="FTN166" s="298"/>
      <c r="FTO166" s="298"/>
      <c r="FTP166" s="298"/>
      <c r="FTQ166" s="298"/>
      <c r="FTR166" s="298"/>
      <c r="FTS166" s="298"/>
      <c r="FTT166" s="298"/>
      <c r="FTU166" s="298"/>
      <c r="FTV166" s="298"/>
      <c r="FTW166" s="298"/>
      <c r="FTX166" s="298"/>
      <c r="FTY166" s="298"/>
      <c r="FTZ166" s="298"/>
      <c r="FUA166" s="298"/>
      <c r="FUB166" s="298"/>
      <c r="FUC166" s="298"/>
      <c r="FUD166" s="298"/>
      <c r="FUE166" s="298"/>
      <c r="FUF166" s="298"/>
      <c r="FUG166" s="298"/>
      <c r="FUH166" s="298"/>
      <c r="FUI166" s="298"/>
      <c r="FUJ166" s="298"/>
      <c r="FUK166" s="298"/>
      <c r="FUL166" s="298"/>
      <c r="FUM166" s="298"/>
      <c r="FUN166" s="298"/>
      <c r="FUO166" s="298"/>
      <c r="FUP166" s="298"/>
      <c r="FUQ166" s="298"/>
      <c r="FUR166" s="298"/>
      <c r="FUS166" s="298"/>
      <c r="FUT166" s="298"/>
      <c r="FUU166" s="298"/>
      <c r="FUV166" s="298"/>
      <c r="FUW166" s="298"/>
      <c r="FUX166" s="298"/>
      <c r="FUY166" s="298"/>
      <c r="FUZ166" s="298"/>
      <c r="FVA166" s="298"/>
      <c r="FVB166" s="298"/>
      <c r="FVC166" s="298"/>
      <c r="FVD166" s="298"/>
      <c r="FVE166" s="298"/>
      <c r="FVF166" s="298"/>
      <c r="FVG166" s="298"/>
      <c r="FVH166" s="298"/>
      <c r="FVI166" s="298"/>
      <c r="FVJ166" s="298"/>
      <c r="FVK166" s="298"/>
      <c r="FVL166" s="298"/>
      <c r="FVM166" s="298"/>
      <c r="FVN166" s="298"/>
      <c r="FVO166" s="298"/>
      <c r="FVP166" s="298"/>
      <c r="FVQ166" s="298"/>
      <c r="FVR166" s="298"/>
      <c r="FVS166" s="298"/>
      <c r="FVT166" s="298"/>
      <c r="FVU166" s="298"/>
      <c r="FVV166" s="298"/>
      <c r="FVW166" s="298"/>
      <c r="FVX166" s="298"/>
      <c r="FVY166" s="298"/>
      <c r="FVZ166" s="298"/>
      <c r="FWA166" s="298"/>
      <c r="FWB166" s="298"/>
      <c r="FWC166" s="298"/>
      <c r="FWD166" s="298"/>
      <c r="FWE166" s="298"/>
      <c r="FWF166" s="298"/>
      <c r="FWG166" s="298"/>
      <c r="FWH166" s="298"/>
      <c r="FWI166" s="298"/>
      <c r="FWJ166" s="298"/>
      <c r="FWK166" s="298"/>
      <c r="FWL166" s="298"/>
      <c r="FWM166" s="298"/>
      <c r="FWN166" s="298"/>
      <c r="FWO166" s="298"/>
      <c r="FWP166" s="298"/>
      <c r="FWQ166" s="298"/>
      <c r="FWR166" s="298"/>
      <c r="FWS166" s="298"/>
      <c r="FWT166" s="298"/>
      <c r="FWU166" s="298"/>
      <c r="FWV166" s="298"/>
      <c r="FWW166" s="298"/>
      <c r="FWX166" s="298"/>
      <c r="FWY166" s="298"/>
      <c r="FWZ166" s="298"/>
      <c r="FXA166" s="298"/>
      <c r="FXB166" s="298"/>
      <c r="FXC166" s="298"/>
      <c r="FXD166" s="298"/>
      <c r="FXE166" s="298"/>
      <c r="FXF166" s="298"/>
      <c r="FXG166" s="298"/>
      <c r="FXH166" s="298"/>
      <c r="FXI166" s="298"/>
      <c r="FXJ166" s="298"/>
      <c r="FXK166" s="298"/>
      <c r="FXL166" s="298"/>
      <c r="FXM166" s="298"/>
      <c r="FXN166" s="298"/>
      <c r="FXO166" s="298"/>
      <c r="FXP166" s="298"/>
      <c r="FXQ166" s="298"/>
      <c r="FXR166" s="298"/>
      <c r="FXS166" s="298"/>
      <c r="FXT166" s="298"/>
      <c r="FXU166" s="298"/>
      <c r="FXV166" s="298"/>
      <c r="FXW166" s="298"/>
      <c r="FXX166" s="298"/>
      <c r="FXY166" s="298"/>
      <c r="FXZ166" s="298"/>
      <c r="FYA166" s="298"/>
      <c r="FYB166" s="298"/>
      <c r="FYC166" s="298"/>
      <c r="FYD166" s="298"/>
      <c r="FYE166" s="298"/>
      <c r="FYF166" s="298"/>
      <c r="FYG166" s="298"/>
      <c r="FYH166" s="298"/>
      <c r="FYI166" s="298"/>
      <c r="FYJ166" s="298"/>
      <c r="FYK166" s="298"/>
      <c r="FYL166" s="298"/>
      <c r="FYM166" s="298"/>
      <c r="FYN166" s="298"/>
      <c r="FYO166" s="298"/>
      <c r="FYP166" s="298"/>
      <c r="FYQ166" s="298"/>
      <c r="FYR166" s="298"/>
      <c r="FYS166" s="298"/>
      <c r="FYT166" s="298"/>
      <c r="FYU166" s="298"/>
      <c r="FYV166" s="298"/>
      <c r="FYW166" s="298"/>
      <c r="FYX166" s="298"/>
      <c r="FYY166" s="298"/>
      <c r="FYZ166" s="298"/>
      <c r="FZA166" s="298"/>
      <c r="FZB166" s="298"/>
      <c r="FZC166" s="298"/>
      <c r="FZD166" s="298"/>
      <c r="FZE166" s="298"/>
      <c r="FZF166" s="298"/>
      <c r="FZG166" s="298"/>
      <c r="FZH166" s="298"/>
      <c r="FZI166" s="298"/>
      <c r="FZJ166" s="298"/>
      <c r="FZK166" s="298"/>
      <c r="FZL166" s="298"/>
      <c r="FZM166" s="298"/>
      <c r="FZN166" s="298"/>
      <c r="FZO166" s="298"/>
      <c r="FZP166" s="298"/>
      <c r="FZQ166" s="298"/>
      <c r="FZR166" s="298"/>
      <c r="FZS166" s="298"/>
      <c r="FZT166" s="298"/>
      <c r="FZU166" s="298"/>
      <c r="FZV166" s="298"/>
      <c r="FZW166" s="298"/>
      <c r="FZX166" s="298"/>
      <c r="FZY166" s="298"/>
      <c r="FZZ166" s="298"/>
      <c r="GAA166" s="298"/>
      <c r="GAB166" s="298"/>
      <c r="GAC166" s="298"/>
      <c r="GAD166" s="298"/>
      <c r="GAE166" s="298"/>
      <c r="GAF166" s="298"/>
      <c r="GAG166" s="298"/>
      <c r="GAH166" s="298"/>
      <c r="GAI166" s="298"/>
      <c r="GAJ166" s="298"/>
      <c r="GAK166" s="298"/>
      <c r="GAL166" s="298"/>
      <c r="GAM166" s="298"/>
      <c r="GAN166" s="298"/>
      <c r="GAO166" s="298"/>
      <c r="GAP166" s="298"/>
      <c r="GAQ166" s="298"/>
      <c r="GAR166" s="298"/>
      <c r="GAS166" s="298"/>
      <c r="GAT166" s="298"/>
      <c r="GAU166" s="298"/>
      <c r="GAV166" s="298"/>
      <c r="GAW166" s="298"/>
      <c r="GAX166" s="298"/>
      <c r="GAY166" s="298"/>
      <c r="GAZ166" s="298"/>
      <c r="GBA166" s="298"/>
      <c r="GBB166" s="298"/>
      <c r="GBC166" s="298"/>
      <c r="GBD166" s="298"/>
      <c r="GBE166" s="298"/>
      <c r="GBF166" s="298"/>
      <c r="GBG166" s="298"/>
      <c r="GBH166" s="298"/>
      <c r="GBI166" s="298"/>
      <c r="GBJ166" s="298"/>
      <c r="GBK166" s="298"/>
      <c r="GBL166" s="298"/>
      <c r="GBM166" s="298"/>
      <c r="GBN166" s="298"/>
      <c r="GBO166" s="298"/>
      <c r="GBP166" s="298"/>
      <c r="GBQ166" s="298"/>
      <c r="GBR166" s="298"/>
      <c r="GBS166" s="298"/>
      <c r="GBT166" s="298"/>
      <c r="GBU166" s="298"/>
      <c r="GBV166" s="298"/>
      <c r="GBW166" s="298"/>
      <c r="GBX166" s="298"/>
      <c r="GBY166" s="298"/>
      <c r="GBZ166" s="298"/>
      <c r="GCA166" s="298"/>
      <c r="GCB166" s="298"/>
      <c r="GCC166" s="298"/>
      <c r="GCD166" s="298"/>
      <c r="GCE166" s="298"/>
      <c r="GCF166" s="298"/>
      <c r="GCG166" s="298"/>
      <c r="GCH166" s="298"/>
      <c r="GCI166" s="298"/>
      <c r="GCJ166" s="298"/>
      <c r="GCK166" s="298"/>
      <c r="GCL166" s="298"/>
      <c r="GCM166" s="298"/>
      <c r="GCN166" s="298"/>
      <c r="GCO166" s="298"/>
      <c r="GCP166" s="298"/>
      <c r="GCQ166" s="298"/>
      <c r="GCR166" s="298"/>
      <c r="GCS166" s="298"/>
      <c r="GCT166" s="298"/>
      <c r="GCU166" s="298"/>
      <c r="GCV166" s="298"/>
      <c r="GCW166" s="298"/>
      <c r="GCX166" s="298"/>
      <c r="GCY166" s="298"/>
      <c r="GCZ166" s="298"/>
      <c r="GDA166" s="298"/>
      <c r="GDB166" s="298"/>
      <c r="GDC166" s="298"/>
      <c r="GDD166" s="298"/>
      <c r="GDE166" s="298"/>
      <c r="GDF166" s="298"/>
      <c r="GDG166" s="298"/>
      <c r="GDH166" s="298"/>
      <c r="GDI166" s="298"/>
      <c r="GDJ166" s="298"/>
      <c r="GDK166" s="298"/>
      <c r="GDL166" s="298"/>
      <c r="GDM166" s="298"/>
      <c r="GDN166" s="298"/>
      <c r="GDO166" s="298"/>
      <c r="GDP166" s="298"/>
      <c r="GDQ166" s="298"/>
      <c r="GDR166" s="298"/>
      <c r="GDS166" s="298"/>
      <c r="GDT166" s="298"/>
      <c r="GDU166" s="298"/>
      <c r="GDV166" s="298"/>
      <c r="GDW166" s="298"/>
      <c r="GDX166" s="298"/>
      <c r="GDY166" s="298"/>
      <c r="GDZ166" s="298"/>
      <c r="GEA166" s="298"/>
      <c r="GEB166" s="298"/>
      <c r="GEC166" s="298"/>
      <c r="GED166" s="298"/>
      <c r="GEE166" s="298"/>
      <c r="GEF166" s="298"/>
      <c r="GEG166" s="298"/>
      <c r="GEH166" s="298"/>
      <c r="GEI166" s="298"/>
      <c r="GEJ166" s="298"/>
      <c r="GEK166" s="298"/>
      <c r="GEL166" s="298"/>
      <c r="GEM166" s="298"/>
      <c r="GEN166" s="298"/>
      <c r="GEO166" s="298"/>
      <c r="GEP166" s="298"/>
      <c r="GEQ166" s="298"/>
      <c r="GER166" s="298"/>
      <c r="GES166" s="298"/>
      <c r="GET166" s="298"/>
      <c r="GEU166" s="298"/>
      <c r="GEV166" s="298"/>
      <c r="GEW166" s="298"/>
      <c r="GEX166" s="298"/>
      <c r="GEY166" s="298"/>
      <c r="GEZ166" s="298"/>
      <c r="GFA166" s="298"/>
      <c r="GFB166" s="298"/>
      <c r="GFC166" s="298"/>
      <c r="GFD166" s="298"/>
      <c r="GFE166" s="298"/>
      <c r="GFF166" s="298"/>
      <c r="GFG166" s="298"/>
      <c r="GFH166" s="298"/>
      <c r="GFI166" s="298"/>
      <c r="GFJ166" s="298"/>
      <c r="GFK166" s="298"/>
      <c r="GFL166" s="298"/>
      <c r="GFM166" s="298"/>
      <c r="GFN166" s="298"/>
      <c r="GFO166" s="298"/>
      <c r="GFP166" s="298"/>
      <c r="GFQ166" s="298"/>
      <c r="GFR166" s="298"/>
      <c r="GFS166" s="298"/>
      <c r="GFT166" s="298"/>
      <c r="GFU166" s="298"/>
      <c r="GFV166" s="298"/>
      <c r="GFW166" s="298"/>
      <c r="GFX166" s="298"/>
      <c r="GFY166" s="298"/>
      <c r="GFZ166" s="298"/>
      <c r="GGA166" s="298"/>
      <c r="GGB166" s="298"/>
      <c r="GGC166" s="298"/>
      <c r="GGD166" s="298"/>
      <c r="GGE166" s="298"/>
      <c r="GGF166" s="298"/>
      <c r="GGG166" s="298"/>
      <c r="GGH166" s="298"/>
      <c r="GGI166" s="298"/>
      <c r="GGJ166" s="298"/>
      <c r="GGK166" s="298"/>
      <c r="GGL166" s="298"/>
      <c r="GGM166" s="298"/>
      <c r="GGN166" s="298"/>
      <c r="GGO166" s="298"/>
      <c r="GGP166" s="298"/>
      <c r="GGQ166" s="298"/>
      <c r="GGR166" s="298"/>
      <c r="GGS166" s="298"/>
      <c r="GGT166" s="298"/>
      <c r="GGU166" s="298"/>
      <c r="GGV166" s="298"/>
      <c r="GGW166" s="298"/>
      <c r="GGX166" s="298"/>
      <c r="GGY166" s="298"/>
      <c r="GGZ166" s="298"/>
      <c r="GHA166" s="298"/>
      <c r="GHB166" s="298"/>
      <c r="GHC166" s="298"/>
      <c r="GHD166" s="298"/>
      <c r="GHE166" s="298"/>
      <c r="GHF166" s="298"/>
      <c r="GHG166" s="298"/>
      <c r="GHH166" s="298"/>
      <c r="GHI166" s="298"/>
      <c r="GHJ166" s="298"/>
      <c r="GHK166" s="298"/>
      <c r="GHL166" s="298"/>
      <c r="GHM166" s="298"/>
      <c r="GHN166" s="298"/>
      <c r="GHO166" s="298"/>
      <c r="GHP166" s="298"/>
      <c r="GHQ166" s="298"/>
      <c r="GHR166" s="298"/>
      <c r="GHS166" s="298"/>
      <c r="GHT166" s="298"/>
      <c r="GHU166" s="298"/>
      <c r="GHV166" s="298"/>
      <c r="GHW166" s="298"/>
      <c r="GHX166" s="298"/>
      <c r="GHY166" s="298"/>
      <c r="GHZ166" s="298"/>
      <c r="GIA166" s="298"/>
      <c r="GIB166" s="298"/>
      <c r="GIC166" s="298"/>
      <c r="GID166" s="298"/>
      <c r="GIE166" s="298"/>
      <c r="GIF166" s="298"/>
      <c r="GIG166" s="298"/>
      <c r="GIH166" s="298"/>
      <c r="GII166" s="298"/>
      <c r="GIJ166" s="298"/>
      <c r="GIK166" s="298"/>
      <c r="GIL166" s="298"/>
      <c r="GIM166" s="298"/>
      <c r="GIN166" s="298"/>
      <c r="GIO166" s="298"/>
      <c r="GIP166" s="298"/>
      <c r="GIQ166" s="298"/>
      <c r="GIR166" s="298"/>
      <c r="GIS166" s="298"/>
      <c r="GIT166" s="298"/>
      <c r="GIU166" s="298"/>
      <c r="GIV166" s="298"/>
      <c r="GIW166" s="298"/>
      <c r="GIX166" s="298"/>
      <c r="GIY166" s="298"/>
      <c r="GIZ166" s="298"/>
      <c r="GJA166" s="298"/>
      <c r="GJB166" s="298"/>
      <c r="GJC166" s="298"/>
      <c r="GJD166" s="298"/>
      <c r="GJE166" s="298"/>
      <c r="GJF166" s="298"/>
      <c r="GJG166" s="298"/>
      <c r="GJH166" s="298"/>
      <c r="GJI166" s="298"/>
      <c r="GJJ166" s="298"/>
      <c r="GJK166" s="298"/>
      <c r="GJL166" s="298"/>
      <c r="GJM166" s="298"/>
      <c r="GJN166" s="298"/>
      <c r="GJO166" s="298"/>
      <c r="GJP166" s="298"/>
      <c r="GJQ166" s="298"/>
      <c r="GJR166" s="298"/>
      <c r="GJS166" s="298"/>
      <c r="GJT166" s="298"/>
      <c r="GJU166" s="298"/>
      <c r="GJV166" s="298"/>
      <c r="GJW166" s="298"/>
      <c r="GJX166" s="298"/>
      <c r="GJY166" s="298"/>
      <c r="GJZ166" s="298"/>
      <c r="GKA166" s="298"/>
      <c r="GKB166" s="298"/>
      <c r="GKC166" s="298"/>
      <c r="GKD166" s="298"/>
      <c r="GKE166" s="298"/>
      <c r="GKF166" s="298"/>
      <c r="GKG166" s="298"/>
      <c r="GKH166" s="298"/>
      <c r="GKI166" s="298"/>
      <c r="GKJ166" s="298"/>
      <c r="GKK166" s="298"/>
      <c r="GKL166" s="298"/>
      <c r="GKM166" s="298"/>
      <c r="GKN166" s="298"/>
      <c r="GKO166" s="298"/>
      <c r="GKP166" s="298"/>
      <c r="GKQ166" s="298"/>
      <c r="GKR166" s="298"/>
      <c r="GKS166" s="298"/>
      <c r="GKT166" s="298"/>
      <c r="GKU166" s="298"/>
      <c r="GKV166" s="298"/>
      <c r="GKW166" s="298"/>
      <c r="GKX166" s="298"/>
      <c r="GKY166" s="298"/>
      <c r="GKZ166" s="298"/>
      <c r="GLA166" s="298"/>
      <c r="GLB166" s="298"/>
      <c r="GLC166" s="298"/>
      <c r="GLD166" s="298"/>
      <c r="GLE166" s="298"/>
      <c r="GLF166" s="298"/>
      <c r="GLG166" s="298"/>
      <c r="GLH166" s="298"/>
      <c r="GLI166" s="298"/>
      <c r="GLJ166" s="298"/>
      <c r="GLK166" s="298"/>
      <c r="GLL166" s="298"/>
      <c r="GLM166" s="298"/>
      <c r="GLN166" s="298"/>
      <c r="GLO166" s="298"/>
      <c r="GLP166" s="298"/>
      <c r="GLQ166" s="298"/>
      <c r="GLR166" s="298"/>
      <c r="GLS166" s="298"/>
      <c r="GLT166" s="298"/>
      <c r="GLU166" s="298"/>
      <c r="GLV166" s="298"/>
      <c r="GLW166" s="298"/>
      <c r="GLX166" s="298"/>
      <c r="GLY166" s="298"/>
      <c r="GLZ166" s="298"/>
      <c r="GMA166" s="298"/>
      <c r="GMB166" s="298"/>
      <c r="GMC166" s="298"/>
      <c r="GMD166" s="298"/>
      <c r="GME166" s="298"/>
      <c r="GMF166" s="298"/>
      <c r="GMG166" s="298"/>
      <c r="GMH166" s="298"/>
      <c r="GMI166" s="298"/>
      <c r="GMJ166" s="298"/>
      <c r="GMK166" s="298"/>
      <c r="GML166" s="298"/>
      <c r="GMM166" s="298"/>
      <c r="GMN166" s="298"/>
      <c r="GMO166" s="298"/>
      <c r="GMP166" s="298"/>
      <c r="GMQ166" s="298"/>
      <c r="GMR166" s="298"/>
      <c r="GMS166" s="298"/>
      <c r="GMT166" s="298"/>
      <c r="GMU166" s="298"/>
      <c r="GMV166" s="298"/>
      <c r="GMW166" s="298"/>
      <c r="GMX166" s="298"/>
      <c r="GMY166" s="298"/>
      <c r="GMZ166" s="298"/>
      <c r="GNA166" s="298"/>
      <c r="GNB166" s="298"/>
      <c r="GNC166" s="298"/>
      <c r="GND166" s="298"/>
      <c r="GNE166" s="298"/>
      <c r="GNF166" s="298"/>
      <c r="GNG166" s="298"/>
      <c r="GNH166" s="298"/>
      <c r="GNI166" s="298"/>
      <c r="GNJ166" s="298"/>
      <c r="GNK166" s="298"/>
      <c r="GNL166" s="298"/>
      <c r="GNM166" s="298"/>
      <c r="GNN166" s="298"/>
      <c r="GNO166" s="298"/>
      <c r="GNP166" s="298"/>
      <c r="GNQ166" s="298"/>
      <c r="GNR166" s="298"/>
      <c r="GNS166" s="298"/>
      <c r="GNT166" s="298"/>
      <c r="GNU166" s="298"/>
      <c r="GNV166" s="298"/>
      <c r="GNW166" s="298"/>
      <c r="GNX166" s="298"/>
      <c r="GNY166" s="298"/>
      <c r="GNZ166" s="298"/>
      <c r="GOA166" s="298"/>
      <c r="GOB166" s="298"/>
      <c r="GOC166" s="298"/>
      <c r="GOD166" s="298"/>
      <c r="GOE166" s="298"/>
      <c r="GOF166" s="298"/>
      <c r="GOG166" s="298"/>
      <c r="GOH166" s="298"/>
      <c r="GOI166" s="298"/>
      <c r="GOJ166" s="298"/>
      <c r="GOK166" s="298"/>
      <c r="GOL166" s="298"/>
      <c r="GOM166" s="298"/>
      <c r="GON166" s="298"/>
      <c r="GOO166" s="298"/>
      <c r="GOP166" s="298"/>
      <c r="GOQ166" s="298"/>
      <c r="GOR166" s="298"/>
      <c r="GOS166" s="298"/>
      <c r="GOT166" s="298"/>
      <c r="GOU166" s="298"/>
      <c r="GOV166" s="298"/>
      <c r="GOW166" s="298"/>
      <c r="GOX166" s="298"/>
      <c r="GOY166" s="298"/>
      <c r="GOZ166" s="298"/>
      <c r="GPA166" s="298"/>
      <c r="GPB166" s="298"/>
      <c r="GPC166" s="298"/>
      <c r="GPD166" s="298"/>
      <c r="GPE166" s="298"/>
      <c r="GPF166" s="298"/>
      <c r="GPG166" s="298"/>
      <c r="GPH166" s="298"/>
      <c r="GPI166" s="298"/>
      <c r="GPJ166" s="298"/>
      <c r="GPK166" s="298"/>
      <c r="GPL166" s="298"/>
      <c r="GPM166" s="298"/>
      <c r="GPN166" s="298"/>
      <c r="GPO166" s="298"/>
      <c r="GPP166" s="298"/>
      <c r="GPQ166" s="298"/>
      <c r="GPR166" s="298"/>
      <c r="GPS166" s="298"/>
      <c r="GPT166" s="298"/>
      <c r="GPU166" s="298"/>
      <c r="GPV166" s="298"/>
      <c r="GPW166" s="298"/>
      <c r="GPX166" s="298"/>
      <c r="GPY166" s="298"/>
      <c r="GPZ166" s="298"/>
      <c r="GQA166" s="298"/>
      <c r="GQB166" s="298"/>
      <c r="GQC166" s="298"/>
      <c r="GQD166" s="298"/>
      <c r="GQE166" s="298"/>
      <c r="GQF166" s="298"/>
      <c r="GQG166" s="298"/>
      <c r="GQH166" s="298"/>
      <c r="GQI166" s="298"/>
      <c r="GQJ166" s="298"/>
      <c r="GQK166" s="298"/>
      <c r="GQL166" s="298"/>
      <c r="GQM166" s="298"/>
      <c r="GQN166" s="298"/>
      <c r="GQO166" s="298"/>
      <c r="GQP166" s="298"/>
      <c r="GQQ166" s="298"/>
      <c r="GQR166" s="298"/>
      <c r="GQS166" s="298"/>
      <c r="GQT166" s="298"/>
      <c r="GQU166" s="298"/>
      <c r="GQV166" s="298"/>
      <c r="GQW166" s="298"/>
      <c r="GQX166" s="298"/>
      <c r="GQY166" s="298"/>
      <c r="GQZ166" s="298"/>
      <c r="GRA166" s="298"/>
      <c r="GRB166" s="298"/>
      <c r="GRC166" s="298"/>
      <c r="GRD166" s="298"/>
      <c r="GRE166" s="298"/>
      <c r="GRF166" s="298"/>
      <c r="GRG166" s="298"/>
      <c r="GRH166" s="298"/>
      <c r="GRI166" s="298"/>
      <c r="GRJ166" s="298"/>
      <c r="GRK166" s="298"/>
      <c r="GRL166" s="298"/>
      <c r="GRM166" s="298"/>
      <c r="GRN166" s="298"/>
      <c r="GRO166" s="298"/>
      <c r="GRP166" s="298"/>
      <c r="GRQ166" s="298"/>
      <c r="GRR166" s="298"/>
      <c r="GRS166" s="298"/>
      <c r="GRT166" s="298"/>
      <c r="GRU166" s="298"/>
      <c r="GRV166" s="298"/>
      <c r="GRW166" s="298"/>
      <c r="GRX166" s="298"/>
      <c r="GRY166" s="298"/>
      <c r="GRZ166" s="298"/>
      <c r="GSA166" s="298"/>
      <c r="GSB166" s="298"/>
      <c r="GSC166" s="298"/>
      <c r="GSD166" s="298"/>
      <c r="GSE166" s="298"/>
      <c r="GSF166" s="298"/>
      <c r="GSG166" s="298"/>
      <c r="GSH166" s="298"/>
      <c r="GSI166" s="298"/>
      <c r="GSJ166" s="298"/>
      <c r="GSK166" s="298"/>
      <c r="GSL166" s="298"/>
      <c r="GSM166" s="298"/>
      <c r="GSN166" s="298"/>
      <c r="GSO166" s="298"/>
      <c r="GSP166" s="298"/>
      <c r="GSQ166" s="298"/>
      <c r="GSR166" s="298"/>
      <c r="GSS166" s="298"/>
      <c r="GST166" s="298"/>
      <c r="GSU166" s="298"/>
      <c r="GSV166" s="298"/>
      <c r="GSW166" s="298"/>
      <c r="GSX166" s="298"/>
      <c r="GSY166" s="298"/>
      <c r="GSZ166" s="298"/>
      <c r="GTA166" s="298"/>
      <c r="GTB166" s="298"/>
      <c r="GTC166" s="298"/>
      <c r="GTD166" s="298"/>
      <c r="GTE166" s="298"/>
      <c r="GTF166" s="298"/>
      <c r="GTG166" s="298"/>
      <c r="GTH166" s="298"/>
      <c r="GTI166" s="298"/>
      <c r="GTJ166" s="298"/>
      <c r="GTK166" s="298"/>
      <c r="GTL166" s="298"/>
      <c r="GTM166" s="298"/>
      <c r="GTN166" s="298"/>
      <c r="GTO166" s="298"/>
      <c r="GTP166" s="298"/>
      <c r="GTQ166" s="298"/>
      <c r="GTR166" s="298"/>
      <c r="GTS166" s="298"/>
      <c r="GTT166" s="298"/>
      <c r="GTU166" s="298"/>
      <c r="GTV166" s="298"/>
      <c r="GTW166" s="298"/>
      <c r="GTX166" s="298"/>
      <c r="GTY166" s="298"/>
      <c r="GTZ166" s="298"/>
      <c r="GUA166" s="298"/>
      <c r="GUB166" s="298"/>
      <c r="GUC166" s="298"/>
      <c r="GUD166" s="298"/>
      <c r="GUE166" s="298"/>
      <c r="GUF166" s="298"/>
      <c r="GUG166" s="298"/>
      <c r="GUH166" s="298"/>
      <c r="GUI166" s="298"/>
      <c r="GUJ166" s="298"/>
      <c r="GUK166" s="298"/>
      <c r="GUL166" s="298"/>
      <c r="GUM166" s="298"/>
      <c r="GUN166" s="298"/>
      <c r="GUO166" s="298"/>
      <c r="GUP166" s="298"/>
      <c r="GUQ166" s="298"/>
      <c r="GUR166" s="298"/>
      <c r="GUS166" s="298"/>
      <c r="GUT166" s="298"/>
      <c r="GUU166" s="298"/>
      <c r="GUV166" s="298"/>
      <c r="GUW166" s="298"/>
      <c r="GUX166" s="298"/>
      <c r="GUY166" s="298"/>
      <c r="GUZ166" s="298"/>
      <c r="GVA166" s="298"/>
      <c r="GVB166" s="298"/>
      <c r="GVC166" s="298"/>
      <c r="GVD166" s="298"/>
      <c r="GVE166" s="298"/>
      <c r="GVF166" s="298"/>
      <c r="GVG166" s="298"/>
      <c r="GVH166" s="298"/>
      <c r="GVI166" s="298"/>
      <c r="GVJ166" s="298"/>
      <c r="GVK166" s="298"/>
      <c r="GVL166" s="298"/>
      <c r="GVM166" s="298"/>
      <c r="GVN166" s="298"/>
      <c r="GVO166" s="298"/>
      <c r="GVP166" s="298"/>
      <c r="GVQ166" s="298"/>
      <c r="GVR166" s="298"/>
      <c r="GVS166" s="298"/>
      <c r="GVT166" s="298"/>
      <c r="GVU166" s="298"/>
      <c r="GVV166" s="298"/>
      <c r="GVW166" s="298"/>
      <c r="GVX166" s="298"/>
      <c r="GVY166" s="298"/>
      <c r="GVZ166" s="298"/>
      <c r="GWA166" s="298"/>
      <c r="GWB166" s="298"/>
      <c r="GWC166" s="298"/>
      <c r="GWD166" s="298"/>
      <c r="GWE166" s="298"/>
      <c r="GWF166" s="298"/>
      <c r="GWG166" s="298"/>
      <c r="GWH166" s="298"/>
      <c r="GWI166" s="298"/>
      <c r="GWJ166" s="298"/>
      <c r="GWK166" s="298"/>
      <c r="GWL166" s="298"/>
      <c r="GWM166" s="298"/>
      <c r="GWN166" s="298"/>
      <c r="GWO166" s="298"/>
      <c r="GWP166" s="298"/>
      <c r="GWQ166" s="298"/>
      <c r="GWR166" s="298"/>
      <c r="GWS166" s="298"/>
      <c r="GWT166" s="298"/>
      <c r="GWU166" s="298"/>
      <c r="GWV166" s="298"/>
      <c r="GWW166" s="298"/>
      <c r="GWX166" s="298"/>
      <c r="GWY166" s="298"/>
      <c r="GWZ166" s="298"/>
      <c r="GXA166" s="298"/>
      <c r="GXB166" s="298"/>
      <c r="GXC166" s="298"/>
      <c r="GXD166" s="298"/>
      <c r="GXE166" s="298"/>
      <c r="GXF166" s="298"/>
      <c r="GXG166" s="298"/>
      <c r="GXH166" s="298"/>
      <c r="GXI166" s="298"/>
      <c r="GXJ166" s="298"/>
      <c r="GXK166" s="298"/>
      <c r="GXL166" s="298"/>
      <c r="GXM166" s="298"/>
      <c r="GXN166" s="298"/>
      <c r="GXO166" s="298"/>
      <c r="GXP166" s="298"/>
      <c r="GXQ166" s="298"/>
      <c r="GXR166" s="298"/>
      <c r="GXS166" s="298"/>
      <c r="GXT166" s="298"/>
      <c r="GXU166" s="298"/>
      <c r="GXV166" s="298"/>
      <c r="GXW166" s="298"/>
      <c r="GXX166" s="298"/>
      <c r="GXY166" s="298"/>
      <c r="GXZ166" s="298"/>
      <c r="GYA166" s="298"/>
      <c r="GYB166" s="298"/>
      <c r="GYC166" s="298"/>
      <c r="GYD166" s="298"/>
      <c r="GYE166" s="298"/>
      <c r="GYF166" s="298"/>
      <c r="GYG166" s="298"/>
      <c r="GYH166" s="298"/>
      <c r="GYI166" s="298"/>
      <c r="GYJ166" s="298"/>
      <c r="GYK166" s="298"/>
      <c r="GYL166" s="298"/>
      <c r="GYM166" s="298"/>
      <c r="GYN166" s="298"/>
      <c r="GYO166" s="298"/>
      <c r="GYP166" s="298"/>
      <c r="GYQ166" s="298"/>
      <c r="GYR166" s="298"/>
      <c r="GYS166" s="298"/>
      <c r="GYT166" s="298"/>
      <c r="GYU166" s="298"/>
      <c r="GYV166" s="298"/>
      <c r="GYW166" s="298"/>
      <c r="GYX166" s="298"/>
      <c r="GYY166" s="298"/>
      <c r="GYZ166" s="298"/>
      <c r="GZA166" s="298"/>
      <c r="GZB166" s="298"/>
      <c r="GZC166" s="298"/>
      <c r="GZD166" s="298"/>
      <c r="GZE166" s="298"/>
      <c r="GZF166" s="298"/>
      <c r="GZG166" s="298"/>
      <c r="GZH166" s="298"/>
      <c r="GZI166" s="298"/>
      <c r="GZJ166" s="298"/>
      <c r="GZK166" s="298"/>
      <c r="GZL166" s="298"/>
      <c r="GZM166" s="298"/>
      <c r="GZN166" s="298"/>
      <c r="GZO166" s="298"/>
      <c r="GZP166" s="298"/>
      <c r="GZQ166" s="298"/>
      <c r="GZR166" s="298"/>
      <c r="GZS166" s="298"/>
      <c r="GZT166" s="298"/>
      <c r="GZU166" s="298"/>
      <c r="GZV166" s="298"/>
      <c r="GZW166" s="298"/>
      <c r="GZX166" s="298"/>
      <c r="GZY166" s="298"/>
      <c r="GZZ166" s="298"/>
      <c r="HAA166" s="298"/>
      <c r="HAB166" s="298"/>
      <c r="HAC166" s="298"/>
      <c r="HAD166" s="298"/>
      <c r="HAE166" s="298"/>
      <c r="HAF166" s="298"/>
      <c r="HAG166" s="298"/>
      <c r="HAH166" s="298"/>
      <c r="HAI166" s="298"/>
      <c r="HAJ166" s="298"/>
      <c r="HAK166" s="298"/>
      <c r="HAL166" s="298"/>
      <c r="HAM166" s="298"/>
      <c r="HAN166" s="298"/>
      <c r="HAO166" s="298"/>
      <c r="HAP166" s="298"/>
      <c r="HAQ166" s="298"/>
      <c r="HAR166" s="298"/>
      <c r="HAS166" s="298"/>
      <c r="HAT166" s="298"/>
      <c r="HAU166" s="298"/>
      <c r="HAV166" s="298"/>
      <c r="HAW166" s="298"/>
      <c r="HAX166" s="298"/>
      <c r="HAY166" s="298"/>
      <c r="HAZ166" s="298"/>
      <c r="HBA166" s="298"/>
      <c r="HBB166" s="298"/>
      <c r="HBC166" s="298"/>
      <c r="HBD166" s="298"/>
      <c r="HBE166" s="298"/>
      <c r="HBF166" s="298"/>
      <c r="HBG166" s="298"/>
      <c r="HBH166" s="298"/>
      <c r="HBI166" s="298"/>
      <c r="HBJ166" s="298"/>
      <c r="HBK166" s="298"/>
      <c r="HBL166" s="298"/>
      <c r="HBM166" s="298"/>
      <c r="HBN166" s="298"/>
      <c r="HBO166" s="298"/>
      <c r="HBP166" s="298"/>
      <c r="HBQ166" s="298"/>
      <c r="HBR166" s="298"/>
      <c r="HBS166" s="298"/>
      <c r="HBT166" s="298"/>
      <c r="HBU166" s="298"/>
      <c r="HBV166" s="298"/>
      <c r="HBW166" s="298"/>
      <c r="HBX166" s="298"/>
      <c r="HBY166" s="298"/>
      <c r="HBZ166" s="298"/>
      <c r="HCA166" s="298"/>
      <c r="HCB166" s="298"/>
      <c r="HCC166" s="298"/>
      <c r="HCD166" s="298"/>
      <c r="HCE166" s="298"/>
      <c r="HCF166" s="298"/>
      <c r="HCG166" s="298"/>
      <c r="HCH166" s="298"/>
      <c r="HCI166" s="298"/>
      <c r="HCJ166" s="298"/>
      <c r="HCK166" s="298"/>
      <c r="HCL166" s="298"/>
      <c r="HCM166" s="298"/>
      <c r="HCN166" s="298"/>
      <c r="HCO166" s="298"/>
      <c r="HCP166" s="298"/>
      <c r="HCQ166" s="298"/>
      <c r="HCR166" s="298"/>
      <c r="HCS166" s="298"/>
      <c r="HCT166" s="298"/>
      <c r="HCU166" s="298"/>
      <c r="HCV166" s="298"/>
      <c r="HCW166" s="298"/>
      <c r="HCX166" s="298"/>
      <c r="HCY166" s="298"/>
      <c r="HCZ166" s="298"/>
      <c r="HDA166" s="298"/>
      <c r="HDB166" s="298"/>
      <c r="HDC166" s="298"/>
      <c r="HDD166" s="298"/>
      <c r="HDE166" s="298"/>
      <c r="HDF166" s="298"/>
      <c r="HDG166" s="298"/>
      <c r="HDH166" s="298"/>
      <c r="HDI166" s="298"/>
      <c r="HDJ166" s="298"/>
      <c r="HDK166" s="298"/>
      <c r="HDL166" s="298"/>
      <c r="HDM166" s="298"/>
      <c r="HDN166" s="298"/>
      <c r="HDO166" s="298"/>
      <c r="HDP166" s="298"/>
      <c r="HDQ166" s="298"/>
      <c r="HDR166" s="298"/>
      <c r="HDS166" s="298"/>
      <c r="HDT166" s="298"/>
      <c r="HDU166" s="298"/>
      <c r="HDV166" s="298"/>
      <c r="HDW166" s="298"/>
      <c r="HDX166" s="298"/>
      <c r="HDY166" s="298"/>
      <c r="HDZ166" s="298"/>
      <c r="HEA166" s="298"/>
      <c r="HEB166" s="298"/>
      <c r="HEC166" s="298"/>
      <c r="HED166" s="298"/>
      <c r="HEE166" s="298"/>
      <c r="HEF166" s="298"/>
      <c r="HEG166" s="298"/>
      <c r="HEH166" s="298"/>
      <c r="HEI166" s="298"/>
      <c r="HEJ166" s="298"/>
      <c r="HEK166" s="298"/>
      <c r="HEL166" s="298"/>
      <c r="HEM166" s="298"/>
      <c r="HEN166" s="298"/>
      <c r="HEO166" s="298"/>
      <c r="HEP166" s="298"/>
      <c r="HEQ166" s="298"/>
      <c r="HER166" s="298"/>
      <c r="HES166" s="298"/>
      <c r="HET166" s="298"/>
      <c r="HEU166" s="298"/>
      <c r="HEV166" s="298"/>
      <c r="HEW166" s="298"/>
      <c r="HEX166" s="298"/>
      <c r="HEY166" s="298"/>
      <c r="HEZ166" s="298"/>
      <c r="HFA166" s="298"/>
      <c r="HFB166" s="298"/>
      <c r="HFC166" s="298"/>
      <c r="HFD166" s="298"/>
      <c r="HFE166" s="298"/>
      <c r="HFF166" s="298"/>
      <c r="HFG166" s="298"/>
      <c r="HFH166" s="298"/>
      <c r="HFI166" s="298"/>
      <c r="HFJ166" s="298"/>
      <c r="HFK166" s="298"/>
      <c r="HFL166" s="298"/>
      <c r="HFM166" s="298"/>
      <c r="HFN166" s="298"/>
      <c r="HFO166" s="298"/>
      <c r="HFP166" s="298"/>
      <c r="HFQ166" s="298"/>
      <c r="HFR166" s="298"/>
      <c r="HFS166" s="298"/>
      <c r="HFT166" s="298"/>
      <c r="HFU166" s="298"/>
      <c r="HFV166" s="298"/>
      <c r="HFW166" s="298"/>
      <c r="HFX166" s="298"/>
      <c r="HFY166" s="298"/>
      <c r="HFZ166" s="298"/>
      <c r="HGA166" s="298"/>
      <c r="HGB166" s="298"/>
      <c r="HGC166" s="298"/>
      <c r="HGD166" s="298"/>
      <c r="HGE166" s="298"/>
      <c r="HGF166" s="298"/>
      <c r="HGG166" s="298"/>
      <c r="HGH166" s="298"/>
      <c r="HGI166" s="298"/>
      <c r="HGJ166" s="298"/>
      <c r="HGK166" s="298"/>
      <c r="HGL166" s="298"/>
      <c r="HGM166" s="298"/>
      <c r="HGN166" s="298"/>
      <c r="HGO166" s="298"/>
      <c r="HGP166" s="298"/>
      <c r="HGQ166" s="298"/>
      <c r="HGR166" s="298"/>
      <c r="HGS166" s="298"/>
      <c r="HGT166" s="298"/>
      <c r="HGU166" s="298"/>
      <c r="HGV166" s="298"/>
      <c r="HGW166" s="298"/>
      <c r="HGX166" s="298"/>
      <c r="HGY166" s="298"/>
      <c r="HGZ166" s="298"/>
      <c r="HHA166" s="298"/>
      <c r="HHB166" s="298"/>
      <c r="HHC166" s="298"/>
      <c r="HHD166" s="298"/>
      <c r="HHE166" s="298"/>
      <c r="HHF166" s="298"/>
      <c r="HHG166" s="298"/>
      <c r="HHH166" s="298"/>
      <c r="HHI166" s="298"/>
      <c r="HHJ166" s="298"/>
      <c r="HHK166" s="298"/>
      <c r="HHL166" s="298"/>
      <c r="HHM166" s="298"/>
      <c r="HHN166" s="298"/>
      <c r="HHO166" s="298"/>
      <c r="HHP166" s="298"/>
      <c r="HHQ166" s="298"/>
      <c r="HHR166" s="298"/>
      <c r="HHS166" s="298"/>
      <c r="HHT166" s="298"/>
      <c r="HHU166" s="298"/>
      <c r="HHV166" s="298"/>
      <c r="HHW166" s="298"/>
      <c r="HHX166" s="298"/>
      <c r="HHY166" s="298"/>
      <c r="HHZ166" s="298"/>
      <c r="HIA166" s="298"/>
      <c r="HIB166" s="298"/>
      <c r="HIC166" s="298"/>
      <c r="HID166" s="298"/>
      <c r="HIE166" s="298"/>
      <c r="HIF166" s="298"/>
      <c r="HIG166" s="298"/>
      <c r="HIH166" s="298"/>
      <c r="HII166" s="298"/>
      <c r="HIJ166" s="298"/>
      <c r="HIK166" s="298"/>
      <c r="HIL166" s="298"/>
      <c r="HIM166" s="298"/>
      <c r="HIN166" s="298"/>
      <c r="HIO166" s="298"/>
      <c r="HIP166" s="298"/>
      <c r="HIQ166" s="298"/>
      <c r="HIR166" s="298"/>
      <c r="HIS166" s="298"/>
      <c r="HIT166" s="298"/>
      <c r="HIU166" s="298"/>
      <c r="HIV166" s="298"/>
      <c r="HIW166" s="298"/>
      <c r="HIX166" s="298"/>
      <c r="HIY166" s="298"/>
      <c r="HIZ166" s="298"/>
      <c r="HJA166" s="298"/>
      <c r="HJB166" s="298"/>
      <c r="HJC166" s="298"/>
      <c r="HJD166" s="298"/>
      <c r="HJE166" s="298"/>
      <c r="HJF166" s="298"/>
      <c r="HJG166" s="298"/>
      <c r="HJH166" s="298"/>
      <c r="HJI166" s="298"/>
      <c r="HJJ166" s="298"/>
      <c r="HJK166" s="298"/>
      <c r="HJL166" s="298"/>
      <c r="HJM166" s="298"/>
      <c r="HJN166" s="298"/>
      <c r="HJO166" s="298"/>
      <c r="HJP166" s="298"/>
      <c r="HJQ166" s="298"/>
      <c r="HJR166" s="298"/>
      <c r="HJS166" s="298"/>
      <c r="HJT166" s="298"/>
      <c r="HJU166" s="298"/>
      <c r="HJV166" s="298"/>
      <c r="HJW166" s="298"/>
      <c r="HJX166" s="298"/>
      <c r="HJY166" s="298"/>
      <c r="HJZ166" s="298"/>
      <c r="HKA166" s="298"/>
      <c r="HKB166" s="298"/>
      <c r="HKC166" s="298"/>
      <c r="HKD166" s="298"/>
      <c r="HKE166" s="298"/>
      <c r="HKF166" s="298"/>
      <c r="HKG166" s="298"/>
      <c r="HKH166" s="298"/>
      <c r="HKI166" s="298"/>
      <c r="HKJ166" s="298"/>
      <c r="HKK166" s="298"/>
      <c r="HKL166" s="298"/>
      <c r="HKM166" s="298"/>
      <c r="HKN166" s="298"/>
      <c r="HKO166" s="298"/>
      <c r="HKP166" s="298"/>
      <c r="HKQ166" s="298"/>
      <c r="HKR166" s="298"/>
      <c r="HKS166" s="298"/>
      <c r="HKT166" s="298"/>
      <c r="HKU166" s="298"/>
      <c r="HKV166" s="298"/>
      <c r="HKW166" s="298"/>
      <c r="HKX166" s="298"/>
      <c r="HKY166" s="298"/>
      <c r="HKZ166" s="298"/>
      <c r="HLA166" s="298"/>
      <c r="HLB166" s="298"/>
      <c r="HLC166" s="298"/>
      <c r="HLD166" s="298"/>
      <c r="HLE166" s="298"/>
      <c r="HLF166" s="298"/>
      <c r="HLG166" s="298"/>
      <c r="HLH166" s="298"/>
      <c r="HLI166" s="298"/>
      <c r="HLJ166" s="298"/>
      <c r="HLK166" s="298"/>
      <c r="HLL166" s="298"/>
      <c r="HLM166" s="298"/>
      <c r="HLN166" s="298"/>
      <c r="HLO166" s="298"/>
      <c r="HLP166" s="298"/>
      <c r="HLQ166" s="298"/>
      <c r="HLR166" s="298"/>
      <c r="HLS166" s="298"/>
      <c r="HLT166" s="298"/>
      <c r="HLU166" s="298"/>
      <c r="HLV166" s="298"/>
      <c r="HLW166" s="298"/>
      <c r="HLX166" s="298"/>
      <c r="HLY166" s="298"/>
      <c r="HLZ166" s="298"/>
      <c r="HMA166" s="298"/>
      <c r="HMB166" s="298"/>
      <c r="HMC166" s="298"/>
      <c r="HMD166" s="298"/>
      <c r="HME166" s="298"/>
      <c r="HMF166" s="298"/>
      <c r="HMG166" s="298"/>
      <c r="HMH166" s="298"/>
      <c r="HMI166" s="298"/>
      <c r="HMJ166" s="298"/>
      <c r="HMK166" s="298"/>
      <c r="HML166" s="298"/>
      <c r="HMM166" s="298"/>
      <c r="HMN166" s="298"/>
      <c r="HMO166" s="298"/>
      <c r="HMP166" s="298"/>
      <c r="HMQ166" s="298"/>
      <c r="HMR166" s="298"/>
      <c r="HMS166" s="298"/>
      <c r="HMT166" s="298"/>
      <c r="HMU166" s="298"/>
      <c r="HMV166" s="298"/>
      <c r="HMW166" s="298"/>
      <c r="HMX166" s="298"/>
      <c r="HMY166" s="298"/>
      <c r="HMZ166" s="298"/>
      <c r="HNA166" s="298"/>
      <c r="HNB166" s="298"/>
      <c r="HNC166" s="298"/>
      <c r="HND166" s="298"/>
      <c r="HNE166" s="298"/>
      <c r="HNF166" s="298"/>
      <c r="HNG166" s="298"/>
      <c r="HNH166" s="298"/>
      <c r="HNI166" s="298"/>
      <c r="HNJ166" s="298"/>
      <c r="HNK166" s="298"/>
      <c r="HNL166" s="298"/>
      <c r="HNM166" s="298"/>
      <c r="HNN166" s="298"/>
      <c r="HNO166" s="298"/>
      <c r="HNP166" s="298"/>
      <c r="HNQ166" s="298"/>
      <c r="HNR166" s="298"/>
      <c r="HNS166" s="298"/>
      <c r="HNT166" s="298"/>
      <c r="HNU166" s="298"/>
      <c r="HNV166" s="298"/>
      <c r="HNW166" s="298"/>
      <c r="HNX166" s="298"/>
      <c r="HNY166" s="298"/>
      <c r="HNZ166" s="298"/>
      <c r="HOA166" s="298"/>
      <c r="HOB166" s="298"/>
      <c r="HOC166" s="298"/>
      <c r="HOD166" s="298"/>
      <c r="HOE166" s="298"/>
      <c r="HOF166" s="298"/>
      <c r="HOG166" s="298"/>
      <c r="HOH166" s="298"/>
      <c r="HOI166" s="298"/>
      <c r="HOJ166" s="298"/>
      <c r="HOK166" s="298"/>
      <c r="HOL166" s="298"/>
      <c r="HOM166" s="298"/>
      <c r="HON166" s="298"/>
      <c r="HOO166" s="298"/>
      <c r="HOP166" s="298"/>
      <c r="HOQ166" s="298"/>
      <c r="HOR166" s="298"/>
      <c r="HOS166" s="298"/>
      <c r="HOT166" s="298"/>
      <c r="HOU166" s="298"/>
      <c r="HOV166" s="298"/>
      <c r="HOW166" s="298"/>
      <c r="HOX166" s="298"/>
      <c r="HOY166" s="298"/>
      <c r="HOZ166" s="298"/>
      <c r="HPA166" s="298"/>
      <c r="HPB166" s="298"/>
      <c r="HPC166" s="298"/>
      <c r="HPD166" s="298"/>
      <c r="HPE166" s="298"/>
      <c r="HPF166" s="298"/>
      <c r="HPG166" s="298"/>
      <c r="HPH166" s="298"/>
      <c r="HPI166" s="298"/>
      <c r="HPJ166" s="298"/>
      <c r="HPK166" s="298"/>
      <c r="HPL166" s="298"/>
      <c r="HPM166" s="298"/>
      <c r="HPN166" s="298"/>
      <c r="HPO166" s="298"/>
      <c r="HPP166" s="298"/>
      <c r="HPQ166" s="298"/>
      <c r="HPR166" s="298"/>
      <c r="HPS166" s="298"/>
      <c r="HPT166" s="298"/>
      <c r="HPU166" s="298"/>
      <c r="HPV166" s="298"/>
      <c r="HPW166" s="298"/>
      <c r="HPX166" s="298"/>
      <c r="HPY166" s="298"/>
      <c r="HPZ166" s="298"/>
      <c r="HQA166" s="298"/>
      <c r="HQB166" s="298"/>
      <c r="HQC166" s="298"/>
      <c r="HQD166" s="298"/>
      <c r="HQE166" s="298"/>
      <c r="HQF166" s="298"/>
      <c r="HQG166" s="298"/>
      <c r="HQH166" s="298"/>
      <c r="HQI166" s="298"/>
      <c r="HQJ166" s="298"/>
      <c r="HQK166" s="298"/>
      <c r="HQL166" s="298"/>
      <c r="HQM166" s="298"/>
      <c r="HQN166" s="298"/>
      <c r="HQO166" s="298"/>
      <c r="HQP166" s="298"/>
      <c r="HQQ166" s="298"/>
      <c r="HQR166" s="298"/>
      <c r="HQS166" s="298"/>
      <c r="HQT166" s="298"/>
      <c r="HQU166" s="298"/>
      <c r="HQV166" s="298"/>
      <c r="HQW166" s="298"/>
      <c r="HQX166" s="298"/>
      <c r="HQY166" s="298"/>
      <c r="HQZ166" s="298"/>
      <c r="HRA166" s="298"/>
      <c r="HRB166" s="298"/>
      <c r="HRC166" s="298"/>
      <c r="HRD166" s="298"/>
      <c r="HRE166" s="298"/>
      <c r="HRF166" s="298"/>
      <c r="HRG166" s="298"/>
      <c r="HRH166" s="298"/>
      <c r="HRI166" s="298"/>
      <c r="HRJ166" s="298"/>
      <c r="HRK166" s="298"/>
      <c r="HRL166" s="298"/>
      <c r="HRM166" s="298"/>
      <c r="HRN166" s="298"/>
      <c r="HRO166" s="298"/>
      <c r="HRP166" s="298"/>
      <c r="HRQ166" s="298"/>
      <c r="HRR166" s="298"/>
      <c r="HRS166" s="298"/>
      <c r="HRT166" s="298"/>
      <c r="HRU166" s="298"/>
      <c r="HRV166" s="298"/>
      <c r="HRW166" s="298"/>
      <c r="HRX166" s="298"/>
      <c r="HRY166" s="298"/>
      <c r="HRZ166" s="298"/>
      <c r="HSA166" s="298"/>
      <c r="HSB166" s="298"/>
      <c r="HSC166" s="298"/>
      <c r="HSD166" s="298"/>
      <c r="HSE166" s="298"/>
      <c r="HSF166" s="298"/>
      <c r="HSG166" s="298"/>
      <c r="HSH166" s="298"/>
      <c r="HSI166" s="298"/>
      <c r="HSJ166" s="298"/>
      <c r="HSK166" s="298"/>
      <c r="HSL166" s="298"/>
      <c r="HSM166" s="298"/>
      <c r="HSN166" s="298"/>
      <c r="HSO166" s="298"/>
      <c r="HSP166" s="298"/>
      <c r="HSQ166" s="298"/>
      <c r="HSR166" s="298"/>
      <c r="HSS166" s="298"/>
      <c r="HST166" s="298"/>
      <c r="HSU166" s="298"/>
      <c r="HSV166" s="298"/>
      <c r="HSW166" s="298"/>
      <c r="HSX166" s="298"/>
      <c r="HSY166" s="298"/>
      <c r="HSZ166" s="298"/>
      <c r="HTA166" s="298"/>
      <c r="HTB166" s="298"/>
      <c r="HTC166" s="298"/>
      <c r="HTD166" s="298"/>
      <c r="HTE166" s="298"/>
      <c r="HTF166" s="298"/>
      <c r="HTG166" s="298"/>
      <c r="HTH166" s="298"/>
      <c r="HTI166" s="298"/>
      <c r="HTJ166" s="298"/>
      <c r="HTK166" s="298"/>
      <c r="HTL166" s="298"/>
      <c r="HTM166" s="298"/>
      <c r="HTN166" s="298"/>
      <c r="HTO166" s="298"/>
      <c r="HTP166" s="298"/>
      <c r="HTQ166" s="298"/>
      <c r="HTR166" s="298"/>
      <c r="HTS166" s="298"/>
      <c r="HTT166" s="298"/>
      <c r="HTU166" s="298"/>
      <c r="HTV166" s="298"/>
      <c r="HTW166" s="298"/>
      <c r="HTX166" s="298"/>
      <c r="HTY166" s="298"/>
      <c r="HTZ166" s="298"/>
      <c r="HUA166" s="298"/>
      <c r="HUB166" s="298"/>
      <c r="HUC166" s="298"/>
      <c r="HUD166" s="298"/>
      <c r="HUE166" s="298"/>
      <c r="HUF166" s="298"/>
      <c r="HUG166" s="298"/>
      <c r="HUH166" s="298"/>
      <c r="HUI166" s="298"/>
      <c r="HUJ166" s="298"/>
      <c r="HUK166" s="298"/>
      <c r="HUL166" s="298"/>
      <c r="HUM166" s="298"/>
      <c r="HUN166" s="298"/>
      <c r="HUO166" s="298"/>
      <c r="HUP166" s="298"/>
      <c r="HUQ166" s="298"/>
      <c r="HUR166" s="298"/>
      <c r="HUS166" s="298"/>
      <c r="HUT166" s="298"/>
      <c r="HUU166" s="298"/>
      <c r="HUV166" s="298"/>
      <c r="HUW166" s="298"/>
      <c r="HUX166" s="298"/>
      <c r="HUY166" s="298"/>
      <c r="HUZ166" s="298"/>
      <c r="HVA166" s="298"/>
      <c r="HVB166" s="298"/>
      <c r="HVC166" s="298"/>
      <c r="HVD166" s="298"/>
      <c r="HVE166" s="298"/>
      <c r="HVF166" s="298"/>
      <c r="HVG166" s="298"/>
      <c r="HVH166" s="298"/>
      <c r="HVI166" s="298"/>
      <c r="HVJ166" s="298"/>
      <c r="HVK166" s="298"/>
      <c r="HVL166" s="298"/>
      <c r="HVM166" s="298"/>
      <c r="HVN166" s="298"/>
      <c r="HVO166" s="298"/>
      <c r="HVP166" s="298"/>
      <c r="HVQ166" s="298"/>
      <c r="HVR166" s="298"/>
      <c r="HVS166" s="298"/>
      <c r="HVT166" s="298"/>
      <c r="HVU166" s="298"/>
      <c r="HVV166" s="298"/>
      <c r="HVW166" s="298"/>
      <c r="HVX166" s="298"/>
      <c r="HVY166" s="298"/>
      <c r="HVZ166" s="298"/>
      <c r="HWA166" s="298"/>
      <c r="HWB166" s="298"/>
      <c r="HWC166" s="298"/>
      <c r="HWD166" s="298"/>
      <c r="HWE166" s="298"/>
      <c r="HWF166" s="298"/>
      <c r="HWG166" s="298"/>
      <c r="HWH166" s="298"/>
      <c r="HWI166" s="298"/>
      <c r="HWJ166" s="298"/>
      <c r="HWK166" s="298"/>
      <c r="HWL166" s="298"/>
      <c r="HWM166" s="298"/>
      <c r="HWN166" s="298"/>
      <c r="HWO166" s="298"/>
      <c r="HWP166" s="298"/>
      <c r="HWQ166" s="298"/>
      <c r="HWR166" s="298"/>
      <c r="HWS166" s="298"/>
      <c r="HWT166" s="298"/>
      <c r="HWU166" s="298"/>
      <c r="HWV166" s="298"/>
      <c r="HWW166" s="298"/>
      <c r="HWX166" s="298"/>
      <c r="HWY166" s="298"/>
      <c r="HWZ166" s="298"/>
      <c r="HXA166" s="298"/>
      <c r="HXB166" s="298"/>
      <c r="HXC166" s="298"/>
      <c r="HXD166" s="298"/>
      <c r="HXE166" s="298"/>
      <c r="HXF166" s="298"/>
      <c r="HXG166" s="298"/>
      <c r="HXH166" s="298"/>
      <c r="HXI166" s="298"/>
      <c r="HXJ166" s="298"/>
      <c r="HXK166" s="298"/>
      <c r="HXL166" s="298"/>
      <c r="HXM166" s="298"/>
      <c r="HXN166" s="298"/>
      <c r="HXO166" s="298"/>
      <c r="HXP166" s="298"/>
      <c r="HXQ166" s="298"/>
      <c r="HXR166" s="298"/>
      <c r="HXS166" s="298"/>
      <c r="HXT166" s="298"/>
      <c r="HXU166" s="298"/>
      <c r="HXV166" s="298"/>
      <c r="HXW166" s="298"/>
      <c r="HXX166" s="298"/>
      <c r="HXY166" s="298"/>
      <c r="HXZ166" s="298"/>
      <c r="HYA166" s="298"/>
      <c r="HYB166" s="298"/>
      <c r="HYC166" s="298"/>
      <c r="HYD166" s="298"/>
      <c r="HYE166" s="298"/>
      <c r="HYF166" s="298"/>
      <c r="HYG166" s="298"/>
      <c r="HYH166" s="298"/>
      <c r="HYI166" s="298"/>
      <c r="HYJ166" s="298"/>
      <c r="HYK166" s="298"/>
      <c r="HYL166" s="298"/>
      <c r="HYM166" s="298"/>
      <c r="HYN166" s="298"/>
      <c r="HYO166" s="298"/>
      <c r="HYP166" s="298"/>
      <c r="HYQ166" s="298"/>
      <c r="HYR166" s="298"/>
      <c r="HYS166" s="298"/>
      <c r="HYT166" s="298"/>
      <c r="HYU166" s="298"/>
      <c r="HYV166" s="298"/>
      <c r="HYW166" s="298"/>
      <c r="HYX166" s="298"/>
      <c r="HYY166" s="298"/>
      <c r="HYZ166" s="298"/>
      <c r="HZA166" s="298"/>
      <c r="HZB166" s="298"/>
      <c r="HZC166" s="298"/>
      <c r="HZD166" s="298"/>
      <c r="HZE166" s="298"/>
      <c r="HZF166" s="298"/>
      <c r="HZG166" s="298"/>
      <c r="HZH166" s="298"/>
      <c r="HZI166" s="298"/>
      <c r="HZJ166" s="298"/>
      <c r="HZK166" s="298"/>
      <c r="HZL166" s="298"/>
      <c r="HZM166" s="298"/>
      <c r="HZN166" s="298"/>
      <c r="HZO166" s="298"/>
      <c r="HZP166" s="298"/>
      <c r="HZQ166" s="298"/>
      <c r="HZR166" s="298"/>
      <c r="HZS166" s="298"/>
      <c r="HZT166" s="298"/>
      <c r="HZU166" s="298"/>
      <c r="HZV166" s="298"/>
      <c r="HZW166" s="298"/>
      <c r="HZX166" s="298"/>
      <c r="HZY166" s="298"/>
      <c r="HZZ166" s="298"/>
      <c r="IAA166" s="298"/>
      <c r="IAB166" s="298"/>
      <c r="IAC166" s="298"/>
      <c r="IAD166" s="298"/>
      <c r="IAE166" s="298"/>
      <c r="IAF166" s="298"/>
      <c r="IAG166" s="298"/>
      <c r="IAH166" s="298"/>
      <c r="IAI166" s="298"/>
      <c r="IAJ166" s="298"/>
      <c r="IAK166" s="298"/>
      <c r="IAL166" s="298"/>
      <c r="IAM166" s="298"/>
      <c r="IAN166" s="298"/>
      <c r="IAO166" s="298"/>
      <c r="IAP166" s="298"/>
      <c r="IAQ166" s="298"/>
      <c r="IAR166" s="298"/>
      <c r="IAS166" s="298"/>
      <c r="IAT166" s="298"/>
      <c r="IAU166" s="298"/>
      <c r="IAV166" s="298"/>
      <c r="IAW166" s="298"/>
      <c r="IAX166" s="298"/>
      <c r="IAY166" s="298"/>
      <c r="IAZ166" s="298"/>
      <c r="IBA166" s="298"/>
      <c r="IBB166" s="298"/>
      <c r="IBC166" s="298"/>
      <c r="IBD166" s="298"/>
      <c r="IBE166" s="298"/>
      <c r="IBF166" s="298"/>
      <c r="IBG166" s="298"/>
      <c r="IBH166" s="298"/>
      <c r="IBI166" s="298"/>
      <c r="IBJ166" s="298"/>
      <c r="IBK166" s="298"/>
      <c r="IBL166" s="298"/>
      <c r="IBM166" s="298"/>
      <c r="IBN166" s="298"/>
      <c r="IBO166" s="298"/>
      <c r="IBP166" s="298"/>
      <c r="IBQ166" s="298"/>
      <c r="IBR166" s="298"/>
      <c r="IBS166" s="298"/>
      <c r="IBT166" s="298"/>
      <c r="IBU166" s="298"/>
      <c r="IBV166" s="298"/>
      <c r="IBW166" s="298"/>
      <c r="IBX166" s="298"/>
      <c r="IBY166" s="298"/>
      <c r="IBZ166" s="298"/>
      <c r="ICA166" s="298"/>
      <c r="ICB166" s="298"/>
      <c r="ICC166" s="298"/>
      <c r="ICD166" s="298"/>
      <c r="ICE166" s="298"/>
      <c r="ICF166" s="298"/>
      <c r="ICG166" s="298"/>
      <c r="ICH166" s="298"/>
      <c r="ICI166" s="298"/>
      <c r="ICJ166" s="298"/>
      <c r="ICK166" s="298"/>
      <c r="ICL166" s="298"/>
      <c r="ICM166" s="298"/>
      <c r="ICN166" s="298"/>
      <c r="ICO166" s="298"/>
      <c r="ICP166" s="298"/>
      <c r="ICQ166" s="298"/>
      <c r="ICR166" s="298"/>
      <c r="ICS166" s="298"/>
      <c r="ICT166" s="298"/>
      <c r="ICU166" s="298"/>
      <c r="ICV166" s="298"/>
      <c r="ICW166" s="298"/>
      <c r="ICX166" s="298"/>
      <c r="ICY166" s="298"/>
      <c r="ICZ166" s="298"/>
      <c r="IDA166" s="298"/>
      <c r="IDB166" s="298"/>
      <c r="IDC166" s="298"/>
      <c r="IDD166" s="298"/>
      <c r="IDE166" s="298"/>
      <c r="IDF166" s="298"/>
      <c r="IDG166" s="298"/>
      <c r="IDH166" s="298"/>
      <c r="IDI166" s="298"/>
      <c r="IDJ166" s="298"/>
      <c r="IDK166" s="298"/>
      <c r="IDL166" s="298"/>
      <c r="IDM166" s="298"/>
      <c r="IDN166" s="298"/>
      <c r="IDO166" s="298"/>
      <c r="IDP166" s="298"/>
      <c r="IDQ166" s="298"/>
      <c r="IDR166" s="298"/>
      <c r="IDS166" s="298"/>
      <c r="IDT166" s="298"/>
      <c r="IDU166" s="298"/>
      <c r="IDV166" s="298"/>
      <c r="IDW166" s="298"/>
      <c r="IDX166" s="298"/>
      <c r="IDY166" s="298"/>
      <c r="IDZ166" s="298"/>
      <c r="IEA166" s="298"/>
      <c r="IEB166" s="298"/>
      <c r="IEC166" s="298"/>
      <c r="IED166" s="298"/>
      <c r="IEE166" s="298"/>
      <c r="IEF166" s="298"/>
      <c r="IEG166" s="298"/>
      <c r="IEH166" s="298"/>
      <c r="IEI166" s="298"/>
      <c r="IEJ166" s="298"/>
      <c r="IEK166" s="298"/>
      <c r="IEL166" s="298"/>
      <c r="IEM166" s="298"/>
      <c r="IEN166" s="298"/>
      <c r="IEO166" s="298"/>
      <c r="IEP166" s="298"/>
      <c r="IEQ166" s="298"/>
      <c r="IER166" s="298"/>
      <c r="IES166" s="298"/>
      <c r="IET166" s="298"/>
      <c r="IEU166" s="298"/>
      <c r="IEV166" s="298"/>
      <c r="IEW166" s="298"/>
      <c r="IEX166" s="298"/>
      <c r="IEY166" s="298"/>
      <c r="IEZ166" s="298"/>
      <c r="IFA166" s="298"/>
      <c r="IFB166" s="298"/>
      <c r="IFC166" s="298"/>
      <c r="IFD166" s="298"/>
      <c r="IFE166" s="298"/>
      <c r="IFF166" s="298"/>
      <c r="IFG166" s="298"/>
      <c r="IFH166" s="298"/>
      <c r="IFI166" s="298"/>
      <c r="IFJ166" s="298"/>
      <c r="IFK166" s="298"/>
      <c r="IFL166" s="298"/>
      <c r="IFM166" s="298"/>
      <c r="IFN166" s="298"/>
      <c r="IFO166" s="298"/>
      <c r="IFP166" s="298"/>
      <c r="IFQ166" s="298"/>
      <c r="IFR166" s="298"/>
      <c r="IFS166" s="298"/>
      <c r="IFT166" s="298"/>
      <c r="IFU166" s="298"/>
      <c r="IFV166" s="298"/>
      <c r="IFW166" s="298"/>
      <c r="IFX166" s="298"/>
      <c r="IFY166" s="298"/>
      <c r="IFZ166" s="298"/>
      <c r="IGA166" s="298"/>
      <c r="IGB166" s="298"/>
      <c r="IGC166" s="298"/>
      <c r="IGD166" s="298"/>
      <c r="IGE166" s="298"/>
      <c r="IGF166" s="298"/>
      <c r="IGG166" s="298"/>
      <c r="IGH166" s="298"/>
      <c r="IGI166" s="298"/>
      <c r="IGJ166" s="298"/>
      <c r="IGK166" s="298"/>
      <c r="IGL166" s="298"/>
      <c r="IGM166" s="298"/>
      <c r="IGN166" s="298"/>
      <c r="IGO166" s="298"/>
      <c r="IGP166" s="298"/>
      <c r="IGQ166" s="298"/>
      <c r="IGR166" s="298"/>
      <c r="IGS166" s="298"/>
      <c r="IGT166" s="298"/>
      <c r="IGU166" s="298"/>
      <c r="IGV166" s="298"/>
      <c r="IGW166" s="298"/>
      <c r="IGX166" s="298"/>
      <c r="IGY166" s="298"/>
      <c r="IGZ166" s="298"/>
      <c r="IHA166" s="298"/>
      <c r="IHB166" s="298"/>
      <c r="IHC166" s="298"/>
      <c r="IHD166" s="298"/>
      <c r="IHE166" s="298"/>
      <c r="IHF166" s="298"/>
      <c r="IHG166" s="298"/>
      <c r="IHH166" s="298"/>
      <c r="IHI166" s="298"/>
      <c r="IHJ166" s="298"/>
      <c r="IHK166" s="298"/>
      <c r="IHL166" s="298"/>
      <c r="IHM166" s="298"/>
      <c r="IHN166" s="298"/>
      <c r="IHO166" s="298"/>
      <c r="IHP166" s="298"/>
      <c r="IHQ166" s="298"/>
      <c r="IHR166" s="298"/>
      <c r="IHS166" s="298"/>
      <c r="IHT166" s="298"/>
      <c r="IHU166" s="298"/>
      <c r="IHV166" s="298"/>
      <c r="IHW166" s="298"/>
      <c r="IHX166" s="298"/>
      <c r="IHY166" s="298"/>
      <c r="IHZ166" s="298"/>
      <c r="IIA166" s="298"/>
      <c r="IIB166" s="298"/>
      <c r="IIC166" s="298"/>
      <c r="IID166" s="298"/>
      <c r="IIE166" s="298"/>
      <c r="IIF166" s="298"/>
      <c r="IIG166" s="298"/>
      <c r="IIH166" s="298"/>
      <c r="III166" s="298"/>
      <c r="IIJ166" s="298"/>
      <c r="IIK166" s="298"/>
      <c r="IIL166" s="298"/>
      <c r="IIM166" s="298"/>
      <c r="IIN166" s="298"/>
      <c r="IIO166" s="298"/>
      <c r="IIP166" s="298"/>
      <c r="IIQ166" s="298"/>
      <c r="IIR166" s="298"/>
      <c r="IIS166" s="298"/>
      <c r="IIT166" s="298"/>
      <c r="IIU166" s="298"/>
      <c r="IIV166" s="298"/>
      <c r="IIW166" s="298"/>
      <c r="IIX166" s="298"/>
      <c r="IIY166" s="298"/>
      <c r="IIZ166" s="298"/>
      <c r="IJA166" s="298"/>
      <c r="IJB166" s="298"/>
      <c r="IJC166" s="298"/>
      <c r="IJD166" s="298"/>
      <c r="IJE166" s="298"/>
      <c r="IJF166" s="298"/>
      <c r="IJG166" s="298"/>
      <c r="IJH166" s="298"/>
      <c r="IJI166" s="298"/>
      <c r="IJJ166" s="298"/>
      <c r="IJK166" s="298"/>
      <c r="IJL166" s="298"/>
      <c r="IJM166" s="298"/>
      <c r="IJN166" s="298"/>
      <c r="IJO166" s="298"/>
      <c r="IJP166" s="298"/>
      <c r="IJQ166" s="298"/>
      <c r="IJR166" s="298"/>
      <c r="IJS166" s="298"/>
      <c r="IJT166" s="298"/>
      <c r="IJU166" s="298"/>
      <c r="IJV166" s="298"/>
      <c r="IJW166" s="298"/>
      <c r="IJX166" s="298"/>
      <c r="IJY166" s="298"/>
      <c r="IJZ166" s="298"/>
      <c r="IKA166" s="298"/>
      <c r="IKB166" s="298"/>
      <c r="IKC166" s="298"/>
      <c r="IKD166" s="298"/>
      <c r="IKE166" s="298"/>
      <c r="IKF166" s="298"/>
      <c r="IKG166" s="298"/>
      <c r="IKH166" s="298"/>
      <c r="IKI166" s="298"/>
      <c r="IKJ166" s="298"/>
      <c r="IKK166" s="298"/>
      <c r="IKL166" s="298"/>
      <c r="IKM166" s="298"/>
      <c r="IKN166" s="298"/>
      <c r="IKO166" s="298"/>
      <c r="IKP166" s="298"/>
      <c r="IKQ166" s="298"/>
      <c r="IKR166" s="298"/>
      <c r="IKS166" s="298"/>
      <c r="IKT166" s="298"/>
      <c r="IKU166" s="298"/>
      <c r="IKV166" s="298"/>
      <c r="IKW166" s="298"/>
      <c r="IKX166" s="298"/>
      <c r="IKY166" s="298"/>
      <c r="IKZ166" s="298"/>
      <c r="ILA166" s="298"/>
      <c r="ILB166" s="298"/>
      <c r="ILC166" s="298"/>
      <c r="ILD166" s="298"/>
      <c r="ILE166" s="298"/>
      <c r="ILF166" s="298"/>
      <c r="ILG166" s="298"/>
      <c r="ILH166" s="298"/>
      <c r="ILI166" s="298"/>
      <c r="ILJ166" s="298"/>
      <c r="ILK166" s="298"/>
      <c r="ILL166" s="298"/>
      <c r="ILM166" s="298"/>
      <c r="ILN166" s="298"/>
      <c r="ILO166" s="298"/>
      <c r="ILP166" s="298"/>
      <c r="ILQ166" s="298"/>
      <c r="ILR166" s="298"/>
      <c r="ILS166" s="298"/>
      <c r="ILT166" s="298"/>
      <c r="ILU166" s="298"/>
      <c r="ILV166" s="298"/>
      <c r="ILW166" s="298"/>
      <c r="ILX166" s="298"/>
      <c r="ILY166" s="298"/>
      <c r="ILZ166" s="298"/>
      <c r="IMA166" s="298"/>
      <c r="IMB166" s="298"/>
      <c r="IMC166" s="298"/>
      <c r="IMD166" s="298"/>
      <c r="IME166" s="298"/>
      <c r="IMF166" s="298"/>
      <c r="IMG166" s="298"/>
      <c r="IMH166" s="298"/>
      <c r="IMI166" s="298"/>
      <c r="IMJ166" s="298"/>
      <c r="IMK166" s="298"/>
      <c r="IML166" s="298"/>
      <c r="IMM166" s="298"/>
      <c r="IMN166" s="298"/>
      <c r="IMO166" s="298"/>
      <c r="IMP166" s="298"/>
      <c r="IMQ166" s="298"/>
      <c r="IMR166" s="298"/>
      <c r="IMS166" s="298"/>
      <c r="IMT166" s="298"/>
      <c r="IMU166" s="298"/>
      <c r="IMV166" s="298"/>
      <c r="IMW166" s="298"/>
      <c r="IMX166" s="298"/>
      <c r="IMY166" s="298"/>
      <c r="IMZ166" s="298"/>
      <c r="INA166" s="298"/>
      <c r="INB166" s="298"/>
      <c r="INC166" s="298"/>
      <c r="IND166" s="298"/>
      <c r="INE166" s="298"/>
      <c r="INF166" s="298"/>
      <c r="ING166" s="298"/>
      <c r="INH166" s="298"/>
      <c r="INI166" s="298"/>
      <c r="INJ166" s="298"/>
      <c r="INK166" s="298"/>
      <c r="INL166" s="298"/>
      <c r="INM166" s="298"/>
      <c r="INN166" s="298"/>
      <c r="INO166" s="298"/>
      <c r="INP166" s="298"/>
      <c r="INQ166" s="298"/>
      <c r="INR166" s="298"/>
      <c r="INS166" s="298"/>
      <c r="INT166" s="298"/>
      <c r="INU166" s="298"/>
      <c r="INV166" s="298"/>
      <c r="INW166" s="298"/>
      <c r="INX166" s="298"/>
      <c r="INY166" s="298"/>
      <c r="INZ166" s="298"/>
      <c r="IOA166" s="298"/>
      <c r="IOB166" s="298"/>
      <c r="IOC166" s="298"/>
      <c r="IOD166" s="298"/>
      <c r="IOE166" s="298"/>
      <c r="IOF166" s="298"/>
      <c r="IOG166" s="298"/>
      <c r="IOH166" s="298"/>
      <c r="IOI166" s="298"/>
      <c r="IOJ166" s="298"/>
      <c r="IOK166" s="298"/>
      <c r="IOL166" s="298"/>
      <c r="IOM166" s="298"/>
      <c r="ION166" s="298"/>
      <c r="IOO166" s="298"/>
      <c r="IOP166" s="298"/>
      <c r="IOQ166" s="298"/>
      <c r="IOR166" s="298"/>
      <c r="IOS166" s="298"/>
      <c r="IOT166" s="298"/>
      <c r="IOU166" s="298"/>
      <c r="IOV166" s="298"/>
      <c r="IOW166" s="298"/>
      <c r="IOX166" s="298"/>
      <c r="IOY166" s="298"/>
      <c r="IOZ166" s="298"/>
      <c r="IPA166" s="298"/>
      <c r="IPB166" s="298"/>
      <c r="IPC166" s="298"/>
      <c r="IPD166" s="298"/>
      <c r="IPE166" s="298"/>
      <c r="IPF166" s="298"/>
      <c r="IPG166" s="298"/>
      <c r="IPH166" s="298"/>
      <c r="IPI166" s="298"/>
      <c r="IPJ166" s="298"/>
      <c r="IPK166" s="298"/>
      <c r="IPL166" s="298"/>
      <c r="IPM166" s="298"/>
      <c r="IPN166" s="298"/>
      <c r="IPO166" s="298"/>
      <c r="IPP166" s="298"/>
      <c r="IPQ166" s="298"/>
      <c r="IPR166" s="298"/>
      <c r="IPS166" s="298"/>
      <c r="IPT166" s="298"/>
      <c r="IPU166" s="298"/>
      <c r="IPV166" s="298"/>
      <c r="IPW166" s="298"/>
      <c r="IPX166" s="298"/>
      <c r="IPY166" s="298"/>
      <c r="IPZ166" s="298"/>
      <c r="IQA166" s="298"/>
      <c r="IQB166" s="298"/>
      <c r="IQC166" s="298"/>
      <c r="IQD166" s="298"/>
      <c r="IQE166" s="298"/>
      <c r="IQF166" s="298"/>
      <c r="IQG166" s="298"/>
      <c r="IQH166" s="298"/>
      <c r="IQI166" s="298"/>
      <c r="IQJ166" s="298"/>
      <c r="IQK166" s="298"/>
      <c r="IQL166" s="298"/>
      <c r="IQM166" s="298"/>
      <c r="IQN166" s="298"/>
      <c r="IQO166" s="298"/>
      <c r="IQP166" s="298"/>
      <c r="IQQ166" s="298"/>
      <c r="IQR166" s="298"/>
      <c r="IQS166" s="298"/>
      <c r="IQT166" s="298"/>
      <c r="IQU166" s="298"/>
      <c r="IQV166" s="298"/>
      <c r="IQW166" s="298"/>
      <c r="IQX166" s="298"/>
      <c r="IQY166" s="298"/>
      <c r="IQZ166" s="298"/>
      <c r="IRA166" s="298"/>
      <c r="IRB166" s="298"/>
      <c r="IRC166" s="298"/>
      <c r="IRD166" s="298"/>
      <c r="IRE166" s="298"/>
      <c r="IRF166" s="298"/>
      <c r="IRG166" s="298"/>
      <c r="IRH166" s="298"/>
      <c r="IRI166" s="298"/>
      <c r="IRJ166" s="298"/>
      <c r="IRK166" s="298"/>
      <c r="IRL166" s="298"/>
      <c r="IRM166" s="298"/>
      <c r="IRN166" s="298"/>
      <c r="IRO166" s="298"/>
      <c r="IRP166" s="298"/>
      <c r="IRQ166" s="298"/>
      <c r="IRR166" s="298"/>
      <c r="IRS166" s="298"/>
      <c r="IRT166" s="298"/>
      <c r="IRU166" s="298"/>
      <c r="IRV166" s="298"/>
      <c r="IRW166" s="298"/>
      <c r="IRX166" s="298"/>
      <c r="IRY166" s="298"/>
      <c r="IRZ166" s="298"/>
      <c r="ISA166" s="298"/>
      <c r="ISB166" s="298"/>
      <c r="ISC166" s="298"/>
      <c r="ISD166" s="298"/>
      <c r="ISE166" s="298"/>
      <c r="ISF166" s="298"/>
      <c r="ISG166" s="298"/>
      <c r="ISH166" s="298"/>
      <c r="ISI166" s="298"/>
      <c r="ISJ166" s="298"/>
      <c r="ISK166" s="298"/>
      <c r="ISL166" s="298"/>
      <c r="ISM166" s="298"/>
      <c r="ISN166" s="298"/>
      <c r="ISO166" s="298"/>
      <c r="ISP166" s="298"/>
      <c r="ISQ166" s="298"/>
      <c r="ISR166" s="298"/>
      <c r="ISS166" s="298"/>
      <c r="IST166" s="298"/>
      <c r="ISU166" s="298"/>
      <c r="ISV166" s="298"/>
      <c r="ISW166" s="298"/>
      <c r="ISX166" s="298"/>
      <c r="ISY166" s="298"/>
      <c r="ISZ166" s="298"/>
      <c r="ITA166" s="298"/>
      <c r="ITB166" s="298"/>
      <c r="ITC166" s="298"/>
      <c r="ITD166" s="298"/>
      <c r="ITE166" s="298"/>
      <c r="ITF166" s="298"/>
      <c r="ITG166" s="298"/>
      <c r="ITH166" s="298"/>
      <c r="ITI166" s="298"/>
      <c r="ITJ166" s="298"/>
      <c r="ITK166" s="298"/>
      <c r="ITL166" s="298"/>
      <c r="ITM166" s="298"/>
      <c r="ITN166" s="298"/>
      <c r="ITO166" s="298"/>
      <c r="ITP166" s="298"/>
      <c r="ITQ166" s="298"/>
      <c r="ITR166" s="298"/>
      <c r="ITS166" s="298"/>
      <c r="ITT166" s="298"/>
      <c r="ITU166" s="298"/>
      <c r="ITV166" s="298"/>
      <c r="ITW166" s="298"/>
      <c r="ITX166" s="298"/>
      <c r="ITY166" s="298"/>
      <c r="ITZ166" s="298"/>
      <c r="IUA166" s="298"/>
      <c r="IUB166" s="298"/>
      <c r="IUC166" s="298"/>
      <c r="IUD166" s="298"/>
      <c r="IUE166" s="298"/>
      <c r="IUF166" s="298"/>
      <c r="IUG166" s="298"/>
      <c r="IUH166" s="298"/>
      <c r="IUI166" s="298"/>
      <c r="IUJ166" s="298"/>
      <c r="IUK166" s="298"/>
      <c r="IUL166" s="298"/>
      <c r="IUM166" s="298"/>
      <c r="IUN166" s="298"/>
      <c r="IUO166" s="298"/>
      <c r="IUP166" s="298"/>
      <c r="IUQ166" s="298"/>
      <c r="IUR166" s="298"/>
      <c r="IUS166" s="298"/>
      <c r="IUT166" s="298"/>
      <c r="IUU166" s="298"/>
      <c r="IUV166" s="298"/>
      <c r="IUW166" s="298"/>
      <c r="IUX166" s="298"/>
      <c r="IUY166" s="298"/>
      <c r="IUZ166" s="298"/>
      <c r="IVA166" s="298"/>
      <c r="IVB166" s="298"/>
      <c r="IVC166" s="298"/>
      <c r="IVD166" s="298"/>
      <c r="IVE166" s="298"/>
      <c r="IVF166" s="298"/>
      <c r="IVG166" s="298"/>
      <c r="IVH166" s="298"/>
      <c r="IVI166" s="298"/>
      <c r="IVJ166" s="298"/>
      <c r="IVK166" s="298"/>
      <c r="IVL166" s="298"/>
      <c r="IVM166" s="298"/>
      <c r="IVN166" s="298"/>
      <c r="IVO166" s="298"/>
      <c r="IVP166" s="298"/>
      <c r="IVQ166" s="298"/>
      <c r="IVR166" s="298"/>
      <c r="IVS166" s="298"/>
      <c r="IVT166" s="298"/>
      <c r="IVU166" s="298"/>
      <c r="IVV166" s="298"/>
      <c r="IVW166" s="298"/>
      <c r="IVX166" s="298"/>
      <c r="IVY166" s="298"/>
      <c r="IVZ166" s="298"/>
      <c r="IWA166" s="298"/>
      <c r="IWB166" s="298"/>
      <c r="IWC166" s="298"/>
      <c r="IWD166" s="298"/>
      <c r="IWE166" s="298"/>
      <c r="IWF166" s="298"/>
      <c r="IWG166" s="298"/>
      <c r="IWH166" s="298"/>
      <c r="IWI166" s="298"/>
      <c r="IWJ166" s="298"/>
      <c r="IWK166" s="298"/>
      <c r="IWL166" s="298"/>
      <c r="IWM166" s="298"/>
      <c r="IWN166" s="298"/>
      <c r="IWO166" s="298"/>
      <c r="IWP166" s="298"/>
      <c r="IWQ166" s="298"/>
      <c r="IWR166" s="298"/>
      <c r="IWS166" s="298"/>
      <c r="IWT166" s="298"/>
      <c r="IWU166" s="298"/>
      <c r="IWV166" s="298"/>
      <c r="IWW166" s="298"/>
      <c r="IWX166" s="298"/>
      <c r="IWY166" s="298"/>
      <c r="IWZ166" s="298"/>
      <c r="IXA166" s="298"/>
      <c r="IXB166" s="298"/>
      <c r="IXC166" s="298"/>
      <c r="IXD166" s="298"/>
      <c r="IXE166" s="298"/>
      <c r="IXF166" s="298"/>
      <c r="IXG166" s="298"/>
      <c r="IXH166" s="298"/>
      <c r="IXI166" s="298"/>
      <c r="IXJ166" s="298"/>
      <c r="IXK166" s="298"/>
      <c r="IXL166" s="298"/>
      <c r="IXM166" s="298"/>
      <c r="IXN166" s="298"/>
      <c r="IXO166" s="298"/>
      <c r="IXP166" s="298"/>
      <c r="IXQ166" s="298"/>
      <c r="IXR166" s="298"/>
      <c r="IXS166" s="298"/>
      <c r="IXT166" s="298"/>
      <c r="IXU166" s="298"/>
      <c r="IXV166" s="298"/>
      <c r="IXW166" s="298"/>
      <c r="IXX166" s="298"/>
      <c r="IXY166" s="298"/>
      <c r="IXZ166" s="298"/>
      <c r="IYA166" s="298"/>
      <c r="IYB166" s="298"/>
      <c r="IYC166" s="298"/>
      <c r="IYD166" s="298"/>
      <c r="IYE166" s="298"/>
      <c r="IYF166" s="298"/>
      <c r="IYG166" s="298"/>
      <c r="IYH166" s="298"/>
      <c r="IYI166" s="298"/>
      <c r="IYJ166" s="298"/>
      <c r="IYK166" s="298"/>
      <c r="IYL166" s="298"/>
      <c r="IYM166" s="298"/>
      <c r="IYN166" s="298"/>
      <c r="IYO166" s="298"/>
      <c r="IYP166" s="298"/>
      <c r="IYQ166" s="298"/>
      <c r="IYR166" s="298"/>
      <c r="IYS166" s="298"/>
      <c r="IYT166" s="298"/>
      <c r="IYU166" s="298"/>
      <c r="IYV166" s="298"/>
      <c r="IYW166" s="298"/>
      <c r="IYX166" s="298"/>
      <c r="IYY166" s="298"/>
      <c r="IYZ166" s="298"/>
      <c r="IZA166" s="298"/>
      <c r="IZB166" s="298"/>
      <c r="IZC166" s="298"/>
      <c r="IZD166" s="298"/>
      <c r="IZE166" s="298"/>
      <c r="IZF166" s="298"/>
      <c r="IZG166" s="298"/>
      <c r="IZH166" s="298"/>
      <c r="IZI166" s="298"/>
      <c r="IZJ166" s="298"/>
      <c r="IZK166" s="298"/>
      <c r="IZL166" s="298"/>
      <c r="IZM166" s="298"/>
      <c r="IZN166" s="298"/>
      <c r="IZO166" s="298"/>
      <c r="IZP166" s="298"/>
      <c r="IZQ166" s="298"/>
      <c r="IZR166" s="298"/>
      <c r="IZS166" s="298"/>
      <c r="IZT166" s="298"/>
      <c r="IZU166" s="298"/>
      <c r="IZV166" s="298"/>
      <c r="IZW166" s="298"/>
      <c r="IZX166" s="298"/>
      <c r="IZY166" s="298"/>
      <c r="IZZ166" s="298"/>
      <c r="JAA166" s="298"/>
      <c r="JAB166" s="298"/>
      <c r="JAC166" s="298"/>
      <c r="JAD166" s="298"/>
      <c r="JAE166" s="298"/>
      <c r="JAF166" s="298"/>
      <c r="JAG166" s="298"/>
      <c r="JAH166" s="298"/>
      <c r="JAI166" s="298"/>
      <c r="JAJ166" s="298"/>
      <c r="JAK166" s="298"/>
      <c r="JAL166" s="298"/>
      <c r="JAM166" s="298"/>
      <c r="JAN166" s="298"/>
      <c r="JAO166" s="298"/>
      <c r="JAP166" s="298"/>
      <c r="JAQ166" s="298"/>
      <c r="JAR166" s="298"/>
      <c r="JAS166" s="298"/>
      <c r="JAT166" s="298"/>
      <c r="JAU166" s="298"/>
      <c r="JAV166" s="298"/>
      <c r="JAW166" s="298"/>
      <c r="JAX166" s="298"/>
      <c r="JAY166" s="298"/>
      <c r="JAZ166" s="298"/>
      <c r="JBA166" s="298"/>
      <c r="JBB166" s="298"/>
      <c r="JBC166" s="298"/>
      <c r="JBD166" s="298"/>
      <c r="JBE166" s="298"/>
      <c r="JBF166" s="298"/>
      <c r="JBG166" s="298"/>
      <c r="JBH166" s="298"/>
      <c r="JBI166" s="298"/>
      <c r="JBJ166" s="298"/>
      <c r="JBK166" s="298"/>
      <c r="JBL166" s="298"/>
      <c r="JBM166" s="298"/>
      <c r="JBN166" s="298"/>
      <c r="JBO166" s="298"/>
      <c r="JBP166" s="298"/>
      <c r="JBQ166" s="298"/>
      <c r="JBR166" s="298"/>
      <c r="JBS166" s="298"/>
      <c r="JBT166" s="298"/>
      <c r="JBU166" s="298"/>
      <c r="JBV166" s="298"/>
      <c r="JBW166" s="298"/>
      <c r="JBX166" s="298"/>
      <c r="JBY166" s="298"/>
      <c r="JBZ166" s="298"/>
      <c r="JCA166" s="298"/>
      <c r="JCB166" s="298"/>
      <c r="JCC166" s="298"/>
      <c r="JCD166" s="298"/>
      <c r="JCE166" s="298"/>
      <c r="JCF166" s="298"/>
      <c r="JCG166" s="298"/>
      <c r="JCH166" s="298"/>
      <c r="JCI166" s="298"/>
      <c r="JCJ166" s="298"/>
      <c r="JCK166" s="298"/>
      <c r="JCL166" s="298"/>
      <c r="JCM166" s="298"/>
      <c r="JCN166" s="298"/>
      <c r="JCO166" s="298"/>
      <c r="JCP166" s="298"/>
      <c r="JCQ166" s="298"/>
      <c r="JCR166" s="298"/>
      <c r="JCS166" s="298"/>
      <c r="JCT166" s="298"/>
      <c r="JCU166" s="298"/>
      <c r="JCV166" s="298"/>
      <c r="JCW166" s="298"/>
      <c r="JCX166" s="298"/>
      <c r="JCY166" s="298"/>
      <c r="JCZ166" s="298"/>
      <c r="JDA166" s="298"/>
      <c r="JDB166" s="298"/>
      <c r="JDC166" s="298"/>
      <c r="JDD166" s="298"/>
      <c r="JDE166" s="298"/>
      <c r="JDF166" s="298"/>
      <c r="JDG166" s="298"/>
      <c r="JDH166" s="298"/>
      <c r="JDI166" s="298"/>
      <c r="JDJ166" s="298"/>
      <c r="JDK166" s="298"/>
      <c r="JDL166" s="298"/>
      <c r="JDM166" s="298"/>
      <c r="JDN166" s="298"/>
      <c r="JDO166" s="298"/>
      <c r="JDP166" s="298"/>
      <c r="JDQ166" s="298"/>
      <c r="JDR166" s="298"/>
      <c r="JDS166" s="298"/>
      <c r="JDT166" s="298"/>
      <c r="JDU166" s="298"/>
      <c r="JDV166" s="298"/>
      <c r="JDW166" s="298"/>
      <c r="JDX166" s="298"/>
      <c r="JDY166" s="298"/>
      <c r="JDZ166" s="298"/>
      <c r="JEA166" s="298"/>
      <c r="JEB166" s="298"/>
      <c r="JEC166" s="298"/>
      <c r="JED166" s="298"/>
      <c r="JEE166" s="298"/>
      <c r="JEF166" s="298"/>
      <c r="JEG166" s="298"/>
      <c r="JEH166" s="298"/>
      <c r="JEI166" s="298"/>
      <c r="JEJ166" s="298"/>
      <c r="JEK166" s="298"/>
      <c r="JEL166" s="298"/>
      <c r="JEM166" s="298"/>
      <c r="JEN166" s="298"/>
      <c r="JEO166" s="298"/>
      <c r="JEP166" s="298"/>
      <c r="JEQ166" s="298"/>
      <c r="JER166" s="298"/>
      <c r="JES166" s="298"/>
      <c r="JET166" s="298"/>
      <c r="JEU166" s="298"/>
      <c r="JEV166" s="298"/>
      <c r="JEW166" s="298"/>
      <c r="JEX166" s="298"/>
      <c r="JEY166" s="298"/>
      <c r="JEZ166" s="298"/>
      <c r="JFA166" s="298"/>
      <c r="JFB166" s="298"/>
      <c r="JFC166" s="298"/>
      <c r="JFD166" s="298"/>
      <c r="JFE166" s="298"/>
      <c r="JFF166" s="298"/>
      <c r="JFG166" s="298"/>
      <c r="JFH166" s="298"/>
      <c r="JFI166" s="298"/>
      <c r="JFJ166" s="298"/>
      <c r="JFK166" s="298"/>
      <c r="JFL166" s="298"/>
      <c r="JFM166" s="298"/>
      <c r="JFN166" s="298"/>
      <c r="JFO166" s="298"/>
      <c r="JFP166" s="298"/>
      <c r="JFQ166" s="298"/>
      <c r="JFR166" s="298"/>
      <c r="JFS166" s="298"/>
      <c r="JFT166" s="298"/>
      <c r="JFU166" s="298"/>
      <c r="JFV166" s="298"/>
      <c r="JFW166" s="298"/>
      <c r="JFX166" s="298"/>
      <c r="JFY166" s="298"/>
      <c r="JFZ166" s="298"/>
      <c r="JGA166" s="298"/>
      <c r="JGB166" s="298"/>
      <c r="JGC166" s="298"/>
      <c r="JGD166" s="298"/>
      <c r="JGE166" s="298"/>
      <c r="JGF166" s="298"/>
      <c r="JGG166" s="298"/>
      <c r="JGH166" s="298"/>
      <c r="JGI166" s="298"/>
      <c r="JGJ166" s="298"/>
      <c r="JGK166" s="298"/>
      <c r="JGL166" s="298"/>
      <c r="JGM166" s="298"/>
      <c r="JGN166" s="298"/>
      <c r="JGO166" s="298"/>
      <c r="JGP166" s="298"/>
      <c r="JGQ166" s="298"/>
      <c r="JGR166" s="298"/>
      <c r="JGS166" s="298"/>
      <c r="JGT166" s="298"/>
      <c r="JGU166" s="298"/>
      <c r="JGV166" s="298"/>
      <c r="JGW166" s="298"/>
      <c r="JGX166" s="298"/>
      <c r="JGY166" s="298"/>
      <c r="JGZ166" s="298"/>
      <c r="JHA166" s="298"/>
      <c r="JHB166" s="298"/>
      <c r="JHC166" s="298"/>
      <c r="JHD166" s="298"/>
      <c r="JHE166" s="298"/>
      <c r="JHF166" s="298"/>
      <c r="JHG166" s="298"/>
      <c r="JHH166" s="298"/>
      <c r="JHI166" s="298"/>
      <c r="JHJ166" s="298"/>
      <c r="JHK166" s="298"/>
      <c r="JHL166" s="298"/>
      <c r="JHM166" s="298"/>
      <c r="JHN166" s="298"/>
      <c r="JHO166" s="298"/>
      <c r="JHP166" s="298"/>
      <c r="JHQ166" s="298"/>
      <c r="JHR166" s="298"/>
      <c r="JHS166" s="298"/>
      <c r="JHT166" s="298"/>
      <c r="JHU166" s="298"/>
      <c r="JHV166" s="298"/>
      <c r="JHW166" s="298"/>
      <c r="JHX166" s="298"/>
      <c r="JHY166" s="298"/>
      <c r="JHZ166" s="298"/>
      <c r="JIA166" s="298"/>
      <c r="JIB166" s="298"/>
      <c r="JIC166" s="298"/>
      <c r="JID166" s="298"/>
      <c r="JIE166" s="298"/>
      <c r="JIF166" s="298"/>
      <c r="JIG166" s="298"/>
      <c r="JIH166" s="298"/>
      <c r="JII166" s="298"/>
      <c r="JIJ166" s="298"/>
      <c r="JIK166" s="298"/>
      <c r="JIL166" s="298"/>
      <c r="JIM166" s="298"/>
      <c r="JIN166" s="298"/>
      <c r="JIO166" s="298"/>
      <c r="JIP166" s="298"/>
      <c r="JIQ166" s="298"/>
      <c r="JIR166" s="298"/>
      <c r="JIS166" s="298"/>
      <c r="JIT166" s="298"/>
      <c r="JIU166" s="298"/>
      <c r="JIV166" s="298"/>
      <c r="JIW166" s="298"/>
      <c r="JIX166" s="298"/>
      <c r="JIY166" s="298"/>
      <c r="JIZ166" s="298"/>
      <c r="JJA166" s="298"/>
      <c r="JJB166" s="298"/>
      <c r="JJC166" s="298"/>
      <c r="JJD166" s="298"/>
      <c r="JJE166" s="298"/>
      <c r="JJF166" s="298"/>
      <c r="JJG166" s="298"/>
      <c r="JJH166" s="298"/>
      <c r="JJI166" s="298"/>
      <c r="JJJ166" s="298"/>
      <c r="JJK166" s="298"/>
      <c r="JJL166" s="298"/>
      <c r="JJM166" s="298"/>
      <c r="JJN166" s="298"/>
      <c r="JJO166" s="298"/>
      <c r="JJP166" s="298"/>
      <c r="JJQ166" s="298"/>
      <c r="JJR166" s="298"/>
      <c r="JJS166" s="298"/>
      <c r="JJT166" s="298"/>
      <c r="JJU166" s="298"/>
      <c r="JJV166" s="298"/>
      <c r="JJW166" s="298"/>
      <c r="JJX166" s="298"/>
      <c r="JJY166" s="298"/>
      <c r="JJZ166" s="298"/>
      <c r="JKA166" s="298"/>
      <c r="JKB166" s="298"/>
      <c r="JKC166" s="298"/>
      <c r="JKD166" s="298"/>
      <c r="JKE166" s="298"/>
      <c r="JKF166" s="298"/>
      <c r="JKG166" s="298"/>
      <c r="JKH166" s="298"/>
      <c r="JKI166" s="298"/>
      <c r="JKJ166" s="298"/>
      <c r="JKK166" s="298"/>
      <c r="JKL166" s="298"/>
      <c r="JKM166" s="298"/>
      <c r="JKN166" s="298"/>
      <c r="JKO166" s="298"/>
      <c r="JKP166" s="298"/>
      <c r="JKQ166" s="298"/>
      <c r="JKR166" s="298"/>
      <c r="JKS166" s="298"/>
      <c r="JKT166" s="298"/>
      <c r="JKU166" s="298"/>
      <c r="JKV166" s="298"/>
      <c r="JKW166" s="298"/>
      <c r="JKX166" s="298"/>
      <c r="JKY166" s="298"/>
      <c r="JKZ166" s="298"/>
      <c r="JLA166" s="298"/>
      <c r="JLB166" s="298"/>
      <c r="JLC166" s="298"/>
      <c r="JLD166" s="298"/>
      <c r="JLE166" s="298"/>
      <c r="JLF166" s="298"/>
      <c r="JLG166" s="298"/>
      <c r="JLH166" s="298"/>
      <c r="JLI166" s="298"/>
      <c r="JLJ166" s="298"/>
      <c r="JLK166" s="298"/>
      <c r="JLL166" s="298"/>
      <c r="JLM166" s="298"/>
      <c r="JLN166" s="298"/>
      <c r="JLO166" s="298"/>
      <c r="JLP166" s="298"/>
      <c r="JLQ166" s="298"/>
      <c r="JLR166" s="298"/>
      <c r="JLS166" s="298"/>
      <c r="JLT166" s="298"/>
      <c r="JLU166" s="298"/>
      <c r="JLV166" s="298"/>
      <c r="JLW166" s="298"/>
      <c r="JLX166" s="298"/>
      <c r="JLY166" s="298"/>
      <c r="JLZ166" s="298"/>
      <c r="JMA166" s="298"/>
      <c r="JMB166" s="298"/>
      <c r="JMC166" s="298"/>
      <c r="JMD166" s="298"/>
      <c r="JME166" s="298"/>
      <c r="JMF166" s="298"/>
      <c r="JMG166" s="298"/>
      <c r="JMH166" s="298"/>
      <c r="JMI166" s="298"/>
      <c r="JMJ166" s="298"/>
      <c r="JMK166" s="298"/>
      <c r="JML166" s="298"/>
      <c r="JMM166" s="298"/>
      <c r="JMN166" s="298"/>
      <c r="JMO166" s="298"/>
      <c r="JMP166" s="298"/>
      <c r="JMQ166" s="298"/>
      <c r="JMR166" s="298"/>
      <c r="JMS166" s="298"/>
      <c r="JMT166" s="298"/>
      <c r="JMU166" s="298"/>
      <c r="JMV166" s="298"/>
      <c r="JMW166" s="298"/>
      <c r="JMX166" s="298"/>
      <c r="JMY166" s="298"/>
      <c r="JMZ166" s="298"/>
      <c r="JNA166" s="298"/>
      <c r="JNB166" s="298"/>
      <c r="JNC166" s="298"/>
      <c r="JND166" s="298"/>
      <c r="JNE166" s="298"/>
      <c r="JNF166" s="298"/>
      <c r="JNG166" s="298"/>
      <c r="JNH166" s="298"/>
      <c r="JNI166" s="298"/>
      <c r="JNJ166" s="298"/>
      <c r="JNK166" s="298"/>
      <c r="JNL166" s="298"/>
      <c r="JNM166" s="298"/>
      <c r="JNN166" s="298"/>
      <c r="JNO166" s="298"/>
      <c r="JNP166" s="298"/>
      <c r="JNQ166" s="298"/>
      <c r="JNR166" s="298"/>
      <c r="JNS166" s="298"/>
      <c r="JNT166" s="298"/>
      <c r="JNU166" s="298"/>
      <c r="JNV166" s="298"/>
      <c r="JNW166" s="298"/>
      <c r="JNX166" s="298"/>
      <c r="JNY166" s="298"/>
      <c r="JNZ166" s="298"/>
      <c r="JOA166" s="298"/>
      <c r="JOB166" s="298"/>
      <c r="JOC166" s="298"/>
      <c r="JOD166" s="298"/>
      <c r="JOE166" s="298"/>
      <c r="JOF166" s="298"/>
      <c r="JOG166" s="298"/>
      <c r="JOH166" s="298"/>
      <c r="JOI166" s="298"/>
      <c r="JOJ166" s="298"/>
      <c r="JOK166" s="298"/>
      <c r="JOL166" s="298"/>
      <c r="JOM166" s="298"/>
      <c r="JON166" s="298"/>
      <c r="JOO166" s="298"/>
      <c r="JOP166" s="298"/>
      <c r="JOQ166" s="298"/>
      <c r="JOR166" s="298"/>
      <c r="JOS166" s="298"/>
      <c r="JOT166" s="298"/>
      <c r="JOU166" s="298"/>
      <c r="JOV166" s="298"/>
      <c r="JOW166" s="298"/>
      <c r="JOX166" s="298"/>
      <c r="JOY166" s="298"/>
      <c r="JOZ166" s="298"/>
      <c r="JPA166" s="298"/>
      <c r="JPB166" s="298"/>
      <c r="JPC166" s="298"/>
      <c r="JPD166" s="298"/>
      <c r="JPE166" s="298"/>
      <c r="JPF166" s="298"/>
      <c r="JPG166" s="298"/>
      <c r="JPH166" s="298"/>
      <c r="JPI166" s="298"/>
      <c r="JPJ166" s="298"/>
      <c r="JPK166" s="298"/>
      <c r="JPL166" s="298"/>
      <c r="JPM166" s="298"/>
      <c r="JPN166" s="298"/>
      <c r="JPO166" s="298"/>
      <c r="JPP166" s="298"/>
      <c r="JPQ166" s="298"/>
      <c r="JPR166" s="298"/>
      <c r="JPS166" s="298"/>
      <c r="JPT166" s="298"/>
      <c r="JPU166" s="298"/>
      <c r="JPV166" s="298"/>
      <c r="JPW166" s="298"/>
      <c r="JPX166" s="298"/>
      <c r="JPY166" s="298"/>
      <c r="JPZ166" s="298"/>
      <c r="JQA166" s="298"/>
      <c r="JQB166" s="298"/>
      <c r="JQC166" s="298"/>
      <c r="JQD166" s="298"/>
      <c r="JQE166" s="298"/>
      <c r="JQF166" s="298"/>
      <c r="JQG166" s="298"/>
      <c r="JQH166" s="298"/>
      <c r="JQI166" s="298"/>
      <c r="JQJ166" s="298"/>
      <c r="JQK166" s="298"/>
      <c r="JQL166" s="298"/>
      <c r="JQM166" s="298"/>
      <c r="JQN166" s="298"/>
      <c r="JQO166" s="298"/>
      <c r="JQP166" s="298"/>
      <c r="JQQ166" s="298"/>
      <c r="JQR166" s="298"/>
      <c r="JQS166" s="298"/>
      <c r="JQT166" s="298"/>
      <c r="JQU166" s="298"/>
      <c r="JQV166" s="298"/>
      <c r="JQW166" s="298"/>
      <c r="JQX166" s="298"/>
      <c r="JQY166" s="298"/>
      <c r="JQZ166" s="298"/>
      <c r="JRA166" s="298"/>
      <c r="JRB166" s="298"/>
      <c r="JRC166" s="298"/>
      <c r="JRD166" s="298"/>
      <c r="JRE166" s="298"/>
      <c r="JRF166" s="298"/>
      <c r="JRG166" s="298"/>
      <c r="JRH166" s="298"/>
      <c r="JRI166" s="298"/>
      <c r="JRJ166" s="298"/>
      <c r="JRK166" s="298"/>
      <c r="JRL166" s="298"/>
      <c r="JRM166" s="298"/>
      <c r="JRN166" s="298"/>
      <c r="JRO166" s="298"/>
      <c r="JRP166" s="298"/>
      <c r="JRQ166" s="298"/>
      <c r="JRR166" s="298"/>
      <c r="JRS166" s="298"/>
      <c r="JRT166" s="298"/>
      <c r="JRU166" s="298"/>
      <c r="JRV166" s="298"/>
      <c r="JRW166" s="298"/>
      <c r="JRX166" s="298"/>
      <c r="JRY166" s="298"/>
      <c r="JRZ166" s="298"/>
      <c r="JSA166" s="298"/>
      <c r="JSB166" s="298"/>
      <c r="JSC166" s="298"/>
      <c r="JSD166" s="298"/>
      <c r="JSE166" s="298"/>
      <c r="JSF166" s="298"/>
      <c r="JSG166" s="298"/>
      <c r="JSH166" s="298"/>
      <c r="JSI166" s="298"/>
      <c r="JSJ166" s="298"/>
      <c r="JSK166" s="298"/>
      <c r="JSL166" s="298"/>
      <c r="JSM166" s="298"/>
      <c r="JSN166" s="298"/>
      <c r="JSO166" s="298"/>
      <c r="JSP166" s="298"/>
      <c r="JSQ166" s="298"/>
      <c r="JSR166" s="298"/>
      <c r="JSS166" s="298"/>
      <c r="JST166" s="298"/>
      <c r="JSU166" s="298"/>
      <c r="JSV166" s="298"/>
      <c r="JSW166" s="298"/>
      <c r="JSX166" s="298"/>
      <c r="JSY166" s="298"/>
      <c r="JSZ166" s="298"/>
      <c r="JTA166" s="298"/>
      <c r="JTB166" s="298"/>
      <c r="JTC166" s="298"/>
      <c r="JTD166" s="298"/>
      <c r="JTE166" s="298"/>
      <c r="JTF166" s="298"/>
      <c r="JTG166" s="298"/>
      <c r="JTH166" s="298"/>
      <c r="JTI166" s="298"/>
      <c r="JTJ166" s="298"/>
      <c r="JTK166" s="298"/>
      <c r="JTL166" s="298"/>
      <c r="JTM166" s="298"/>
      <c r="JTN166" s="298"/>
      <c r="JTO166" s="298"/>
      <c r="JTP166" s="298"/>
      <c r="JTQ166" s="298"/>
      <c r="JTR166" s="298"/>
      <c r="JTS166" s="298"/>
      <c r="JTT166" s="298"/>
      <c r="JTU166" s="298"/>
      <c r="JTV166" s="298"/>
      <c r="JTW166" s="298"/>
      <c r="JTX166" s="298"/>
      <c r="JTY166" s="298"/>
      <c r="JTZ166" s="298"/>
      <c r="JUA166" s="298"/>
      <c r="JUB166" s="298"/>
      <c r="JUC166" s="298"/>
      <c r="JUD166" s="298"/>
      <c r="JUE166" s="298"/>
      <c r="JUF166" s="298"/>
      <c r="JUG166" s="298"/>
      <c r="JUH166" s="298"/>
      <c r="JUI166" s="298"/>
      <c r="JUJ166" s="298"/>
      <c r="JUK166" s="298"/>
      <c r="JUL166" s="298"/>
      <c r="JUM166" s="298"/>
      <c r="JUN166" s="298"/>
      <c r="JUO166" s="298"/>
      <c r="JUP166" s="298"/>
      <c r="JUQ166" s="298"/>
      <c r="JUR166" s="298"/>
      <c r="JUS166" s="298"/>
      <c r="JUT166" s="298"/>
      <c r="JUU166" s="298"/>
      <c r="JUV166" s="298"/>
      <c r="JUW166" s="298"/>
      <c r="JUX166" s="298"/>
      <c r="JUY166" s="298"/>
      <c r="JUZ166" s="298"/>
      <c r="JVA166" s="298"/>
      <c r="JVB166" s="298"/>
      <c r="JVC166" s="298"/>
      <c r="JVD166" s="298"/>
      <c r="JVE166" s="298"/>
      <c r="JVF166" s="298"/>
      <c r="JVG166" s="298"/>
      <c r="JVH166" s="298"/>
      <c r="JVI166" s="298"/>
      <c r="JVJ166" s="298"/>
      <c r="JVK166" s="298"/>
      <c r="JVL166" s="298"/>
      <c r="JVM166" s="298"/>
      <c r="JVN166" s="298"/>
      <c r="JVO166" s="298"/>
      <c r="JVP166" s="298"/>
      <c r="JVQ166" s="298"/>
      <c r="JVR166" s="298"/>
      <c r="JVS166" s="298"/>
      <c r="JVT166" s="298"/>
      <c r="JVU166" s="298"/>
      <c r="JVV166" s="298"/>
      <c r="JVW166" s="298"/>
      <c r="JVX166" s="298"/>
      <c r="JVY166" s="298"/>
      <c r="JVZ166" s="298"/>
      <c r="JWA166" s="298"/>
      <c r="JWB166" s="298"/>
      <c r="JWC166" s="298"/>
      <c r="JWD166" s="298"/>
      <c r="JWE166" s="298"/>
      <c r="JWF166" s="298"/>
      <c r="JWG166" s="298"/>
      <c r="JWH166" s="298"/>
      <c r="JWI166" s="298"/>
      <c r="JWJ166" s="298"/>
      <c r="JWK166" s="298"/>
      <c r="JWL166" s="298"/>
      <c r="JWM166" s="298"/>
      <c r="JWN166" s="298"/>
      <c r="JWO166" s="298"/>
      <c r="JWP166" s="298"/>
      <c r="JWQ166" s="298"/>
      <c r="JWR166" s="298"/>
      <c r="JWS166" s="298"/>
      <c r="JWT166" s="298"/>
      <c r="JWU166" s="298"/>
      <c r="JWV166" s="298"/>
      <c r="JWW166" s="298"/>
      <c r="JWX166" s="298"/>
      <c r="JWY166" s="298"/>
      <c r="JWZ166" s="298"/>
      <c r="JXA166" s="298"/>
      <c r="JXB166" s="298"/>
      <c r="JXC166" s="298"/>
      <c r="JXD166" s="298"/>
      <c r="JXE166" s="298"/>
      <c r="JXF166" s="298"/>
      <c r="JXG166" s="298"/>
      <c r="JXH166" s="298"/>
      <c r="JXI166" s="298"/>
      <c r="JXJ166" s="298"/>
      <c r="JXK166" s="298"/>
      <c r="JXL166" s="298"/>
      <c r="JXM166" s="298"/>
      <c r="JXN166" s="298"/>
      <c r="JXO166" s="298"/>
      <c r="JXP166" s="298"/>
      <c r="JXQ166" s="298"/>
      <c r="JXR166" s="298"/>
      <c r="JXS166" s="298"/>
      <c r="JXT166" s="298"/>
      <c r="JXU166" s="298"/>
      <c r="JXV166" s="298"/>
      <c r="JXW166" s="298"/>
      <c r="JXX166" s="298"/>
      <c r="JXY166" s="298"/>
      <c r="JXZ166" s="298"/>
      <c r="JYA166" s="298"/>
      <c r="JYB166" s="298"/>
      <c r="JYC166" s="298"/>
      <c r="JYD166" s="298"/>
      <c r="JYE166" s="298"/>
      <c r="JYF166" s="298"/>
      <c r="JYG166" s="298"/>
      <c r="JYH166" s="298"/>
      <c r="JYI166" s="298"/>
      <c r="JYJ166" s="298"/>
      <c r="JYK166" s="298"/>
      <c r="JYL166" s="298"/>
      <c r="JYM166" s="298"/>
      <c r="JYN166" s="298"/>
      <c r="JYO166" s="298"/>
      <c r="JYP166" s="298"/>
      <c r="JYQ166" s="298"/>
      <c r="JYR166" s="298"/>
      <c r="JYS166" s="298"/>
      <c r="JYT166" s="298"/>
      <c r="JYU166" s="298"/>
      <c r="JYV166" s="298"/>
      <c r="JYW166" s="298"/>
      <c r="JYX166" s="298"/>
      <c r="JYY166" s="298"/>
      <c r="JYZ166" s="298"/>
      <c r="JZA166" s="298"/>
      <c r="JZB166" s="298"/>
      <c r="JZC166" s="298"/>
      <c r="JZD166" s="298"/>
      <c r="JZE166" s="298"/>
      <c r="JZF166" s="298"/>
      <c r="JZG166" s="298"/>
      <c r="JZH166" s="298"/>
      <c r="JZI166" s="298"/>
      <c r="JZJ166" s="298"/>
      <c r="JZK166" s="298"/>
      <c r="JZL166" s="298"/>
      <c r="JZM166" s="298"/>
      <c r="JZN166" s="298"/>
      <c r="JZO166" s="298"/>
      <c r="JZP166" s="298"/>
      <c r="JZQ166" s="298"/>
      <c r="JZR166" s="298"/>
      <c r="JZS166" s="298"/>
      <c r="JZT166" s="298"/>
      <c r="JZU166" s="298"/>
      <c r="JZV166" s="298"/>
      <c r="JZW166" s="298"/>
      <c r="JZX166" s="298"/>
      <c r="JZY166" s="298"/>
      <c r="JZZ166" s="298"/>
      <c r="KAA166" s="298"/>
      <c r="KAB166" s="298"/>
      <c r="KAC166" s="298"/>
      <c r="KAD166" s="298"/>
      <c r="KAE166" s="298"/>
      <c r="KAF166" s="298"/>
      <c r="KAG166" s="298"/>
      <c r="KAH166" s="298"/>
      <c r="KAI166" s="298"/>
      <c r="KAJ166" s="298"/>
      <c r="KAK166" s="298"/>
      <c r="KAL166" s="298"/>
      <c r="KAM166" s="298"/>
      <c r="KAN166" s="298"/>
      <c r="KAO166" s="298"/>
      <c r="KAP166" s="298"/>
      <c r="KAQ166" s="298"/>
      <c r="KAR166" s="298"/>
      <c r="KAS166" s="298"/>
      <c r="KAT166" s="298"/>
      <c r="KAU166" s="298"/>
      <c r="KAV166" s="298"/>
      <c r="KAW166" s="298"/>
      <c r="KAX166" s="298"/>
      <c r="KAY166" s="298"/>
      <c r="KAZ166" s="298"/>
      <c r="KBA166" s="298"/>
      <c r="KBB166" s="298"/>
      <c r="KBC166" s="298"/>
      <c r="KBD166" s="298"/>
      <c r="KBE166" s="298"/>
      <c r="KBF166" s="298"/>
      <c r="KBG166" s="298"/>
      <c r="KBH166" s="298"/>
      <c r="KBI166" s="298"/>
      <c r="KBJ166" s="298"/>
      <c r="KBK166" s="298"/>
      <c r="KBL166" s="298"/>
      <c r="KBM166" s="298"/>
      <c r="KBN166" s="298"/>
      <c r="KBO166" s="298"/>
      <c r="KBP166" s="298"/>
      <c r="KBQ166" s="298"/>
      <c r="KBR166" s="298"/>
      <c r="KBS166" s="298"/>
      <c r="KBT166" s="298"/>
      <c r="KBU166" s="298"/>
      <c r="KBV166" s="298"/>
      <c r="KBW166" s="298"/>
      <c r="KBX166" s="298"/>
      <c r="KBY166" s="298"/>
      <c r="KBZ166" s="298"/>
      <c r="KCA166" s="298"/>
      <c r="KCB166" s="298"/>
      <c r="KCC166" s="298"/>
      <c r="KCD166" s="298"/>
      <c r="KCE166" s="298"/>
      <c r="KCF166" s="298"/>
      <c r="KCG166" s="298"/>
      <c r="KCH166" s="298"/>
      <c r="KCI166" s="298"/>
      <c r="KCJ166" s="298"/>
      <c r="KCK166" s="298"/>
      <c r="KCL166" s="298"/>
      <c r="KCM166" s="298"/>
      <c r="KCN166" s="298"/>
      <c r="KCO166" s="298"/>
      <c r="KCP166" s="298"/>
      <c r="KCQ166" s="298"/>
      <c r="KCR166" s="298"/>
      <c r="KCS166" s="298"/>
      <c r="KCT166" s="298"/>
      <c r="KCU166" s="298"/>
      <c r="KCV166" s="298"/>
      <c r="KCW166" s="298"/>
      <c r="KCX166" s="298"/>
      <c r="KCY166" s="298"/>
      <c r="KCZ166" s="298"/>
      <c r="KDA166" s="298"/>
      <c r="KDB166" s="298"/>
      <c r="KDC166" s="298"/>
      <c r="KDD166" s="298"/>
      <c r="KDE166" s="298"/>
      <c r="KDF166" s="298"/>
      <c r="KDG166" s="298"/>
      <c r="KDH166" s="298"/>
      <c r="KDI166" s="298"/>
      <c r="KDJ166" s="298"/>
      <c r="KDK166" s="298"/>
      <c r="KDL166" s="298"/>
      <c r="KDM166" s="298"/>
      <c r="KDN166" s="298"/>
      <c r="KDO166" s="298"/>
      <c r="KDP166" s="298"/>
      <c r="KDQ166" s="298"/>
      <c r="KDR166" s="298"/>
      <c r="KDS166" s="298"/>
      <c r="KDT166" s="298"/>
      <c r="KDU166" s="298"/>
      <c r="KDV166" s="298"/>
      <c r="KDW166" s="298"/>
      <c r="KDX166" s="298"/>
      <c r="KDY166" s="298"/>
      <c r="KDZ166" s="298"/>
      <c r="KEA166" s="298"/>
      <c r="KEB166" s="298"/>
      <c r="KEC166" s="298"/>
      <c r="KED166" s="298"/>
      <c r="KEE166" s="298"/>
      <c r="KEF166" s="298"/>
      <c r="KEG166" s="298"/>
      <c r="KEH166" s="298"/>
      <c r="KEI166" s="298"/>
      <c r="KEJ166" s="298"/>
      <c r="KEK166" s="298"/>
      <c r="KEL166" s="298"/>
      <c r="KEM166" s="298"/>
      <c r="KEN166" s="298"/>
      <c r="KEO166" s="298"/>
      <c r="KEP166" s="298"/>
      <c r="KEQ166" s="298"/>
      <c r="KER166" s="298"/>
      <c r="KES166" s="298"/>
      <c r="KET166" s="298"/>
      <c r="KEU166" s="298"/>
      <c r="KEV166" s="298"/>
      <c r="KEW166" s="298"/>
      <c r="KEX166" s="298"/>
      <c r="KEY166" s="298"/>
      <c r="KEZ166" s="298"/>
      <c r="KFA166" s="298"/>
      <c r="KFB166" s="298"/>
      <c r="KFC166" s="298"/>
      <c r="KFD166" s="298"/>
      <c r="KFE166" s="298"/>
      <c r="KFF166" s="298"/>
      <c r="KFG166" s="298"/>
      <c r="KFH166" s="298"/>
      <c r="KFI166" s="298"/>
      <c r="KFJ166" s="298"/>
      <c r="KFK166" s="298"/>
      <c r="KFL166" s="298"/>
      <c r="KFM166" s="298"/>
      <c r="KFN166" s="298"/>
      <c r="KFO166" s="298"/>
      <c r="KFP166" s="298"/>
      <c r="KFQ166" s="298"/>
      <c r="KFR166" s="298"/>
      <c r="KFS166" s="298"/>
      <c r="KFT166" s="298"/>
      <c r="KFU166" s="298"/>
      <c r="KFV166" s="298"/>
      <c r="KFW166" s="298"/>
      <c r="KFX166" s="298"/>
      <c r="KFY166" s="298"/>
      <c r="KFZ166" s="298"/>
      <c r="KGA166" s="298"/>
      <c r="KGB166" s="298"/>
      <c r="KGC166" s="298"/>
      <c r="KGD166" s="298"/>
      <c r="KGE166" s="298"/>
      <c r="KGF166" s="298"/>
      <c r="KGG166" s="298"/>
      <c r="KGH166" s="298"/>
      <c r="KGI166" s="298"/>
      <c r="KGJ166" s="298"/>
      <c r="KGK166" s="298"/>
      <c r="KGL166" s="298"/>
      <c r="KGM166" s="298"/>
      <c r="KGN166" s="298"/>
      <c r="KGO166" s="298"/>
      <c r="KGP166" s="298"/>
      <c r="KGQ166" s="298"/>
      <c r="KGR166" s="298"/>
      <c r="KGS166" s="298"/>
      <c r="KGT166" s="298"/>
      <c r="KGU166" s="298"/>
      <c r="KGV166" s="298"/>
      <c r="KGW166" s="298"/>
      <c r="KGX166" s="298"/>
      <c r="KGY166" s="298"/>
      <c r="KGZ166" s="298"/>
      <c r="KHA166" s="298"/>
      <c r="KHB166" s="298"/>
      <c r="KHC166" s="298"/>
      <c r="KHD166" s="298"/>
      <c r="KHE166" s="298"/>
      <c r="KHF166" s="298"/>
      <c r="KHG166" s="298"/>
      <c r="KHH166" s="298"/>
      <c r="KHI166" s="298"/>
      <c r="KHJ166" s="298"/>
      <c r="KHK166" s="298"/>
      <c r="KHL166" s="298"/>
      <c r="KHM166" s="298"/>
      <c r="KHN166" s="298"/>
      <c r="KHO166" s="298"/>
      <c r="KHP166" s="298"/>
      <c r="KHQ166" s="298"/>
      <c r="KHR166" s="298"/>
      <c r="KHS166" s="298"/>
      <c r="KHT166" s="298"/>
      <c r="KHU166" s="298"/>
      <c r="KHV166" s="298"/>
      <c r="KHW166" s="298"/>
      <c r="KHX166" s="298"/>
      <c r="KHY166" s="298"/>
      <c r="KHZ166" s="298"/>
      <c r="KIA166" s="298"/>
      <c r="KIB166" s="298"/>
      <c r="KIC166" s="298"/>
      <c r="KID166" s="298"/>
      <c r="KIE166" s="298"/>
      <c r="KIF166" s="298"/>
      <c r="KIG166" s="298"/>
      <c r="KIH166" s="298"/>
      <c r="KII166" s="298"/>
      <c r="KIJ166" s="298"/>
      <c r="KIK166" s="298"/>
      <c r="KIL166" s="298"/>
      <c r="KIM166" s="298"/>
      <c r="KIN166" s="298"/>
      <c r="KIO166" s="298"/>
      <c r="KIP166" s="298"/>
      <c r="KIQ166" s="298"/>
      <c r="KIR166" s="298"/>
      <c r="KIS166" s="298"/>
      <c r="KIT166" s="298"/>
      <c r="KIU166" s="298"/>
      <c r="KIV166" s="298"/>
      <c r="KIW166" s="298"/>
      <c r="KIX166" s="298"/>
      <c r="KIY166" s="298"/>
      <c r="KIZ166" s="298"/>
      <c r="KJA166" s="298"/>
      <c r="KJB166" s="298"/>
      <c r="KJC166" s="298"/>
      <c r="KJD166" s="298"/>
      <c r="KJE166" s="298"/>
      <c r="KJF166" s="298"/>
      <c r="KJG166" s="298"/>
      <c r="KJH166" s="298"/>
      <c r="KJI166" s="298"/>
      <c r="KJJ166" s="298"/>
      <c r="KJK166" s="298"/>
      <c r="KJL166" s="298"/>
      <c r="KJM166" s="298"/>
      <c r="KJN166" s="298"/>
      <c r="KJO166" s="298"/>
      <c r="KJP166" s="298"/>
      <c r="KJQ166" s="298"/>
      <c r="KJR166" s="298"/>
      <c r="KJS166" s="298"/>
      <c r="KJT166" s="298"/>
      <c r="KJU166" s="298"/>
      <c r="KJV166" s="298"/>
      <c r="KJW166" s="298"/>
      <c r="KJX166" s="298"/>
      <c r="KJY166" s="298"/>
      <c r="KJZ166" s="298"/>
      <c r="KKA166" s="298"/>
      <c r="KKB166" s="298"/>
      <c r="KKC166" s="298"/>
      <c r="KKD166" s="298"/>
      <c r="KKE166" s="298"/>
      <c r="KKF166" s="298"/>
      <c r="KKG166" s="298"/>
      <c r="KKH166" s="298"/>
      <c r="KKI166" s="298"/>
      <c r="KKJ166" s="298"/>
      <c r="KKK166" s="298"/>
      <c r="KKL166" s="298"/>
      <c r="KKM166" s="298"/>
      <c r="KKN166" s="298"/>
      <c r="KKO166" s="298"/>
      <c r="KKP166" s="298"/>
      <c r="KKQ166" s="298"/>
      <c r="KKR166" s="298"/>
      <c r="KKS166" s="298"/>
      <c r="KKT166" s="298"/>
      <c r="KKU166" s="298"/>
      <c r="KKV166" s="298"/>
      <c r="KKW166" s="298"/>
      <c r="KKX166" s="298"/>
      <c r="KKY166" s="298"/>
      <c r="KKZ166" s="298"/>
      <c r="KLA166" s="298"/>
      <c r="KLB166" s="298"/>
      <c r="KLC166" s="298"/>
      <c r="KLD166" s="298"/>
      <c r="KLE166" s="298"/>
      <c r="KLF166" s="298"/>
      <c r="KLG166" s="298"/>
      <c r="KLH166" s="298"/>
      <c r="KLI166" s="298"/>
      <c r="KLJ166" s="298"/>
      <c r="KLK166" s="298"/>
      <c r="KLL166" s="298"/>
      <c r="KLM166" s="298"/>
      <c r="KLN166" s="298"/>
      <c r="KLO166" s="298"/>
      <c r="KLP166" s="298"/>
      <c r="KLQ166" s="298"/>
      <c r="KLR166" s="298"/>
      <c r="KLS166" s="298"/>
      <c r="KLT166" s="298"/>
      <c r="KLU166" s="298"/>
      <c r="KLV166" s="298"/>
      <c r="KLW166" s="298"/>
      <c r="KLX166" s="298"/>
      <c r="KLY166" s="298"/>
      <c r="KLZ166" s="298"/>
      <c r="KMA166" s="298"/>
      <c r="KMB166" s="298"/>
      <c r="KMC166" s="298"/>
      <c r="KMD166" s="298"/>
      <c r="KME166" s="298"/>
      <c r="KMF166" s="298"/>
      <c r="KMG166" s="298"/>
      <c r="KMH166" s="298"/>
      <c r="KMI166" s="298"/>
      <c r="KMJ166" s="298"/>
      <c r="KMK166" s="298"/>
      <c r="KML166" s="298"/>
      <c r="KMM166" s="298"/>
      <c r="KMN166" s="298"/>
      <c r="KMO166" s="298"/>
      <c r="KMP166" s="298"/>
      <c r="KMQ166" s="298"/>
      <c r="KMR166" s="298"/>
      <c r="KMS166" s="298"/>
      <c r="KMT166" s="298"/>
      <c r="KMU166" s="298"/>
      <c r="KMV166" s="298"/>
      <c r="KMW166" s="298"/>
      <c r="KMX166" s="298"/>
      <c r="KMY166" s="298"/>
      <c r="KMZ166" s="298"/>
      <c r="KNA166" s="298"/>
      <c r="KNB166" s="298"/>
      <c r="KNC166" s="298"/>
      <c r="KND166" s="298"/>
      <c r="KNE166" s="298"/>
      <c r="KNF166" s="298"/>
      <c r="KNG166" s="298"/>
      <c r="KNH166" s="298"/>
      <c r="KNI166" s="298"/>
      <c r="KNJ166" s="298"/>
      <c r="KNK166" s="298"/>
      <c r="KNL166" s="298"/>
      <c r="KNM166" s="298"/>
      <c r="KNN166" s="298"/>
      <c r="KNO166" s="298"/>
      <c r="KNP166" s="298"/>
      <c r="KNQ166" s="298"/>
      <c r="KNR166" s="298"/>
      <c r="KNS166" s="298"/>
      <c r="KNT166" s="298"/>
      <c r="KNU166" s="298"/>
      <c r="KNV166" s="298"/>
      <c r="KNW166" s="298"/>
      <c r="KNX166" s="298"/>
      <c r="KNY166" s="298"/>
      <c r="KNZ166" s="298"/>
      <c r="KOA166" s="298"/>
      <c r="KOB166" s="298"/>
      <c r="KOC166" s="298"/>
      <c r="KOD166" s="298"/>
      <c r="KOE166" s="298"/>
      <c r="KOF166" s="298"/>
      <c r="KOG166" s="298"/>
      <c r="KOH166" s="298"/>
      <c r="KOI166" s="298"/>
      <c r="KOJ166" s="298"/>
      <c r="KOK166" s="298"/>
      <c r="KOL166" s="298"/>
      <c r="KOM166" s="298"/>
      <c r="KON166" s="298"/>
      <c r="KOO166" s="298"/>
      <c r="KOP166" s="298"/>
      <c r="KOQ166" s="298"/>
      <c r="KOR166" s="298"/>
      <c r="KOS166" s="298"/>
      <c r="KOT166" s="298"/>
      <c r="KOU166" s="298"/>
      <c r="KOV166" s="298"/>
      <c r="KOW166" s="298"/>
      <c r="KOX166" s="298"/>
      <c r="KOY166" s="298"/>
      <c r="KOZ166" s="298"/>
      <c r="KPA166" s="298"/>
      <c r="KPB166" s="298"/>
      <c r="KPC166" s="298"/>
      <c r="KPD166" s="298"/>
      <c r="KPE166" s="298"/>
      <c r="KPF166" s="298"/>
      <c r="KPG166" s="298"/>
      <c r="KPH166" s="298"/>
      <c r="KPI166" s="298"/>
      <c r="KPJ166" s="298"/>
      <c r="KPK166" s="298"/>
      <c r="KPL166" s="298"/>
      <c r="KPM166" s="298"/>
      <c r="KPN166" s="298"/>
      <c r="KPO166" s="298"/>
      <c r="KPP166" s="298"/>
      <c r="KPQ166" s="298"/>
      <c r="KPR166" s="298"/>
      <c r="KPS166" s="298"/>
      <c r="KPT166" s="298"/>
      <c r="KPU166" s="298"/>
      <c r="KPV166" s="298"/>
      <c r="KPW166" s="298"/>
      <c r="KPX166" s="298"/>
      <c r="KPY166" s="298"/>
      <c r="KPZ166" s="298"/>
      <c r="KQA166" s="298"/>
      <c r="KQB166" s="298"/>
      <c r="KQC166" s="298"/>
      <c r="KQD166" s="298"/>
      <c r="KQE166" s="298"/>
      <c r="KQF166" s="298"/>
      <c r="KQG166" s="298"/>
      <c r="KQH166" s="298"/>
      <c r="KQI166" s="298"/>
      <c r="KQJ166" s="298"/>
      <c r="KQK166" s="298"/>
      <c r="KQL166" s="298"/>
      <c r="KQM166" s="298"/>
      <c r="KQN166" s="298"/>
      <c r="KQO166" s="298"/>
      <c r="KQP166" s="298"/>
      <c r="KQQ166" s="298"/>
      <c r="KQR166" s="298"/>
      <c r="KQS166" s="298"/>
      <c r="KQT166" s="298"/>
      <c r="KQU166" s="298"/>
      <c r="KQV166" s="298"/>
      <c r="KQW166" s="298"/>
      <c r="KQX166" s="298"/>
      <c r="KQY166" s="298"/>
      <c r="KQZ166" s="298"/>
      <c r="KRA166" s="298"/>
      <c r="KRB166" s="298"/>
      <c r="KRC166" s="298"/>
      <c r="KRD166" s="298"/>
      <c r="KRE166" s="298"/>
      <c r="KRF166" s="298"/>
      <c r="KRG166" s="298"/>
      <c r="KRH166" s="298"/>
      <c r="KRI166" s="298"/>
      <c r="KRJ166" s="298"/>
      <c r="KRK166" s="298"/>
      <c r="KRL166" s="298"/>
      <c r="KRM166" s="298"/>
      <c r="KRN166" s="298"/>
      <c r="KRO166" s="298"/>
      <c r="KRP166" s="298"/>
      <c r="KRQ166" s="298"/>
      <c r="KRR166" s="298"/>
      <c r="KRS166" s="298"/>
      <c r="KRT166" s="298"/>
      <c r="KRU166" s="298"/>
      <c r="KRV166" s="298"/>
      <c r="KRW166" s="298"/>
      <c r="KRX166" s="298"/>
      <c r="KRY166" s="298"/>
      <c r="KRZ166" s="298"/>
      <c r="KSA166" s="298"/>
      <c r="KSB166" s="298"/>
      <c r="KSC166" s="298"/>
      <c r="KSD166" s="298"/>
      <c r="KSE166" s="298"/>
      <c r="KSF166" s="298"/>
      <c r="KSG166" s="298"/>
      <c r="KSH166" s="298"/>
      <c r="KSI166" s="298"/>
      <c r="KSJ166" s="298"/>
      <c r="KSK166" s="298"/>
      <c r="KSL166" s="298"/>
      <c r="KSM166" s="298"/>
      <c r="KSN166" s="298"/>
      <c r="KSO166" s="298"/>
      <c r="KSP166" s="298"/>
      <c r="KSQ166" s="298"/>
      <c r="KSR166" s="298"/>
      <c r="KSS166" s="298"/>
      <c r="KST166" s="298"/>
      <c r="KSU166" s="298"/>
      <c r="KSV166" s="298"/>
      <c r="KSW166" s="298"/>
      <c r="KSX166" s="298"/>
      <c r="KSY166" s="298"/>
      <c r="KSZ166" s="298"/>
      <c r="KTA166" s="298"/>
      <c r="KTB166" s="298"/>
      <c r="KTC166" s="298"/>
      <c r="KTD166" s="298"/>
      <c r="KTE166" s="298"/>
      <c r="KTF166" s="298"/>
      <c r="KTG166" s="298"/>
      <c r="KTH166" s="298"/>
      <c r="KTI166" s="298"/>
      <c r="KTJ166" s="298"/>
      <c r="KTK166" s="298"/>
      <c r="KTL166" s="298"/>
      <c r="KTM166" s="298"/>
      <c r="KTN166" s="298"/>
      <c r="KTO166" s="298"/>
      <c r="KTP166" s="298"/>
      <c r="KTQ166" s="298"/>
      <c r="KTR166" s="298"/>
      <c r="KTS166" s="298"/>
      <c r="KTT166" s="298"/>
      <c r="KTU166" s="298"/>
      <c r="KTV166" s="298"/>
      <c r="KTW166" s="298"/>
      <c r="KTX166" s="298"/>
      <c r="KTY166" s="298"/>
      <c r="KTZ166" s="298"/>
      <c r="KUA166" s="298"/>
      <c r="KUB166" s="298"/>
      <c r="KUC166" s="298"/>
      <c r="KUD166" s="298"/>
      <c r="KUE166" s="298"/>
      <c r="KUF166" s="298"/>
      <c r="KUG166" s="298"/>
      <c r="KUH166" s="298"/>
      <c r="KUI166" s="298"/>
      <c r="KUJ166" s="298"/>
      <c r="KUK166" s="298"/>
      <c r="KUL166" s="298"/>
      <c r="KUM166" s="298"/>
      <c r="KUN166" s="298"/>
      <c r="KUO166" s="298"/>
      <c r="KUP166" s="298"/>
      <c r="KUQ166" s="298"/>
      <c r="KUR166" s="298"/>
      <c r="KUS166" s="298"/>
      <c r="KUT166" s="298"/>
      <c r="KUU166" s="298"/>
      <c r="KUV166" s="298"/>
      <c r="KUW166" s="298"/>
      <c r="KUX166" s="298"/>
      <c r="KUY166" s="298"/>
      <c r="KUZ166" s="298"/>
      <c r="KVA166" s="298"/>
      <c r="KVB166" s="298"/>
      <c r="KVC166" s="298"/>
      <c r="KVD166" s="298"/>
      <c r="KVE166" s="298"/>
      <c r="KVF166" s="298"/>
      <c r="KVG166" s="298"/>
      <c r="KVH166" s="298"/>
      <c r="KVI166" s="298"/>
      <c r="KVJ166" s="298"/>
      <c r="KVK166" s="298"/>
      <c r="KVL166" s="298"/>
      <c r="KVM166" s="298"/>
      <c r="KVN166" s="298"/>
      <c r="KVO166" s="298"/>
      <c r="KVP166" s="298"/>
      <c r="KVQ166" s="298"/>
      <c r="KVR166" s="298"/>
      <c r="KVS166" s="298"/>
      <c r="KVT166" s="298"/>
      <c r="KVU166" s="298"/>
      <c r="KVV166" s="298"/>
      <c r="KVW166" s="298"/>
      <c r="KVX166" s="298"/>
      <c r="KVY166" s="298"/>
      <c r="KVZ166" s="298"/>
      <c r="KWA166" s="298"/>
      <c r="KWB166" s="298"/>
      <c r="KWC166" s="298"/>
      <c r="KWD166" s="298"/>
      <c r="KWE166" s="298"/>
      <c r="KWF166" s="298"/>
      <c r="KWG166" s="298"/>
      <c r="KWH166" s="298"/>
      <c r="KWI166" s="298"/>
      <c r="KWJ166" s="298"/>
      <c r="KWK166" s="298"/>
      <c r="KWL166" s="298"/>
      <c r="KWM166" s="298"/>
      <c r="KWN166" s="298"/>
      <c r="KWO166" s="298"/>
      <c r="KWP166" s="298"/>
      <c r="KWQ166" s="298"/>
      <c r="KWR166" s="298"/>
      <c r="KWS166" s="298"/>
      <c r="KWT166" s="298"/>
      <c r="KWU166" s="298"/>
      <c r="KWV166" s="298"/>
      <c r="KWW166" s="298"/>
      <c r="KWX166" s="298"/>
      <c r="KWY166" s="298"/>
      <c r="KWZ166" s="298"/>
      <c r="KXA166" s="298"/>
      <c r="KXB166" s="298"/>
      <c r="KXC166" s="298"/>
      <c r="KXD166" s="298"/>
      <c r="KXE166" s="298"/>
      <c r="KXF166" s="298"/>
      <c r="KXG166" s="298"/>
      <c r="KXH166" s="298"/>
      <c r="KXI166" s="298"/>
      <c r="KXJ166" s="298"/>
      <c r="KXK166" s="298"/>
      <c r="KXL166" s="298"/>
      <c r="KXM166" s="298"/>
      <c r="KXN166" s="298"/>
      <c r="KXO166" s="298"/>
      <c r="KXP166" s="298"/>
      <c r="KXQ166" s="298"/>
      <c r="KXR166" s="298"/>
      <c r="KXS166" s="298"/>
      <c r="KXT166" s="298"/>
      <c r="KXU166" s="298"/>
      <c r="KXV166" s="298"/>
      <c r="KXW166" s="298"/>
      <c r="KXX166" s="298"/>
      <c r="KXY166" s="298"/>
      <c r="KXZ166" s="298"/>
      <c r="KYA166" s="298"/>
      <c r="KYB166" s="298"/>
      <c r="KYC166" s="298"/>
      <c r="KYD166" s="298"/>
      <c r="KYE166" s="298"/>
      <c r="KYF166" s="298"/>
      <c r="KYG166" s="298"/>
      <c r="KYH166" s="298"/>
      <c r="KYI166" s="298"/>
      <c r="KYJ166" s="298"/>
      <c r="KYK166" s="298"/>
      <c r="KYL166" s="298"/>
      <c r="KYM166" s="298"/>
      <c r="KYN166" s="298"/>
      <c r="KYO166" s="298"/>
      <c r="KYP166" s="298"/>
      <c r="KYQ166" s="298"/>
      <c r="KYR166" s="298"/>
      <c r="KYS166" s="298"/>
      <c r="KYT166" s="298"/>
      <c r="KYU166" s="298"/>
      <c r="KYV166" s="298"/>
      <c r="KYW166" s="298"/>
      <c r="KYX166" s="298"/>
      <c r="KYY166" s="298"/>
      <c r="KYZ166" s="298"/>
      <c r="KZA166" s="298"/>
      <c r="KZB166" s="298"/>
      <c r="KZC166" s="298"/>
      <c r="KZD166" s="298"/>
      <c r="KZE166" s="298"/>
      <c r="KZF166" s="298"/>
      <c r="KZG166" s="298"/>
      <c r="KZH166" s="298"/>
      <c r="KZI166" s="298"/>
      <c r="KZJ166" s="298"/>
      <c r="KZK166" s="298"/>
      <c r="KZL166" s="298"/>
      <c r="KZM166" s="298"/>
      <c r="KZN166" s="298"/>
      <c r="KZO166" s="298"/>
      <c r="KZP166" s="298"/>
      <c r="KZQ166" s="298"/>
      <c r="KZR166" s="298"/>
      <c r="KZS166" s="298"/>
      <c r="KZT166" s="298"/>
      <c r="KZU166" s="298"/>
      <c r="KZV166" s="298"/>
      <c r="KZW166" s="298"/>
      <c r="KZX166" s="298"/>
      <c r="KZY166" s="298"/>
      <c r="KZZ166" s="298"/>
      <c r="LAA166" s="298"/>
      <c r="LAB166" s="298"/>
      <c r="LAC166" s="298"/>
      <c r="LAD166" s="298"/>
      <c r="LAE166" s="298"/>
      <c r="LAF166" s="298"/>
      <c r="LAG166" s="298"/>
      <c r="LAH166" s="298"/>
      <c r="LAI166" s="298"/>
      <c r="LAJ166" s="298"/>
      <c r="LAK166" s="298"/>
      <c r="LAL166" s="298"/>
      <c r="LAM166" s="298"/>
      <c r="LAN166" s="298"/>
      <c r="LAO166" s="298"/>
      <c r="LAP166" s="298"/>
      <c r="LAQ166" s="298"/>
      <c r="LAR166" s="298"/>
      <c r="LAS166" s="298"/>
      <c r="LAT166" s="298"/>
      <c r="LAU166" s="298"/>
      <c r="LAV166" s="298"/>
      <c r="LAW166" s="298"/>
      <c r="LAX166" s="298"/>
      <c r="LAY166" s="298"/>
      <c r="LAZ166" s="298"/>
      <c r="LBA166" s="298"/>
      <c r="LBB166" s="298"/>
      <c r="LBC166" s="298"/>
      <c r="LBD166" s="298"/>
      <c r="LBE166" s="298"/>
      <c r="LBF166" s="298"/>
      <c r="LBG166" s="298"/>
      <c r="LBH166" s="298"/>
      <c r="LBI166" s="298"/>
      <c r="LBJ166" s="298"/>
      <c r="LBK166" s="298"/>
      <c r="LBL166" s="298"/>
      <c r="LBM166" s="298"/>
      <c r="LBN166" s="298"/>
      <c r="LBO166" s="298"/>
      <c r="LBP166" s="298"/>
      <c r="LBQ166" s="298"/>
      <c r="LBR166" s="298"/>
      <c r="LBS166" s="298"/>
      <c r="LBT166" s="298"/>
      <c r="LBU166" s="298"/>
      <c r="LBV166" s="298"/>
      <c r="LBW166" s="298"/>
      <c r="LBX166" s="298"/>
      <c r="LBY166" s="298"/>
      <c r="LBZ166" s="298"/>
      <c r="LCA166" s="298"/>
      <c r="LCB166" s="298"/>
      <c r="LCC166" s="298"/>
      <c r="LCD166" s="298"/>
      <c r="LCE166" s="298"/>
      <c r="LCF166" s="298"/>
      <c r="LCG166" s="298"/>
      <c r="LCH166" s="298"/>
      <c r="LCI166" s="298"/>
      <c r="LCJ166" s="298"/>
      <c r="LCK166" s="298"/>
      <c r="LCL166" s="298"/>
      <c r="LCM166" s="298"/>
      <c r="LCN166" s="298"/>
      <c r="LCO166" s="298"/>
      <c r="LCP166" s="298"/>
      <c r="LCQ166" s="298"/>
      <c r="LCR166" s="298"/>
      <c r="LCS166" s="298"/>
      <c r="LCT166" s="298"/>
      <c r="LCU166" s="298"/>
      <c r="LCV166" s="298"/>
      <c r="LCW166" s="298"/>
      <c r="LCX166" s="298"/>
      <c r="LCY166" s="298"/>
      <c r="LCZ166" s="298"/>
      <c r="LDA166" s="298"/>
      <c r="LDB166" s="298"/>
      <c r="LDC166" s="298"/>
      <c r="LDD166" s="298"/>
      <c r="LDE166" s="298"/>
      <c r="LDF166" s="298"/>
      <c r="LDG166" s="298"/>
      <c r="LDH166" s="298"/>
      <c r="LDI166" s="298"/>
      <c r="LDJ166" s="298"/>
      <c r="LDK166" s="298"/>
      <c r="LDL166" s="298"/>
      <c r="LDM166" s="298"/>
      <c r="LDN166" s="298"/>
      <c r="LDO166" s="298"/>
      <c r="LDP166" s="298"/>
      <c r="LDQ166" s="298"/>
      <c r="LDR166" s="298"/>
      <c r="LDS166" s="298"/>
      <c r="LDT166" s="298"/>
      <c r="LDU166" s="298"/>
      <c r="LDV166" s="298"/>
      <c r="LDW166" s="298"/>
      <c r="LDX166" s="298"/>
      <c r="LDY166" s="298"/>
      <c r="LDZ166" s="298"/>
      <c r="LEA166" s="298"/>
      <c r="LEB166" s="298"/>
      <c r="LEC166" s="298"/>
      <c r="LED166" s="298"/>
      <c r="LEE166" s="298"/>
      <c r="LEF166" s="298"/>
      <c r="LEG166" s="298"/>
      <c r="LEH166" s="298"/>
      <c r="LEI166" s="298"/>
      <c r="LEJ166" s="298"/>
      <c r="LEK166" s="298"/>
      <c r="LEL166" s="298"/>
      <c r="LEM166" s="298"/>
      <c r="LEN166" s="298"/>
      <c r="LEO166" s="298"/>
      <c r="LEP166" s="298"/>
      <c r="LEQ166" s="298"/>
      <c r="LER166" s="298"/>
      <c r="LES166" s="298"/>
      <c r="LET166" s="298"/>
      <c r="LEU166" s="298"/>
      <c r="LEV166" s="298"/>
      <c r="LEW166" s="298"/>
      <c r="LEX166" s="298"/>
      <c r="LEY166" s="298"/>
      <c r="LEZ166" s="298"/>
      <c r="LFA166" s="298"/>
      <c r="LFB166" s="298"/>
      <c r="LFC166" s="298"/>
      <c r="LFD166" s="298"/>
      <c r="LFE166" s="298"/>
      <c r="LFF166" s="298"/>
      <c r="LFG166" s="298"/>
      <c r="LFH166" s="298"/>
      <c r="LFI166" s="298"/>
      <c r="LFJ166" s="298"/>
      <c r="LFK166" s="298"/>
      <c r="LFL166" s="298"/>
      <c r="LFM166" s="298"/>
      <c r="LFN166" s="298"/>
      <c r="LFO166" s="298"/>
      <c r="LFP166" s="298"/>
      <c r="LFQ166" s="298"/>
      <c r="LFR166" s="298"/>
      <c r="LFS166" s="298"/>
      <c r="LFT166" s="298"/>
      <c r="LFU166" s="298"/>
      <c r="LFV166" s="298"/>
      <c r="LFW166" s="298"/>
      <c r="LFX166" s="298"/>
      <c r="LFY166" s="298"/>
      <c r="LFZ166" s="298"/>
      <c r="LGA166" s="298"/>
      <c r="LGB166" s="298"/>
      <c r="LGC166" s="298"/>
      <c r="LGD166" s="298"/>
      <c r="LGE166" s="298"/>
      <c r="LGF166" s="298"/>
      <c r="LGG166" s="298"/>
      <c r="LGH166" s="298"/>
      <c r="LGI166" s="298"/>
      <c r="LGJ166" s="298"/>
      <c r="LGK166" s="298"/>
      <c r="LGL166" s="298"/>
      <c r="LGM166" s="298"/>
      <c r="LGN166" s="298"/>
      <c r="LGO166" s="298"/>
      <c r="LGP166" s="298"/>
      <c r="LGQ166" s="298"/>
      <c r="LGR166" s="298"/>
      <c r="LGS166" s="298"/>
      <c r="LGT166" s="298"/>
      <c r="LGU166" s="298"/>
      <c r="LGV166" s="298"/>
      <c r="LGW166" s="298"/>
      <c r="LGX166" s="298"/>
      <c r="LGY166" s="298"/>
      <c r="LGZ166" s="298"/>
      <c r="LHA166" s="298"/>
      <c r="LHB166" s="298"/>
      <c r="LHC166" s="298"/>
      <c r="LHD166" s="298"/>
      <c r="LHE166" s="298"/>
      <c r="LHF166" s="298"/>
      <c r="LHG166" s="298"/>
      <c r="LHH166" s="298"/>
      <c r="LHI166" s="298"/>
      <c r="LHJ166" s="298"/>
      <c r="LHK166" s="298"/>
      <c r="LHL166" s="298"/>
      <c r="LHM166" s="298"/>
      <c r="LHN166" s="298"/>
      <c r="LHO166" s="298"/>
      <c r="LHP166" s="298"/>
      <c r="LHQ166" s="298"/>
      <c r="LHR166" s="298"/>
      <c r="LHS166" s="298"/>
      <c r="LHT166" s="298"/>
      <c r="LHU166" s="298"/>
      <c r="LHV166" s="298"/>
      <c r="LHW166" s="298"/>
      <c r="LHX166" s="298"/>
      <c r="LHY166" s="298"/>
      <c r="LHZ166" s="298"/>
      <c r="LIA166" s="298"/>
      <c r="LIB166" s="298"/>
      <c r="LIC166" s="298"/>
      <c r="LID166" s="298"/>
      <c r="LIE166" s="298"/>
      <c r="LIF166" s="298"/>
      <c r="LIG166" s="298"/>
      <c r="LIH166" s="298"/>
      <c r="LII166" s="298"/>
      <c r="LIJ166" s="298"/>
      <c r="LIK166" s="298"/>
      <c r="LIL166" s="298"/>
      <c r="LIM166" s="298"/>
      <c r="LIN166" s="298"/>
      <c r="LIO166" s="298"/>
      <c r="LIP166" s="298"/>
      <c r="LIQ166" s="298"/>
      <c r="LIR166" s="298"/>
      <c r="LIS166" s="298"/>
      <c r="LIT166" s="298"/>
      <c r="LIU166" s="298"/>
      <c r="LIV166" s="298"/>
      <c r="LIW166" s="298"/>
      <c r="LIX166" s="298"/>
      <c r="LIY166" s="298"/>
      <c r="LIZ166" s="298"/>
      <c r="LJA166" s="298"/>
      <c r="LJB166" s="298"/>
      <c r="LJC166" s="298"/>
      <c r="LJD166" s="298"/>
      <c r="LJE166" s="298"/>
      <c r="LJF166" s="298"/>
      <c r="LJG166" s="298"/>
      <c r="LJH166" s="298"/>
      <c r="LJI166" s="298"/>
      <c r="LJJ166" s="298"/>
      <c r="LJK166" s="298"/>
      <c r="LJL166" s="298"/>
      <c r="LJM166" s="298"/>
      <c r="LJN166" s="298"/>
      <c r="LJO166" s="298"/>
      <c r="LJP166" s="298"/>
      <c r="LJQ166" s="298"/>
      <c r="LJR166" s="298"/>
      <c r="LJS166" s="298"/>
      <c r="LJT166" s="298"/>
      <c r="LJU166" s="298"/>
      <c r="LJV166" s="298"/>
      <c r="LJW166" s="298"/>
      <c r="LJX166" s="298"/>
      <c r="LJY166" s="298"/>
      <c r="LJZ166" s="298"/>
      <c r="LKA166" s="298"/>
      <c r="LKB166" s="298"/>
      <c r="LKC166" s="298"/>
      <c r="LKD166" s="298"/>
      <c r="LKE166" s="298"/>
      <c r="LKF166" s="298"/>
      <c r="LKG166" s="298"/>
      <c r="LKH166" s="298"/>
      <c r="LKI166" s="298"/>
      <c r="LKJ166" s="298"/>
      <c r="LKK166" s="298"/>
      <c r="LKL166" s="298"/>
      <c r="LKM166" s="298"/>
      <c r="LKN166" s="298"/>
      <c r="LKO166" s="298"/>
      <c r="LKP166" s="298"/>
      <c r="LKQ166" s="298"/>
      <c r="LKR166" s="298"/>
      <c r="LKS166" s="298"/>
      <c r="LKT166" s="298"/>
      <c r="LKU166" s="298"/>
      <c r="LKV166" s="298"/>
      <c r="LKW166" s="298"/>
      <c r="LKX166" s="298"/>
      <c r="LKY166" s="298"/>
      <c r="LKZ166" s="298"/>
      <c r="LLA166" s="298"/>
      <c r="LLB166" s="298"/>
      <c r="LLC166" s="298"/>
      <c r="LLD166" s="298"/>
      <c r="LLE166" s="298"/>
      <c r="LLF166" s="298"/>
      <c r="LLG166" s="298"/>
      <c r="LLH166" s="298"/>
      <c r="LLI166" s="298"/>
      <c r="LLJ166" s="298"/>
      <c r="LLK166" s="298"/>
      <c r="LLL166" s="298"/>
      <c r="LLM166" s="298"/>
      <c r="LLN166" s="298"/>
      <c r="LLO166" s="298"/>
      <c r="LLP166" s="298"/>
      <c r="LLQ166" s="298"/>
      <c r="LLR166" s="298"/>
      <c r="LLS166" s="298"/>
      <c r="LLT166" s="298"/>
      <c r="LLU166" s="298"/>
      <c r="LLV166" s="298"/>
      <c r="LLW166" s="298"/>
      <c r="LLX166" s="298"/>
      <c r="LLY166" s="298"/>
      <c r="LLZ166" s="298"/>
      <c r="LMA166" s="298"/>
      <c r="LMB166" s="298"/>
      <c r="LMC166" s="298"/>
      <c r="LMD166" s="298"/>
      <c r="LME166" s="298"/>
      <c r="LMF166" s="298"/>
      <c r="LMG166" s="298"/>
      <c r="LMH166" s="298"/>
      <c r="LMI166" s="298"/>
      <c r="LMJ166" s="298"/>
      <c r="LMK166" s="298"/>
      <c r="LML166" s="298"/>
      <c r="LMM166" s="298"/>
      <c r="LMN166" s="298"/>
      <c r="LMO166" s="298"/>
      <c r="LMP166" s="298"/>
      <c r="LMQ166" s="298"/>
      <c r="LMR166" s="298"/>
      <c r="LMS166" s="298"/>
      <c r="LMT166" s="298"/>
      <c r="LMU166" s="298"/>
      <c r="LMV166" s="298"/>
      <c r="LMW166" s="298"/>
      <c r="LMX166" s="298"/>
      <c r="LMY166" s="298"/>
      <c r="LMZ166" s="298"/>
      <c r="LNA166" s="298"/>
      <c r="LNB166" s="298"/>
      <c r="LNC166" s="298"/>
      <c r="LND166" s="298"/>
      <c r="LNE166" s="298"/>
      <c r="LNF166" s="298"/>
      <c r="LNG166" s="298"/>
      <c r="LNH166" s="298"/>
      <c r="LNI166" s="298"/>
      <c r="LNJ166" s="298"/>
      <c r="LNK166" s="298"/>
      <c r="LNL166" s="298"/>
      <c r="LNM166" s="298"/>
      <c r="LNN166" s="298"/>
      <c r="LNO166" s="298"/>
      <c r="LNP166" s="298"/>
      <c r="LNQ166" s="298"/>
      <c r="LNR166" s="298"/>
      <c r="LNS166" s="298"/>
      <c r="LNT166" s="298"/>
      <c r="LNU166" s="298"/>
      <c r="LNV166" s="298"/>
      <c r="LNW166" s="298"/>
      <c r="LNX166" s="298"/>
      <c r="LNY166" s="298"/>
      <c r="LNZ166" s="298"/>
      <c r="LOA166" s="298"/>
      <c r="LOB166" s="298"/>
      <c r="LOC166" s="298"/>
      <c r="LOD166" s="298"/>
      <c r="LOE166" s="298"/>
      <c r="LOF166" s="298"/>
      <c r="LOG166" s="298"/>
      <c r="LOH166" s="298"/>
      <c r="LOI166" s="298"/>
      <c r="LOJ166" s="298"/>
      <c r="LOK166" s="298"/>
      <c r="LOL166" s="298"/>
      <c r="LOM166" s="298"/>
      <c r="LON166" s="298"/>
      <c r="LOO166" s="298"/>
      <c r="LOP166" s="298"/>
      <c r="LOQ166" s="298"/>
      <c r="LOR166" s="298"/>
      <c r="LOS166" s="298"/>
      <c r="LOT166" s="298"/>
      <c r="LOU166" s="298"/>
      <c r="LOV166" s="298"/>
      <c r="LOW166" s="298"/>
      <c r="LOX166" s="298"/>
      <c r="LOY166" s="298"/>
      <c r="LOZ166" s="298"/>
      <c r="LPA166" s="298"/>
      <c r="LPB166" s="298"/>
      <c r="LPC166" s="298"/>
      <c r="LPD166" s="298"/>
      <c r="LPE166" s="298"/>
      <c r="LPF166" s="298"/>
      <c r="LPG166" s="298"/>
      <c r="LPH166" s="298"/>
      <c r="LPI166" s="298"/>
      <c r="LPJ166" s="298"/>
      <c r="LPK166" s="298"/>
      <c r="LPL166" s="298"/>
      <c r="LPM166" s="298"/>
      <c r="LPN166" s="298"/>
      <c r="LPO166" s="298"/>
      <c r="LPP166" s="298"/>
      <c r="LPQ166" s="298"/>
      <c r="LPR166" s="298"/>
      <c r="LPS166" s="298"/>
      <c r="LPT166" s="298"/>
      <c r="LPU166" s="298"/>
      <c r="LPV166" s="298"/>
      <c r="LPW166" s="298"/>
      <c r="LPX166" s="298"/>
      <c r="LPY166" s="298"/>
      <c r="LPZ166" s="298"/>
      <c r="LQA166" s="298"/>
      <c r="LQB166" s="298"/>
      <c r="LQC166" s="298"/>
      <c r="LQD166" s="298"/>
      <c r="LQE166" s="298"/>
      <c r="LQF166" s="298"/>
      <c r="LQG166" s="298"/>
      <c r="LQH166" s="298"/>
      <c r="LQI166" s="298"/>
      <c r="LQJ166" s="298"/>
      <c r="LQK166" s="298"/>
      <c r="LQL166" s="298"/>
      <c r="LQM166" s="298"/>
      <c r="LQN166" s="298"/>
      <c r="LQO166" s="298"/>
      <c r="LQP166" s="298"/>
      <c r="LQQ166" s="298"/>
      <c r="LQR166" s="298"/>
      <c r="LQS166" s="298"/>
      <c r="LQT166" s="298"/>
      <c r="LQU166" s="298"/>
      <c r="LQV166" s="298"/>
      <c r="LQW166" s="298"/>
      <c r="LQX166" s="298"/>
      <c r="LQY166" s="298"/>
      <c r="LQZ166" s="298"/>
      <c r="LRA166" s="298"/>
      <c r="LRB166" s="298"/>
      <c r="LRC166" s="298"/>
      <c r="LRD166" s="298"/>
      <c r="LRE166" s="298"/>
      <c r="LRF166" s="298"/>
      <c r="LRG166" s="298"/>
      <c r="LRH166" s="298"/>
      <c r="LRI166" s="298"/>
      <c r="LRJ166" s="298"/>
      <c r="LRK166" s="298"/>
      <c r="LRL166" s="298"/>
      <c r="LRM166" s="298"/>
      <c r="LRN166" s="298"/>
      <c r="LRO166" s="298"/>
      <c r="LRP166" s="298"/>
      <c r="LRQ166" s="298"/>
      <c r="LRR166" s="298"/>
      <c r="LRS166" s="298"/>
      <c r="LRT166" s="298"/>
      <c r="LRU166" s="298"/>
      <c r="LRV166" s="298"/>
      <c r="LRW166" s="298"/>
      <c r="LRX166" s="298"/>
      <c r="LRY166" s="298"/>
      <c r="LRZ166" s="298"/>
      <c r="LSA166" s="298"/>
      <c r="LSB166" s="298"/>
      <c r="LSC166" s="298"/>
      <c r="LSD166" s="298"/>
      <c r="LSE166" s="298"/>
      <c r="LSF166" s="298"/>
      <c r="LSG166" s="298"/>
      <c r="LSH166" s="298"/>
      <c r="LSI166" s="298"/>
      <c r="LSJ166" s="298"/>
      <c r="LSK166" s="298"/>
      <c r="LSL166" s="298"/>
      <c r="LSM166" s="298"/>
      <c r="LSN166" s="298"/>
      <c r="LSO166" s="298"/>
      <c r="LSP166" s="298"/>
      <c r="LSQ166" s="298"/>
      <c r="LSR166" s="298"/>
      <c r="LSS166" s="298"/>
      <c r="LST166" s="298"/>
      <c r="LSU166" s="298"/>
      <c r="LSV166" s="298"/>
      <c r="LSW166" s="298"/>
      <c r="LSX166" s="298"/>
      <c r="LSY166" s="298"/>
      <c r="LSZ166" s="298"/>
      <c r="LTA166" s="298"/>
      <c r="LTB166" s="298"/>
      <c r="LTC166" s="298"/>
      <c r="LTD166" s="298"/>
      <c r="LTE166" s="298"/>
      <c r="LTF166" s="298"/>
      <c r="LTG166" s="298"/>
      <c r="LTH166" s="298"/>
      <c r="LTI166" s="298"/>
      <c r="LTJ166" s="298"/>
      <c r="LTK166" s="298"/>
      <c r="LTL166" s="298"/>
      <c r="LTM166" s="298"/>
      <c r="LTN166" s="298"/>
      <c r="LTO166" s="298"/>
      <c r="LTP166" s="298"/>
      <c r="LTQ166" s="298"/>
      <c r="LTR166" s="298"/>
      <c r="LTS166" s="298"/>
      <c r="LTT166" s="298"/>
      <c r="LTU166" s="298"/>
      <c r="LTV166" s="298"/>
      <c r="LTW166" s="298"/>
      <c r="LTX166" s="298"/>
      <c r="LTY166" s="298"/>
      <c r="LTZ166" s="298"/>
      <c r="LUA166" s="298"/>
      <c r="LUB166" s="298"/>
      <c r="LUC166" s="298"/>
      <c r="LUD166" s="298"/>
      <c r="LUE166" s="298"/>
      <c r="LUF166" s="298"/>
      <c r="LUG166" s="298"/>
      <c r="LUH166" s="298"/>
      <c r="LUI166" s="298"/>
      <c r="LUJ166" s="298"/>
      <c r="LUK166" s="298"/>
      <c r="LUL166" s="298"/>
      <c r="LUM166" s="298"/>
      <c r="LUN166" s="298"/>
      <c r="LUO166" s="298"/>
      <c r="LUP166" s="298"/>
      <c r="LUQ166" s="298"/>
      <c r="LUR166" s="298"/>
      <c r="LUS166" s="298"/>
      <c r="LUT166" s="298"/>
      <c r="LUU166" s="298"/>
      <c r="LUV166" s="298"/>
      <c r="LUW166" s="298"/>
      <c r="LUX166" s="298"/>
      <c r="LUY166" s="298"/>
      <c r="LUZ166" s="298"/>
      <c r="LVA166" s="298"/>
      <c r="LVB166" s="298"/>
      <c r="LVC166" s="298"/>
      <c r="LVD166" s="298"/>
      <c r="LVE166" s="298"/>
      <c r="LVF166" s="298"/>
      <c r="LVG166" s="298"/>
      <c r="LVH166" s="298"/>
      <c r="LVI166" s="298"/>
      <c r="LVJ166" s="298"/>
      <c r="LVK166" s="298"/>
      <c r="LVL166" s="298"/>
      <c r="LVM166" s="298"/>
      <c r="LVN166" s="298"/>
      <c r="LVO166" s="298"/>
      <c r="LVP166" s="298"/>
      <c r="LVQ166" s="298"/>
      <c r="LVR166" s="298"/>
      <c r="LVS166" s="298"/>
      <c r="LVT166" s="298"/>
      <c r="LVU166" s="298"/>
      <c r="LVV166" s="298"/>
      <c r="LVW166" s="298"/>
      <c r="LVX166" s="298"/>
      <c r="LVY166" s="298"/>
      <c r="LVZ166" s="298"/>
      <c r="LWA166" s="298"/>
      <c r="LWB166" s="298"/>
      <c r="LWC166" s="298"/>
      <c r="LWD166" s="298"/>
      <c r="LWE166" s="298"/>
      <c r="LWF166" s="298"/>
      <c r="LWG166" s="298"/>
      <c r="LWH166" s="298"/>
      <c r="LWI166" s="298"/>
      <c r="LWJ166" s="298"/>
      <c r="LWK166" s="298"/>
      <c r="LWL166" s="298"/>
      <c r="LWM166" s="298"/>
      <c r="LWN166" s="298"/>
      <c r="LWO166" s="298"/>
      <c r="LWP166" s="298"/>
      <c r="LWQ166" s="298"/>
      <c r="LWR166" s="298"/>
      <c r="LWS166" s="298"/>
      <c r="LWT166" s="298"/>
      <c r="LWU166" s="298"/>
      <c r="LWV166" s="298"/>
      <c r="LWW166" s="298"/>
      <c r="LWX166" s="298"/>
      <c r="LWY166" s="298"/>
      <c r="LWZ166" s="298"/>
      <c r="LXA166" s="298"/>
      <c r="LXB166" s="298"/>
      <c r="LXC166" s="298"/>
      <c r="LXD166" s="298"/>
      <c r="LXE166" s="298"/>
      <c r="LXF166" s="298"/>
      <c r="LXG166" s="298"/>
      <c r="LXH166" s="298"/>
      <c r="LXI166" s="298"/>
      <c r="LXJ166" s="298"/>
      <c r="LXK166" s="298"/>
      <c r="LXL166" s="298"/>
      <c r="LXM166" s="298"/>
      <c r="LXN166" s="298"/>
      <c r="LXO166" s="298"/>
      <c r="LXP166" s="298"/>
      <c r="LXQ166" s="298"/>
      <c r="LXR166" s="298"/>
      <c r="LXS166" s="298"/>
      <c r="LXT166" s="298"/>
      <c r="LXU166" s="298"/>
      <c r="LXV166" s="298"/>
      <c r="LXW166" s="298"/>
      <c r="LXX166" s="298"/>
      <c r="LXY166" s="298"/>
      <c r="LXZ166" s="298"/>
      <c r="LYA166" s="298"/>
      <c r="LYB166" s="298"/>
      <c r="LYC166" s="298"/>
      <c r="LYD166" s="298"/>
      <c r="LYE166" s="298"/>
      <c r="LYF166" s="298"/>
      <c r="LYG166" s="298"/>
      <c r="LYH166" s="298"/>
      <c r="LYI166" s="298"/>
      <c r="LYJ166" s="298"/>
      <c r="LYK166" s="298"/>
      <c r="LYL166" s="298"/>
      <c r="LYM166" s="298"/>
      <c r="LYN166" s="298"/>
      <c r="LYO166" s="298"/>
      <c r="LYP166" s="298"/>
      <c r="LYQ166" s="298"/>
      <c r="LYR166" s="298"/>
      <c r="LYS166" s="298"/>
      <c r="LYT166" s="298"/>
      <c r="LYU166" s="298"/>
      <c r="LYV166" s="298"/>
      <c r="LYW166" s="298"/>
      <c r="LYX166" s="298"/>
      <c r="LYY166" s="298"/>
      <c r="LYZ166" s="298"/>
      <c r="LZA166" s="298"/>
      <c r="LZB166" s="298"/>
      <c r="LZC166" s="298"/>
      <c r="LZD166" s="298"/>
      <c r="LZE166" s="298"/>
      <c r="LZF166" s="298"/>
      <c r="LZG166" s="298"/>
      <c r="LZH166" s="298"/>
      <c r="LZI166" s="298"/>
      <c r="LZJ166" s="298"/>
      <c r="LZK166" s="298"/>
      <c r="LZL166" s="298"/>
      <c r="LZM166" s="298"/>
      <c r="LZN166" s="298"/>
      <c r="LZO166" s="298"/>
      <c r="LZP166" s="298"/>
      <c r="LZQ166" s="298"/>
      <c r="LZR166" s="298"/>
      <c r="LZS166" s="298"/>
      <c r="LZT166" s="298"/>
      <c r="LZU166" s="298"/>
      <c r="LZV166" s="298"/>
      <c r="LZW166" s="298"/>
      <c r="LZX166" s="298"/>
      <c r="LZY166" s="298"/>
      <c r="LZZ166" s="298"/>
      <c r="MAA166" s="298"/>
      <c r="MAB166" s="298"/>
      <c r="MAC166" s="298"/>
      <c r="MAD166" s="298"/>
      <c r="MAE166" s="298"/>
      <c r="MAF166" s="298"/>
      <c r="MAG166" s="298"/>
      <c r="MAH166" s="298"/>
      <c r="MAI166" s="298"/>
      <c r="MAJ166" s="298"/>
      <c r="MAK166" s="298"/>
      <c r="MAL166" s="298"/>
      <c r="MAM166" s="298"/>
      <c r="MAN166" s="298"/>
      <c r="MAO166" s="298"/>
      <c r="MAP166" s="298"/>
      <c r="MAQ166" s="298"/>
      <c r="MAR166" s="298"/>
      <c r="MAS166" s="298"/>
      <c r="MAT166" s="298"/>
      <c r="MAU166" s="298"/>
      <c r="MAV166" s="298"/>
      <c r="MAW166" s="298"/>
      <c r="MAX166" s="298"/>
      <c r="MAY166" s="298"/>
      <c r="MAZ166" s="298"/>
      <c r="MBA166" s="298"/>
      <c r="MBB166" s="298"/>
      <c r="MBC166" s="298"/>
      <c r="MBD166" s="298"/>
      <c r="MBE166" s="298"/>
      <c r="MBF166" s="298"/>
      <c r="MBG166" s="298"/>
      <c r="MBH166" s="298"/>
      <c r="MBI166" s="298"/>
      <c r="MBJ166" s="298"/>
      <c r="MBK166" s="298"/>
      <c r="MBL166" s="298"/>
      <c r="MBM166" s="298"/>
      <c r="MBN166" s="298"/>
      <c r="MBO166" s="298"/>
      <c r="MBP166" s="298"/>
      <c r="MBQ166" s="298"/>
      <c r="MBR166" s="298"/>
      <c r="MBS166" s="298"/>
      <c r="MBT166" s="298"/>
      <c r="MBU166" s="298"/>
      <c r="MBV166" s="298"/>
      <c r="MBW166" s="298"/>
      <c r="MBX166" s="298"/>
      <c r="MBY166" s="298"/>
      <c r="MBZ166" s="298"/>
      <c r="MCA166" s="298"/>
      <c r="MCB166" s="298"/>
      <c r="MCC166" s="298"/>
      <c r="MCD166" s="298"/>
      <c r="MCE166" s="298"/>
      <c r="MCF166" s="298"/>
      <c r="MCG166" s="298"/>
      <c r="MCH166" s="298"/>
      <c r="MCI166" s="298"/>
      <c r="MCJ166" s="298"/>
      <c r="MCK166" s="298"/>
      <c r="MCL166" s="298"/>
      <c r="MCM166" s="298"/>
      <c r="MCN166" s="298"/>
      <c r="MCO166" s="298"/>
      <c r="MCP166" s="298"/>
      <c r="MCQ166" s="298"/>
      <c r="MCR166" s="298"/>
      <c r="MCS166" s="298"/>
      <c r="MCT166" s="298"/>
      <c r="MCU166" s="298"/>
      <c r="MCV166" s="298"/>
      <c r="MCW166" s="298"/>
      <c r="MCX166" s="298"/>
      <c r="MCY166" s="298"/>
      <c r="MCZ166" s="298"/>
      <c r="MDA166" s="298"/>
      <c r="MDB166" s="298"/>
      <c r="MDC166" s="298"/>
      <c r="MDD166" s="298"/>
      <c r="MDE166" s="298"/>
      <c r="MDF166" s="298"/>
      <c r="MDG166" s="298"/>
      <c r="MDH166" s="298"/>
      <c r="MDI166" s="298"/>
      <c r="MDJ166" s="298"/>
      <c r="MDK166" s="298"/>
      <c r="MDL166" s="298"/>
      <c r="MDM166" s="298"/>
      <c r="MDN166" s="298"/>
      <c r="MDO166" s="298"/>
      <c r="MDP166" s="298"/>
      <c r="MDQ166" s="298"/>
      <c r="MDR166" s="298"/>
      <c r="MDS166" s="298"/>
      <c r="MDT166" s="298"/>
      <c r="MDU166" s="298"/>
      <c r="MDV166" s="298"/>
      <c r="MDW166" s="298"/>
      <c r="MDX166" s="298"/>
      <c r="MDY166" s="298"/>
      <c r="MDZ166" s="298"/>
      <c r="MEA166" s="298"/>
      <c r="MEB166" s="298"/>
      <c r="MEC166" s="298"/>
      <c r="MED166" s="298"/>
      <c r="MEE166" s="298"/>
      <c r="MEF166" s="298"/>
      <c r="MEG166" s="298"/>
      <c r="MEH166" s="298"/>
      <c r="MEI166" s="298"/>
      <c r="MEJ166" s="298"/>
      <c r="MEK166" s="298"/>
      <c r="MEL166" s="298"/>
      <c r="MEM166" s="298"/>
      <c r="MEN166" s="298"/>
      <c r="MEO166" s="298"/>
      <c r="MEP166" s="298"/>
      <c r="MEQ166" s="298"/>
      <c r="MER166" s="298"/>
      <c r="MES166" s="298"/>
      <c r="MET166" s="298"/>
      <c r="MEU166" s="298"/>
      <c r="MEV166" s="298"/>
      <c r="MEW166" s="298"/>
      <c r="MEX166" s="298"/>
      <c r="MEY166" s="298"/>
      <c r="MEZ166" s="298"/>
      <c r="MFA166" s="298"/>
      <c r="MFB166" s="298"/>
      <c r="MFC166" s="298"/>
      <c r="MFD166" s="298"/>
      <c r="MFE166" s="298"/>
      <c r="MFF166" s="298"/>
      <c r="MFG166" s="298"/>
      <c r="MFH166" s="298"/>
      <c r="MFI166" s="298"/>
      <c r="MFJ166" s="298"/>
      <c r="MFK166" s="298"/>
      <c r="MFL166" s="298"/>
      <c r="MFM166" s="298"/>
      <c r="MFN166" s="298"/>
      <c r="MFO166" s="298"/>
      <c r="MFP166" s="298"/>
      <c r="MFQ166" s="298"/>
      <c r="MFR166" s="298"/>
      <c r="MFS166" s="298"/>
      <c r="MFT166" s="298"/>
      <c r="MFU166" s="298"/>
      <c r="MFV166" s="298"/>
      <c r="MFW166" s="298"/>
      <c r="MFX166" s="298"/>
      <c r="MFY166" s="298"/>
      <c r="MFZ166" s="298"/>
      <c r="MGA166" s="298"/>
      <c r="MGB166" s="298"/>
      <c r="MGC166" s="298"/>
      <c r="MGD166" s="298"/>
      <c r="MGE166" s="298"/>
      <c r="MGF166" s="298"/>
      <c r="MGG166" s="298"/>
      <c r="MGH166" s="298"/>
      <c r="MGI166" s="298"/>
      <c r="MGJ166" s="298"/>
      <c r="MGK166" s="298"/>
      <c r="MGL166" s="298"/>
      <c r="MGM166" s="298"/>
      <c r="MGN166" s="298"/>
      <c r="MGO166" s="298"/>
      <c r="MGP166" s="298"/>
      <c r="MGQ166" s="298"/>
      <c r="MGR166" s="298"/>
      <c r="MGS166" s="298"/>
      <c r="MGT166" s="298"/>
      <c r="MGU166" s="298"/>
      <c r="MGV166" s="298"/>
      <c r="MGW166" s="298"/>
      <c r="MGX166" s="298"/>
      <c r="MGY166" s="298"/>
      <c r="MGZ166" s="298"/>
      <c r="MHA166" s="298"/>
      <c r="MHB166" s="298"/>
      <c r="MHC166" s="298"/>
      <c r="MHD166" s="298"/>
      <c r="MHE166" s="298"/>
      <c r="MHF166" s="298"/>
      <c r="MHG166" s="298"/>
      <c r="MHH166" s="298"/>
      <c r="MHI166" s="298"/>
      <c r="MHJ166" s="298"/>
      <c r="MHK166" s="298"/>
      <c r="MHL166" s="298"/>
      <c r="MHM166" s="298"/>
      <c r="MHN166" s="298"/>
      <c r="MHO166" s="298"/>
      <c r="MHP166" s="298"/>
      <c r="MHQ166" s="298"/>
      <c r="MHR166" s="298"/>
      <c r="MHS166" s="298"/>
      <c r="MHT166" s="298"/>
      <c r="MHU166" s="298"/>
      <c r="MHV166" s="298"/>
      <c r="MHW166" s="298"/>
      <c r="MHX166" s="298"/>
      <c r="MHY166" s="298"/>
      <c r="MHZ166" s="298"/>
      <c r="MIA166" s="298"/>
      <c r="MIB166" s="298"/>
      <c r="MIC166" s="298"/>
      <c r="MID166" s="298"/>
      <c r="MIE166" s="298"/>
      <c r="MIF166" s="298"/>
      <c r="MIG166" s="298"/>
      <c r="MIH166" s="298"/>
      <c r="MII166" s="298"/>
      <c r="MIJ166" s="298"/>
      <c r="MIK166" s="298"/>
      <c r="MIL166" s="298"/>
      <c r="MIM166" s="298"/>
      <c r="MIN166" s="298"/>
      <c r="MIO166" s="298"/>
      <c r="MIP166" s="298"/>
      <c r="MIQ166" s="298"/>
      <c r="MIR166" s="298"/>
      <c r="MIS166" s="298"/>
      <c r="MIT166" s="298"/>
      <c r="MIU166" s="298"/>
      <c r="MIV166" s="298"/>
      <c r="MIW166" s="298"/>
      <c r="MIX166" s="298"/>
      <c r="MIY166" s="298"/>
      <c r="MIZ166" s="298"/>
      <c r="MJA166" s="298"/>
      <c r="MJB166" s="298"/>
      <c r="MJC166" s="298"/>
      <c r="MJD166" s="298"/>
      <c r="MJE166" s="298"/>
      <c r="MJF166" s="298"/>
      <c r="MJG166" s="298"/>
      <c r="MJH166" s="298"/>
      <c r="MJI166" s="298"/>
      <c r="MJJ166" s="298"/>
      <c r="MJK166" s="298"/>
      <c r="MJL166" s="298"/>
      <c r="MJM166" s="298"/>
      <c r="MJN166" s="298"/>
      <c r="MJO166" s="298"/>
      <c r="MJP166" s="298"/>
      <c r="MJQ166" s="298"/>
      <c r="MJR166" s="298"/>
      <c r="MJS166" s="298"/>
      <c r="MJT166" s="298"/>
      <c r="MJU166" s="298"/>
      <c r="MJV166" s="298"/>
      <c r="MJW166" s="298"/>
      <c r="MJX166" s="298"/>
      <c r="MJY166" s="298"/>
      <c r="MJZ166" s="298"/>
      <c r="MKA166" s="298"/>
      <c r="MKB166" s="298"/>
      <c r="MKC166" s="298"/>
      <c r="MKD166" s="298"/>
      <c r="MKE166" s="298"/>
      <c r="MKF166" s="298"/>
      <c r="MKG166" s="298"/>
      <c r="MKH166" s="298"/>
      <c r="MKI166" s="298"/>
      <c r="MKJ166" s="298"/>
      <c r="MKK166" s="298"/>
      <c r="MKL166" s="298"/>
      <c r="MKM166" s="298"/>
      <c r="MKN166" s="298"/>
      <c r="MKO166" s="298"/>
      <c r="MKP166" s="298"/>
      <c r="MKQ166" s="298"/>
      <c r="MKR166" s="298"/>
      <c r="MKS166" s="298"/>
      <c r="MKT166" s="298"/>
      <c r="MKU166" s="298"/>
      <c r="MKV166" s="298"/>
      <c r="MKW166" s="298"/>
      <c r="MKX166" s="298"/>
      <c r="MKY166" s="298"/>
      <c r="MKZ166" s="298"/>
      <c r="MLA166" s="298"/>
      <c r="MLB166" s="298"/>
      <c r="MLC166" s="298"/>
      <c r="MLD166" s="298"/>
      <c r="MLE166" s="298"/>
      <c r="MLF166" s="298"/>
      <c r="MLG166" s="298"/>
      <c r="MLH166" s="298"/>
      <c r="MLI166" s="298"/>
      <c r="MLJ166" s="298"/>
      <c r="MLK166" s="298"/>
      <c r="MLL166" s="298"/>
      <c r="MLM166" s="298"/>
      <c r="MLN166" s="298"/>
      <c r="MLO166" s="298"/>
      <c r="MLP166" s="298"/>
      <c r="MLQ166" s="298"/>
      <c r="MLR166" s="298"/>
      <c r="MLS166" s="298"/>
      <c r="MLT166" s="298"/>
      <c r="MLU166" s="298"/>
      <c r="MLV166" s="298"/>
      <c r="MLW166" s="298"/>
      <c r="MLX166" s="298"/>
      <c r="MLY166" s="298"/>
      <c r="MLZ166" s="298"/>
      <c r="MMA166" s="298"/>
      <c r="MMB166" s="298"/>
      <c r="MMC166" s="298"/>
      <c r="MMD166" s="298"/>
      <c r="MME166" s="298"/>
      <c r="MMF166" s="298"/>
      <c r="MMG166" s="298"/>
      <c r="MMH166" s="298"/>
      <c r="MMI166" s="298"/>
      <c r="MMJ166" s="298"/>
      <c r="MMK166" s="298"/>
      <c r="MML166" s="298"/>
      <c r="MMM166" s="298"/>
      <c r="MMN166" s="298"/>
      <c r="MMO166" s="298"/>
      <c r="MMP166" s="298"/>
      <c r="MMQ166" s="298"/>
      <c r="MMR166" s="298"/>
      <c r="MMS166" s="298"/>
      <c r="MMT166" s="298"/>
      <c r="MMU166" s="298"/>
      <c r="MMV166" s="298"/>
      <c r="MMW166" s="298"/>
      <c r="MMX166" s="298"/>
      <c r="MMY166" s="298"/>
      <c r="MMZ166" s="298"/>
      <c r="MNA166" s="298"/>
      <c r="MNB166" s="298"/>
      <c r="MNC166" s="298"/>
      <c r="MND166" s="298"/>
      <c r="MNE166" s="298"/>
      <c r="MNF166" s="298"/>
      <c r="MNG166" s="298"/>
      <c r="MNH166" s="298"/>
      <c r="MNI166" s="298"/>
      <c r="MNJ166" s="298"/>
      <c r="MNK166" s="298"/>
      <c r="MNL166" s="298"/>
      <c r="MNM166" s="298"/>
      <c r="MNN166" s="298"/>
      <c r="MNO166" s="298"/>
      <c r="MNP166" s="298"/>
      <c r="MNQ166" s="298"/>
      <c r="MNR166" s="298"/>
      <c r="MNS166" s="298"/>
      <c r="MNT166" s="298"/>
      <c r="MNU166" s="298"/>
      <c r="MNV166" s="298"/>
      <c r="MNW166" s="298"/>
      <c r="MNX166" s="298"/>
      <c r="MNY166" s="298"/>
      <c r="MNZ166" s="298"/>
      <c r="MOA166" s="298"/>
      <c r="MOB166" s="298"/>
      <c r="MOC166" s="298"/>
      <c r="MOD166" s="298"/>
      <c r="MOE166" s="298"/>
      <c r="MOF166" s="298"/>
      <c r="MOG166" s="298"/>
      <c r="MOH166" s="298"/>
      <c r="MOI166" s="298"/>
      <c r="MOJ166" s="298"/>
      <c r="MOK166" s="298"/>
      <c r="MOL166" s="298"/>
      <c r="MOM166" s="298"/>
      <c r="MON166" s="298"/>
      <c r="MOO166" s="298"/>
      <c r="MOP166" s="298"/>
      <c r="MOQ166" s="298"/>
      <c r="MOR166" s="298"/>
      <c r="MOS166" s="298"/>
      <c r="MOT166" s="298"/>
      <c r="MOU166" s="298"/>
      <c r="MOV166" s="298"/>
      <c r="MOW166" s="298"/>
      <c r="MOX166" s="298"/>
      <c r="MOY166" s="298"/>
      <c r="MOZ166" s="298"/>
      <c r="MPA166" s="298"/>
      <c r="MPB166" s="298"/>
      <c r="MPC166" s="298"/>
      <c r="MPD166" s="298"/>
      <c r="MPE166" s="298"/>
      <c r="MPF166" s="298"/>
      <c r="MPG166" s="298"/>
      <c r="MPH166" s="298"/>
      <c r="MPI166" s="298"/>
      <c r="MPJ166" s="298"/>
      <c r="MPK166" s="298"/>
      <c r="MPL166" s="298"/>
      <c r="MPM166" s="298"/>
      <c r="MPN166" s="298"/>
      <c r="MPO166" s="298"/>
      <c r="MPP166" s="298"/>
      <c r="MPQ166" s="298"/>
      <c r="MPR166" s="298"/>
      <c r="MPS166" s="298"/>
      <c r="MPT166" s="298"/>
      <c r="MPU166" s="298"/>
      <c r="MPV166" s="298"/>
      <c r="MPW166" s="298"/>
      <c r="MPX166" s="298"/>
      <c r="MPY166" s="298"/>
      <c r="MPZ166" s="298"/>
      <c r="MQA166" s="298"/>
      <c r="MQB166" s="298"/>
      <c r="MQC166" s="298"/>
      <c r="MQD166" s="298"/>
      <c r="MQE166" s="298"/>
      <c r="MQF166" s="298"/>
      <c r="MQG166" s="298"/>
      <c r="MQH166" s="298"/>
      <c r="MQI166" s="298"/>
      <c r="MQJ166" s="298"/>
      <c r="MQK166" s="298"/>
      <c r="MQL166" s="298"/>
      <c r="MQM166" s="298"/>
      <c r="MQN166" s="298"/>
      <c r="MQO166" s="298"/>
      <c r="MQP166" s="298"/>
      <c r="MQQ166" s="298"/>
      <c r="MQR166" s="298"/>
      <c r="MQS166" s="298"/>
      <c r="MQT166" s="298"/>
      <c r="MQU166" s="298"/>
      <c r="MQV166" s="298"/>
      <c r="MQW166" s="298"/>
      <c r="MQX166" s="298"/>
      <c r="MQY166" s="298"/>
      <c r="MQZ166" s="298"/>
      <c r="MRA166" s="298"/>
      <c r="MRB166" s="298"/>
      <c r="MRC166" s="298"/>
      <c r="MRD166" s="298"/>
      <c r="MRE166" s="298"/>
      <c r="MRF166" s="298"/>
      <c r="MRG166" s="298"/>
      <c r="MRH166" s="298"/>
      <c r="MRI166" s="298"/>
      <c r="MRJ166" s="298"/>
      <c r="MRK166" s="298"/>
      <c r="MRL166" s="298"/>
      <c r="MRM166" s="298"/>
      <c r="MRN166" s="298"/>
      <c r="MRO166" s="298"/>
      <c r="MRP166" s="298"/>
      <c r="MRQ166" s="298"/>
      <c r="MRR166" s="298"/>
      <c r="MRS166" s="298"/>
      <c r="MRT166" s="298"/>
      <c r="MRU166" s="298"/>
      <c r="MRV166" s="298"/>
      <c r="MRW166" s="298"/>
      <c r="MRX166" s="298"/>
      <c r="MRY166" s="298"/>
      <c r="MRZ166" s="298"/>
      <c r="MSA166" s="298"/>
      <c r="MSB166" s="298"/>
      <c r="MSC166" s="298"/>
      <c r="MSD166" s="298"/>
      <c r="MSE166" s="298"/>
      <c r="MSF166" s="298"/>
      <c r="MSG166" s="298"/>
      <c r="MSH166" s="298"/>
      <c r="MSI166" s="298"/>
      <c r="MSJ166" s="298"/>
      <c r="MSK166" s="298"/>
      <c r="MSL166" s="298"/>
      <c r="MSM166" s="298"/>
      <c r="MSN166" s="298"/>
      <c r="MSO166" s="298"/>
      <c r="MSP166" s="298"/>
      <c r="MSQ166" s="298"/>
      <c r="MSR166" s="298"/>
      <c r="MSS166" s="298"/>
      <c r="MST166" s="298"/>
      <c r="MSU166" s="298"/>
      <c r="MSV166" s="298"/>
      <c r="MSW166" s="298"/>
      <c r="MSX166" s="298"/>
      <c r="MSY166" s="298"/>
      <c r="MSZ166" s="298"/>
      <c r="MTA166" s="298"/>
      <c r="MTB166" s="298"/>
      <c r="MTC166" s="298"/>
      <c r="MTD166" s="298"/>
      <c r="MTE166" s="298"/>
      <c r="MTF166" s="298"/>
      <c r="MTG166" s="298"/>
      <c r="MTH166" s="298"/>
      <c r="MTI166" s="298"/>
      <c r="MTJ166" s="298"/>
      <c r="MTK166" s="298"/>
      <c r="MTL166" s="298"/>
      <c r="MTM166" s="298"/>
      <c r="MTN166" s="298"/>
      <c r="MTO166" s="298"/>
      <c r="MTP166" s="298"/>
      <c r="MTQ166" s="298"/>
      <c r="MTR166" s="298"/>
      <c r="MTS166" s="298"/>
      <c r="MTT166" s="298"/>
      <c r="MTU166" s="298"/>
      <c r="MTV166" s="298"/>
      <c r="MTW166" s="298"/>
      <c r="MTX166" s="298"/>
      <c r="MTY166" s="298"/>
      <c r="MTZ166" s="298"/>
      <c r="MUA166" s="298"/>
      <c r="MUB166" s="298"/>
      <c r="MUC166" s="298"/>
      <c r="MUD166" s="298"/>
      <c r="MUE166" s="298"/>
      <c r="MUF166" s="298"/>
      <c r="MUG166" s="298"/>
      <c r="MUH166" s="298"/>
      <c r="MUI166" s="298"/>
      <c r="MUJ166" s="298"/>
      <c r="MUK166" s="298"/>
      <c r="MUL166" s="298"/>
      <c r="MUM166" s="298"/>
      <c r="MUN166" s="298"/>
      <c r="MUO166" s="298"/>
      <c r="MUP166" s="298"/>
      <c r="MUQ166" s="298"/>
      <c r="MUR166" s="298"/>
      <c r="MUS166" s="298"/>
      <c r="MUT166" s="298"/>
      <c r="MUU166" s="298"/>
      <c r="MUV166" s="298"/>
      <c r="MUW166" s="298"/>
      <c r="MUX166" s="298"/>
      <c r="MUY166" s="298"/>
      <c r="MUZ166" s="298"/>
      <c r="MVA166" s="298"/>
      <c r="MVB166" s="298"/>
      <c r="MVC166" s="298"/>
      <c r="MVD166" s="298"/>
      <c r="MVE166" s="298"/>
      <c r="MVF166" s="298"/>
      <c r="MVG166" s="298"/>
      <c r="MVH166" s="298"/>
      <c r="MVI166" s="298"/>
      <c r="MVJ166" s="298"/>
      <c r="MVK166" s="298"/>
      <c r="MVL166" s="298"/>
      <c r="MVM166" s="298"/>
      <c r="MVN166" s="298"/>
      <c r="MVO166" s="298"/>
      <c r="MVP166" s="298"/>
      <c r="MVQ166" s="298"/>
      <c r="MVR166" s="298"/>
      <c r="MVS166" s="298"/>
      <c r="MVT166" s="298"/>
      <c r="MVU166" s="298"/>
      <c r="MVV166" s="298"/>
      <c r="MVW166" s="298"/>
      <c r="MVX166" s="298"/>
      <c r="MVY166" s="298"/>
      <c r="MVZ166" s="298"/>
      <c r="MWA166" s="298"/>
      <c r="MWB166" s="298"/>
      <c r="MWC166" s="298"/>
      <c r="MWD166" s="298"/>
      <c r="MWE166" s="298"/>
      <c r="MWF166" s="298"/>
      <c r="MWG166" s="298"/>
      <c r="MWH166" s="298"/>
      <c r="MWI166" s="298"/>
      <c r="MWJ166" s="298"/>
      <c r="MWK166" s="298"/>
      <c r="MWL166" s="298"/>
      <c r="MWM166" s="298"/>
      <c r="MWN166" s="298"/>
      <c r="MWO166" s="298"/>
      <c r="MWP166" s="298"/>
      <c r="MWQ166" s="298"/>
      <c r="MWR166" s="298"/>
      <c r="MWS166" s="298"/>
      <c r="MWT166" s="298"/>
      <c r="MWU166" s="298"/>
      <c r="MWV166" s="298"/>
      <c r="MWW166" s="298"/>
      <c r="MWX166" s="298"/>
      <c r="MWY166" s="298"/>
      <c r="MWZ166" s="298"/>
      <c r="MXA166" s="298"/>
      <c r="MXB166" s="298"/>
      <c r="MXC166" s="298"/>
      <c r="MXD166" s="298"/>
      <c r="MXE166" s="298"/>
      <c r="MXF166" s="298"/>
      <c r="MXG166" s="298"/>
      <c r="MXH166" s="298"/>
      <c r="MXI166" s="298"/>
      <c r="MXJ166" s="298"/>
      <c r="MXK166" s="298"/>
      <c r="MXL166" s="298"/>
      <c r="MXM166" s="298"/>
      <c r="MXN166" s="298"/>
      <c r="MXO166" s="298"/>
      <c r="MXP166" s="298"/>
      <c r="MXQ166" s="298"/>
      <c r="MXR166" s="298"/>
      <c r="MXS166" s="298"/>
      <c r="MXT166" s="298"/>
      <c r="MXU166" s="298"/>
      <c r="MXV166" s="298"/>
      <c r="MXW166" s="298"/>
      <c r="MXX166" s="298"/>
      <c r="MXY166" s="298"/>
      <c r="MXZ166" s="298"/>
      <c r="MYA166" s="298"/>
      <c r="MYB166" s="298"/>
      <c r="MYC166" s="298"/>
      <c r="MYD166" s="298"/>
      <c r="MYE166" s="298"/>
      <c r="MYF166" s="298"/>
      <c r="MYG166" s="298"/>
      <c r="MYH166" s="298"/>
      <c r="MYI166" s="298"/>
      <c r="MYJ166" s="298"/>
      <c r="MYK166" s="298"/>
      <c r="MYL166" s="298"/>
      <c r="MYM166" s="298"/>
      <c r="MYN166" s="298"/>
      <c r="MYO166" s="298"/>
      <c r="MYP166" s="298"/>
      <c r="MYQ166" s="298"/>
      <c r="MYR166" s="298"/>
      <c r="MYS166" s="298"/>
      <c r="MYT166" s="298"/>
      <c r="MYU166" s="298"/>
      <c r="MYV166" s="298"/>
      <c r="MYW166" s="298"/>
      <c r="MYX166" s="298"/>
      <c r="MYY166" s="298"/>
      <c r="MYZ166" s="298"/>
      <c r="MZA166" s="298"/>
      <c r="MZB166" s="298"/>
      <c r="MZC166" s="298"/>
      <c r="MZD166" s="298"/>
      <c r="MZE166" s="298"/>
      <c r="MZF166" s="298"/>
      <c r="MZG166" s="298"/>
      <c r="MZH166" s="298"/>
      <c r="MZI166" s="298"/>
      <c r="MZJ166" s="298"/>
      <c r="MZK166" s="298"/>
      <c r="MZL166" s="298"/>
      <c r="MZM166" s="298"/>
      <c r="MZN166" s="298"/>
      <c r="MZO166" s="298"/>
      <c r="MZP166" s="298"/>
      <c r="MZQ166" s="298"/>
      <c r="MZR166" s="298"/>
      <c r="MZS166" s="298"/>
      <c r="MZT166" s="298"/>
      <c r="MZU166" s="298"/>
      <c r="MZV166" s="298"/>
      <c r="MZW166" s="298"/>
      <c r="MZX166" s="298"/>
      <c r="MZY166" s="298"/>
      <c r="MZZ166" s="298"/>
      <c r="NAA166" s="298"/>
      <c r="NAB166" s="298"/>
      <c r="NAC166" s="298"/>
      <c r="NAD166" s="298"/>
      <c r="NAE166" s="298"/>
      <c r="NAF166" s="298"/>
      <c r="NAG166" s="298"/>
      <c r="NAH166" s="298"/>
      <c r="NAI166" s="298"/>
      <c r="NAJ166" s="298"/>
      <c r="NAK166" s="298"/>
      <c r="NAL166" s="298"/>
      <c r="NAM166" s="298"/>
      <c r="NAN166" s="298"/>
      <c r="NAO166" s="298"/>
      <c r="NAP166" s="298"/>
      <c r="NAQ166" s="298"/>
      <c r="NAR166" s="298"/>
      <c r="NAS166" s="298"/>
      <c r="NAT166" s="298"/>
      <c r="NAU166" s="298"/>
      <c r="NAV166" s="298"/>
      <c r="NAW166" s="298"/>
      <c r="NAX166" s="298"/>
      <c r="NAY166" s="298"/>
      <c r="NAZ166" s="298"/>
      <c r="NBA166" s="298"/>
      <c r="NBB166" s="298"/>
      <c r="NBC166" s="298"/>
      <c r="NBD166" s="298"/>
      <c r="NBE166" s="298"/>
      <c r="NBF166" s="298"/>
      <c r="NBG166" s="298"/>
      <c r="NBH166" s="298"/>
      <c r="NBI166" s="298"/>
      <c r="NBJ166" s="298"/>
      <c r="NBK166" s="298"/>
      <c r="NBL166" s="298"/>
      <c r="NBM166" s="298"/>
      <c r="NBN166" s="298"/>
      <c r="NBO166" s="298"/>
      <c r="NBP166" s="298"/>
      <c r="NBQ166" s="298"/>
      <c r="NBR166" s="298"/>
      <c r="NBS166" s="298"/>
      <c r="NBT166" s="298"/>
      <c r="NBU166" s="298"/>
      <c r="NBV166" s="298"/>
      <c r="NBW166" s="298"/>
      <c r="NBX166" s="298"/>
      <c r="NBY166" s="298"/>
      <c r="NBZ166" s="298"/>
      <c r="NCA166" s="298"/>
      <c r="NCB166" s="298"/>
      <c r="NCC166" s="298"/>
      <c r="NCD166" s="298"/>
      <c r="NCE166" s="298"/>
      <c r="NCF166" s="298"/>
      <c r="NCG166" s="298"/>
      <c r="NCH166" s="298"/>
      <c r="NCI166" s="298"/>
      <c r="NCJ166" s="298"/>
      <c r="NCK166" s="298"/>
      <c r="NCL166" s="298"/>
      <c r="NCM166" s="298"/>
      <c r="NCN166" s="298"/>
      <c r="NCO166" s="298"/>
      <c r="NCP166" s="298"/>
      <c r="NCQ166" s="298"/>
      <c r="NCR166" s="298"/>
      <c r="NCS166" s="298"/>
      <c r="NCT166" s="298"/>
      <c r="NCU166" s="298"/>
      <c r="NCV166" s="298"/>
      <c r="NCW166" s="298"/>
      <c r="NCX166" s="298"/>
      <c r="NCY166" s="298"/>
      <c r="NCZ166" s="298"/>
      <c r="NDA166" s="298"/>
      <c r="NDB166" s="298"/>
      <c r="NDC166" s="298"/>
      <c r="NDD166" s="298"/>
      <c r="NDE166" s="298"/>
      <c r="NDF166" s="298"/>
      <c r="NDG166" s="298"/>
      <c r="NDH166" s="298"/>
      <c r="NDI166" s="298"/>
      <c r="NDJ166" s="298"/>
      <c r="NDK166" s="298"/>
      <c r="NDL166" s="298"/>
      <c r="NDM166" s="298"/>
      <c r="NDN166" s="298"/>
      <c r="NDO166" s="298"/>
      <c r="NDP166" s="298"/>
      <c r="NDQ166" s="298"/>
      <c r="NDR166" s="298"/>
      <c r="NDS166" s="298"/>
      <c r="NDT166" s="298"/>
      <c r="NDU166" s="298"/>
      <c r="NDV166" s="298"/>
      <c r="NDW166" s="298"/>
      <c r="NDX166" s="298"/>
      <c r="NDY166" s="298"/>
      <c r="NDZ166" s="298"/>
      <c r="NEA166" s="298"/>
      <c r="NEB166" s="298"/>
      <c r="NEC166" s="298"/>
      <c r="NED166" s="298"/>
      <c r="NEE166" s="298"/>
      <c r="NEF166" s="298"/>
      <c r="NEG166" s="298"/>
      <c r="NEH166" s="298"/>
      <c r="NEI166" s="298"/>
      <c r="NEJ166" s="298"/>
      <c r="NEK166" s="298"/>
      <c r="NEL166" s="298"/>
      <c r="NEM166" s="298"/>
      <c r="NEN166" s="298"/>
      <c r="NEO166" s="298"/>
      <c r="NEP166" s="298"/>
      <c r="NEQ166" s="298"/>
      <c r="NER166" s="298"/>
      <c r="NES166" s="298"/>
      <c r="NET166" s="298"/>
      <c r="NEU166" s="298"/>
      <c r="NEV166" s="298"/>
      <c r="NEW166" s="298"/>
      <c r="NEX166" s="298"/>
      <c r="NEY166" s="298"/>
      <c r="NEZ166" s="298"/>
      <c r="NFA166" s="298"/>
      <c r="NFB166" s="298"/>
      <c r="NFC166" s="298"/>
      <c r="NFD166" s="298"/>
      <c r="NFE166" s="298"/>
      <c r="NFF166" s="298"/>
      <c r="NFG166" s="298"/>
      <c r="NFH166" s="298"/>
      <c r="NFI166" s="298"/>
      <c r="NFJ166" s="298"/>
      <c r="NFK166" s="298"/>
      <c r="NFL166" s="298"/>
      <c r="NFM166" s="298"/>
      <c r="NFN166" s="298"/>
      <c r="NFO166" s="298"/>
      <c r="NFP166" s="298"/>
      <c r="NFQ166" s="298"/>
      <c r="NFR166" s="298"/>
      <c r="NFS166" s="298"/>
      <c r="NFT166" s="298"/>
      <c r="NFU166" s="298"/>
      <c r="NFV166" s="298"/>
      <c r="NFW166" s="298"/>
      <c r="NFX166" s="298"/>
      <c r="NFY166" s="298"/>
      <c r="NFZ166" s="298"/>
      <c r="NGA166" s="298"/>
      <c r="NGB166" s="298"/>
      <c r="NGC166" s="298"/>
      <c r="NGD166" s="298"/>
      <c r="NGE166" s="298"/>
      <c r="NGF166" s="298"/>
      <c r="NGG166" s="298"/>
      <c r="NGH166" s="298"/>
      <c r="NGI166" s="298"/>
      <c r="NGJ166" s="298"/>
      <c r="NGK166" s="298"/>
      <c r="NGL166" s="298"/>
      <c r="NGM166" s="298"/>
      <c r="NGN166" s="298"/>
      <c r="NGO166" s="298"/>
      <c r="NGP166" s="298"/>
      <c r="NGQ166" s="298"/>
      <c r="NGR166" s="298"/>
      <c r="NGS166" s="298"/>
      <c r="NGT166" s="298"/>
      <c r="NGU166" s="298"/>
      <c r="NGV166" s="298"/>
      <c r="NGW166" s="298"/>
      <c r="NGX166" s="298"/>
      <c r="NGY166" s="298"/>
      <c r="NGZ166" s="298"/>
      <c r="NHA166" s="298"/>
      <c r="NHB166" s="298"/>
      <c r="NHC166" s="298"/>
      <c r="NHD166" s="298"/>
      <c r="NHE166" s="298"/>
      <c r="NHF166" s="298"/>
      <c r="NHG166" s="298"/>
      <c r="NHH166" s="298"/>
      <c r="NHI166" s="298"/>
      <c r="NHJ166" s="298"/>
      <c r="NHK166" s="298"/>
      <c r="NHL166" s="298"/>
      <c r="NHM166" s="298"/>
      <c r="NHN166" s="298"/>
      <c r="NHO166" s="298"/>
      <c r="NHP166" s="298"/>
      <c r="NHQ166" s="298"/>
      <c r="NHR166" s="298"/>
      <c r="NHS166" s="298"/>
      <c r="NHT166" s="298"/>
      <c r="NHU166" s="298"/>
      <c r="NHV166" s="298"/>
      <c r="NHW166" s="298"/>
      <c r="NHX166" s="298"/>
      <c r="NHY166" s="298"/>
      <c r="NHZ166" s="298"/>
      <c r="NIA166" s="298"/>
      <c r="NIB166" s="298"/>
      <c r="NIC166" s="298"/>
      <c r="NID166" s="298"/>
      <c r="NIE166" s="298"/>
      <c r="NIF166" s="298"/>
      <c r="NIG166" s="298"/>
      <c r="NIH166" s="298"/>
      <c r="NII166" s="298"/>
      <c r="NIJ166" s="298"/>
      <c r="NIK166" s="298"/>
      <c r="NIL166" s="298"/>
      <c r="NIM166" s="298"/>
      <c r="NIN166" s="298"/>
      <c r="NIO166" s="298"/>
      <c r="NIP166" s="298"/>
      <c r="NIQ166" s="298"/>
      <c r="NIR166" s="298"/>
      <c r="NIS166" s="298"/>
      <c r="NIT166" s="298"/>
      <c r="NIU166" s="298"/>
      <c r="NIV166" s="298"/>
      <c r="NIW166" s="298"/>
      <c r="NIX166" s="298"/>
      <c r="NIY166" s="298"/>
      <c r="NIZ166" s="298"/>
      <c r="NJA166" s="298"/>
      <c r="NJB166" s="298"/>
      <c r="NJC166" s="298"/>
      <c r="NJD166" s="298"/>
      <c r="NJE166" s="298"/>
      <c r="NJF166" s="298"/>
      <c r="NJG166" s="298"/>
      <c r="NJH166" s="298"/>
      <c r="NJI166" s="298"/>
      <c r="NJJ166" s="298"/>
      <c r="NJK166" s="298"/>
      <c r="NJL166" s="298"/>
      <c r="NJM166" s="298"/>
      <c r="NJN166" s="298"/>
      <c r="NJO166" s="298"/>
      <c r="NJP166" s="298"/>
      <c r="NJQ166" s="298"/>
      <c r="NJR166" s="298"/>
      <c r="NJS166" s="298"/>
      <c r="NJT166" s="298"/>
      <c r="NJU166" s="298"/>
      <c r="NJV166" s="298"/>
      <c r="NJW166" s="298"/>
      <c r="NJX166" s="298"/>
      <c r="NJY166" s="298"/>
      <c r="NJZ166" s="298"/>
      <c r="NKA166" s="298"/>
      <c r="NKB166" s="298"/>
      <c r="NKC166" s="298"/>
      <c r="NKD166" s="298"/>
      <c r="NKE166" s="298"/>
      <c r="NKF166" s="298"/>
      <c r="NKG166" s="298"/>
      <c r="NKH166" s="298"/>
      <c r="NKI166" s="298"/>
      <c r="NKJ166" s="298"/>
      <c r="NKK166" s="298"/>
      <c r="NKL166" s="298"/>
      <c r="NKM166" s="298"/>
      <c r="NKN166" s="298"/>
      <c r="NKO166" s="298"/>
      <c r="NKP166" s="298"/>
      <c r="NKQ166" s="298"/>
      <c r="NKR166" s="298"/>
      <c r="NKS166" s="298"/>
      <c r="NKT166" s="298"/>
      <c r="NKU166" s="298"/>
      <c r="NKV166" s="298"/>
      <c r="NKW166" s="298"/>
      <c r="NKX166" s="298"/>
      <c r="NKY166" s="298"/>
      <c r="NKZ166" s="298"/>
      <c r="NLA166" s="298"/>
      <c r="NLB166" s="298"/>
      <c r="NLC166" s="298"/>
      <c r="NLD166" s="298"/>
      <c r="NLE166" s="298"/>
      <c r="NLF166" s="298"/>
      <c r="NLG166" s="298"/>
      <c r="NLH166" s="298"/>
      <c r="NLI166" s="298"/>
      <c r="NLJ166" s="298"/>
      <c r="NLK166" s="298"/>
      <c r="NLL166" s="298"/>
      <c r="NLM166" s="298"/>
      <c r="NLN166" s="298"/>
      <c r="NLO166" s="298"/>
      <c r="NLP166" s="298"/>
      <c r="NLQ166" s="298"/>
      <c r="NLR166" s="298"/>
      <c r="NLS166" s="298"/>
      <c r="NLT166" s="298"/>
      <c r="NLU166" s="298"/>
      <c r="NLV166" s="298"/>
      <c r="NLW166" s="298"/>
      <c r="NLX166" s="298"/>
      <c r="NLY166" s="298"/>
      <c r="NLZ166" s="298"/>
      <c r="NMA166" s="298"/>
      <c r="NMB166" s="298"/>
      <c r="NMC166" s="298"/>
      <c r="NMD166" s="298"/>
      <c r="NME166" s="298"/>
      <c r="NMF166" s="298"/>
      <c r="NMG166" s="298"/>
      <c r="NMH166" s="298"/>
      <c r="NMI166" s="298"/>
      <c r="NMJ166" s="298"/>
      <c r="NMK166" s="298"/>
      <c r="NML166" s="298"/>
      <c r="NMM166" s="298"/>
      <c r="NMN166" s="298"/>
      <c r="NMO166" s="298"/>
      <c r="NMP166" s="298"/>
      <c r="NMQ166" s="298"/>
      <c r="NMR166" s="298"/>
      <c r="NMS166" s="298"/>
      <c r="NMT166" s="298"/>
      <c r="NMU166" s="298"/>
      <c r="NMV166" s="298"/>
      <c r="NMW166" s="298"/>
      <c r="NMX166" s="298"/>
      <c r="NMY166" s="298"/>
      <c r="NMZ166" s="298"/>
      <c r="NNA166" s="298"/>
      <c r="NNB166" s="298"/>
      <c r="NNC166" s="298"/>
      <c r="NND166" s="298"/>
      <c r="NNE166" s="298"/>
      <c r="NNF166" s="298"/>
      <c r="NNG166" s="298"/>
      <c r="NNH166" s="298"/>
      <c r="NNI166" s="298"/>
      <c r="NNJ166" s="298"/>
      <c r="NNK166" s="298"/>
      <c r="NNL166" s="298"/>
      <c r="NNM166" s="298"/>
      <c r="NNN166" s="298"/>
      <c r="NNO166" s="298"/>
      <c r="NNP166" s="298"/>
      <c r="NNQ166" s="298"/>
      <c r="NNR166" s="298"/>
      <c r="NNS166" s="298"/>
      <c r="NNT166" s="298"/>
      <c r="NNU166" s="298"/>
      <c r="NNV166" s="298"/>
      <c r="NNW166" s="298"/>
      <c r="NNX166" s="298"/>
      <c r="NNY166" s="298"/>
      <c r="NNZ166" s="298"/>
      <c r="NOA166" s="298"/>
      <c r="NOB166" s="298"/>
      <c r="NOC166" s="298"/>
      <c r="NOD166" s="298"/>
      <c r="NOE166" s="298"/>
      <c r="NOF166" s="298"/>
      <c r="NOG166" s="298"/>
      <c r="NOH166" s="298"/>
      <c r="NOI166" s="298"/>
      <c r="NOJ166" s="298"/>
      <c r="NOK166" s="298"/>
      <c r="NOL166" s="298"/>
      <c r="NOM166" s="298"/>
      <c r="NON166" s="298"/>
      <c r="NOO166" s="298"/>
      <c r="NOP166" s="298"/>
      <c r="NOQ166" s="298"/>
      <c r="NOR166" s="298"/>
      <c r="NOS166" s="298"/>
      <c r="NOT166" s="298"/>
      <c r="NOU166" s="298"/>
      <c r="NOV166" s="298"/>
      <c r="NOW166" s="298"/>
      <c r="NOX166" s="298"/>
      <c r="NOY166" s="298"/>
      <c r="NOZ166" s="298"/>
      <c r="NPA166" s="298"/>
      <c r="NPB166" s="298"/>
      <c r="NPC166" s="298"/>
      <c r="NPD166" s="298"/>
      <c r="NPE166" s="298"/>
      <c r="NPF166" s="298"/>
      <c r="NPG166" s="298"/>
      <c r="NPH166" s="298"/>
      <c r="NPI166" s="298"/>
      <c r="NPJ166" s="298"/>
      <c r="NPK166" s="298"/>
      <c r="NPL166" s="298"/>
      <c r="NPM166" s="298"/>
      <c r="NPN166" s="298"/>
      <c r="NPO166" s="298"/>
      <c r="NPP166" s="298"/>
      <c r="NPQ166" s="298"/>
      <c r="NPR166" s="298"/>
      <c r="NPS166" s="298"/>
      <c r="NPT166" s="298"/>
      <c r="NPU166" s="298"/>
      <c r="NPV166" s="298"/>
      <c r="NPW166" s="298"/>
      <c r="NPX166" s="298"/>
      <c r="NPY166" s="298"/>
      <c r="NPZ166" s="298"/>
      <c r="NQA166" s="298"/>
      <c r="NQB166" s="298"/>
      <c r="NQC166" s="298"/>
      <c r="NQD166" s="298"/>
      <c r="NQE166" s="298"/>
      <c r="NQF166" s="298"/>
      <c r="NQG166" s="298"/>
      <c r="NQH166" s="298"/>
      <c r="NQI166" s="298"/>
      <c r="NQJ166" s="298"/>
      <c r="NQK166" s="298"/>
      <c r="NQL166" s="298"/>
      <c r="NQM166" s="298"/>
      <c r="NQN166" s="298"/>
      <c r="NQO166" s="298"/>
      <c r="NQP166" s="298"/>
      <c r="NQQ166" s="298"/>
      <c r="NQR166" s="298"/>
      <c r="NQS166" s="298"/>
      <c r="NQT166" s="298"/>
      <c r="NQU166" s="298"/>
      <c r="NQV166" s="298"/>
      <c r="NQW166" s="298"/>
      <c r="NQX166" s="298"/>
      <c r="NQY166" s="298"/>
      <c r="NQZ166" s="298"/>
      <c r="NRA166" s="298"/>
      <c r="NRB166" s="298"/>
      <c r="NRC166" s="298"/>
      <c r="NRD166" s="298"/>
      <c r="NRE166" s="298"/>
      <c r="NRF166" s="298"/>
      <c r="NRG166" s="298"/>
      <c r="NRH166" s="298"/>
      <c r="NRI166" s="298"/>
      <c r="NRJ166" s="298"/>
      <c r="NRK166" s="298"/>
      <c r="NRL166" s="298"/>
      <c r="NRM166" s="298"/>
      <c r="NRN166" s="298"/>
      <c r="NRO166" s="298"/>
      <c r="NRP166" s="298"/>
      <c r="NRQ166" s="298"/>
      <c r="NRR166" s="298"/>
      <c r="NRS166" s="298"/>
      <c r="NRT166" s="298"/>
      <c r="NRU166" s="298"/>
      <c r="NRV166" s="298"/>
      <c r="NRW166" s="298"/>
      <c r="NRX166" s="298"/>
      <c r="NRY166" s="298"/>
      <c r="NRZ166" s="298"/>
      <c r="NSA166" s="298"/>
      <c r="NSB166" s="298"/>
      <c r="NSC166" s="298"/>
      <c r="NSD166" s="298"/>
      <c r="NSE166" s="298"/>
      <c r="NSF166" s="298"/>
      <c r="NSG166" s="298"/>
      <c r="NSH166" s="298"/>
      <c r="NSI166" s="298"/>
      <c r="NSJ166" s="298"/>
      <c r="NSK166" s="298"/>
      <c r="NSL166" s="298"/>
      <c r="NSM166" s="298"/>
      <c r="NSN166" s="298"/>
      <c r="NSO166" s="298"/>
      <c r="NSP166" s="298"/>
      <c r="NSQ166" s="298"/>
      <c r="NSR166" s="298"/>
      <c r="NSS166" s="298"/>
      <c r="NST166" s="298"/>
      <c r="NSU166" s="298"/>
      <c r="NSV166" s="298"/>
      <c r="NSW166" s="298"/>
      <c r="NSX166" s="298"/>
      <c r="NSY166" s="298"/>
      <c r="NSZ166" s="298"/>
      <c r="NTA166" s="298"/>
      <c r="NTB166" s="298"/>
      <c r="NTC166" s="298"/>
      <c r="NTD166" s="298"/>
      <c r="NTE166" s="298"/>
      <c r="NTF166" s="298"/>
      <c r="NTG166" s="298"/>
      <c r="NTH166" s="298"/>
      <c r="NTI166" s="298"/>
      <c r="NTJ166" s="298"/>
      <c r="NTK166" s="298"/>
      <c r="NTL166" s="298"/>
      <c r="NTM166" s="298"/>
      <c r="NTN166" s="298"/>
      <c r="NTO166" s="298"/>
      <c r="NTP166" s="298"/>
      <c r="NTQ166" s="298"/>
      <c r="NTR166" s="298"/>
      <c r="NTS166" s="298"/>
      <c r="NTT166" s="298"/>
      <c r="NTU166" s="298"/>
      <c r="NTV166" s="298"/>
      <c r="NTW166" s="298"/>
      <c r="NTX166" s="298"/>
      <c r="NTY166" s="298"/>
      <c r="NTZ166" s="298"/>
      <c r="NUA166" s="298"/>
      <c r="NUB166" s="298"/>
      <c r="NUC166" s="298"/>
      <c r="NUD166" s="298"/>
      <c r="NUE166" s="298"/>
      <c r="NUF166" s="298"/>
      <c r="NUG166" s="298"/>
      <c r="NUH166" s="298"/>
      <c r="NUI166" s="298"/>
      <c r="NUJ166" s="298"/>
      <c r="NUK166" s="298"/>
      <c r="NUL166" s="298"/>
      <c r="NUM166" s="298"/>
      <c r="NUN166" s="298"/>
      <c r="NUO166" s="298"/>
      <c r="NUP166" s="298"/>
      <c r="NUQ166" s="298"/>
      <c r="NUR166" s="298"/>
      <c r="NUS166" s="298"/>
      <c r="NUT166" s="298"/>
      <c r="NUU166" s="298"/>
      <c r="NUV166" s="298"/>
      <c r="NUW166" s="298"/>
      <c r="NUX166" s="298"/>
      <c r="NUY166" s="298"/>
      <c r="NUZ166" s="298"/>
      <c r="NVA166" s="298"/>
      <c r="NVB166" s="298"/>
      <c r="NVC166" s="298"/>
      <c r="NVD166" s="298"/>
      <c r="NVE166" s="298"/>
      <c r="NVF166" s="298"/>
      <c r="NVG166" s="298"/>
      <c r="NVH166" s="298"/>
      <c r="NVI166" s="298"/>
      <c r="NVJ166" s="298"/>
      <c r="NVK166" s="298"/>
      <c r="NVL166" s="298"/>
      <c r="NVM166" s="298"/>
      <c r="NVN166" s="298"/>
      <c r="NVO166" s="298"/>
      <c r="NVP166" s="298"/>
      <c r="NVQ166" s="298"/>
      <c r="NVR166" s="298"/>
      <c r="NVS166" s="298"/>
      <c r="NVT166" s="298"/>
      <c r="NVU166" s="298"/>
      <c r="NVV166" s="298"/>
      <c r="NVW166" s="298"/>
      <c r="NVX166" s="298"/>
      <c r="NVY166" s="298"/>
      <c r="NVZ166" s="298"/>
      <c r="NWA166" s="298"/>
      <c r="NWB166" s="298"/>
      <c r="NWC166" s="298"/>
      <c r="NWD166" s="298"/>
      <c r="NWE166" s="298"/>
      <c r="NWF166" s="298"/>
      <c r="NWG166" s="298"/>
      <c r="NWH166" s="298"/>
      <c r="NWI166" s="298"/>
      <c r="NWJ166" s="298"/>
      <c r="NWK166" s="298"/>
      <c r="NWL166" s="298"/>
      <c r="NWM166" s="298"/>
      <c r="NWN166" s="298"/>
      <c r="NWO166" s="298"/>
      <c r="NWP166" s="298"/>
      <c r="NWQ166" s="298"/>
      <c r="NWR166" s="298"/>
      <c r="NWS166" s="298"/>
      <c r="NWT166" s="298"/>
      <c r="NWU166" s="298"/>
      <c r="NWV166" s="298"/>
      <c r="NWW166" s="298"/>
      <c r="NWX166" s="298"/>
      <c r="NWY166" s="298"/>
      <c r="NWZ166" s="298"/>
      <c r="NXA166" s="298"/>
      <c r="NXB166" s="298"/>
      <c r="NXC166" s="298"/>
      <c r="NXD166" s="298"/>
      <c r="NXE166" s="298"/>
      <c r="NXF166" s="298"/>
      <c r="NXG166" s="298"/>
      <c r="NXH166" s="298"/>
      <c r="NXI166" s="298"/>
      <c r="NXJ166" s="298"/>
      <c r="NXK166" s="298"/>
      <c r="NXL166" s="298"/>
      <c r="NXM166" s="298"/>
      <c r="NXN166" s="298"/>
      <c r="NXO166" s="298"/>
      <c r="NXP166" s="298"/>
      <c r="NXQ166" s="298"/>
      <c r="NXR166" s="298"/>
      <c r="NXS166" s="298"/>
      <c r="NXT166" s="298"/>
      <c r="NXU166" s="298"/>
      <c r="NXV166" s="298"/>
      <c r="NXW166" s="298"/>
      <c r="NXX166" s="298"/>
      <c r="NXY166" s="298"/>
      <c r="NXZ166" s="298"/>
      <c r="NYA166" s="298"/>
      <c r="NYB166" s="298"/>
      <c r="NYC166" s="298"/>
      <c r="NYD166" s="298"/>
      <c r="NYE166" s="298"/>
      <c r="NYF166" s="298"/>
      <c r="NYG166" s="298"/>
      <c r="NYH166" s="298"/>
      <c r="NYI166" s="298"/>
      <c r="NYJ166" s="298"/>
      <c r="NYK166" s="298"/>
      <c r="NYL166" s="298"/>
      <c r="NYM166" s="298"/>
      <c r="NYN166" s="298"/>
      <c r="NYO166" s="298"/>
      <c r="NYP166" s="298"/>
      <c r="NYQ166" s="298"/>
      <c r="NYR166" s="298"/>
      <c r="NYS166" s="298"/>
      <c r="NYT166" s="298"/>
      <c r="NYU166" s="298"/>
      <c r="NYV166" s="298"/>
      <c r="NYW166" s="298"/>
      <c r="NYX166" s="298"/>
      <c r="NYY166" s="298"/>
      <c r="NYZ166" s="298"/>
      <c r="NZA166" s="298"/>
      <c r="NZB166" s="298"/>
      <c r="NZC166" s="298"/>
      <c r="NZD166" s="298"/>
      <c r="NZE166" s="298"/>
      <c r="NZF166" s="298"/>
      <c r="NZG166" s="298"/>
      <c r="NZH166" s="298"/>
      <c r="NZI166" s="298"/>
      <c r="NZJ166" s="298"/>
      <c r="NZK166" s="298"/>
      <c r="NZL166" s="298"/>
      <c r="NZM166" s="298"/>
      <c r="NZN166" s="298"/>
      <c r="NZO166" s="298"/>
      <c r="NZP166" s="298"/>
      <c r="NZQ166" s="298"/>
      <c r="NZR166" s="298"/>
      <c r="NZS166" s="298"/>
      <c r="NZT166" s="298"/>
      <c r="NZU166" s="298"/>
      <c r="NZV166" s="298"/>
      <c r="NZW166" s="298"/>
      <c r="NZX166" s="298"/>
      <c r="NZY166" s="298"/>
      <c r="NZZ166" s="298"/>
      <c r="OAA166" s="298"/>
      <c r="OAB166" s="298"/>
      <c r="OAC166" s="298"/>
      <c r="OAD166" s="298"/>
      <c r="OAE166" s="298"/>
      <c r="OAF166" s="298"/>
      <c r="OAG166" s="298"/>
      <c r="OAH166" s="298"/>
      <c r="OAI166" s="298"/>
      <c r="OAJ166" s="298"/>
      <c r="OAK166" s="298"/>
      <c r="OAL166" s="298"/>
      <c r="OAM166" s="298"/>
      <c r="OAN166" s="298"/>
      <c r="OAO166" s="298"/>
      <c r="OAP166" s="298"/>
      <c r="OAQ166" s="298"/>
      <c r="OAR166" s="298"/>
      <c r="OAS166" s="298"/>
      <c r="OAT166" s="298"/>
      <c r="OAU166" s="298"/>
      <c r="OAV166" s="298"/>
      <c r="OAW166" s="298"/>
      <c r="OAX166" s="298"/>
      <c r="OAY166" s="298"/>
      <c r="OAZ166" s="298"/>
      <c r="OBA166" s="298"/>
      <c r="OBB166" s="298"/>
      <c r="OBC166" s="298"/>
      <c r="OBD166" s="298"/>
      <c r="OBE166" s="298"/>
      <c r="OBF166" s="298"/>
      <c r="OBG166" s="298"/>
      <c r="OBH166" s="298"/>
      <c r="OBI166" s="298"/>
      <c r="OBJ166" s="298"/>
      <c r="OBK166" s="298"/>
      <c r="OBL166" s="298"/>
      <c r="OBM166" s="298"/>
      <c r="OBN166" s="298"/>
      <c r="OBO166" s="298"/>
      <c r="OBP166" s="298"/>
      <c r="OBQ166" s="298"/>
      <c r="OBR166" s="298"/>
      <c r="OBS166" s="298"/>
      <c r="OBT166" s="298"/>
      <c r="OBU166" s="298"/>
      <c r="OBV166" s="298"/>
      <c r="OBW166" s="298"/>
      <c r="OBX166" s="298"/>
      <c r="OBY166" s="298"/>
      <c r="OBZ166" s="298"/>
      <c r="OCA166" s="298"/>
      <c r="OCB166" s="298"/>
      <c r="OCC166" s="298"/>
      <c r="OCD166" s="298"/>
      <c r="OCE166" s="298"/>
      <c r="OCF166" s="298"/>
      <c r="OCG166" s="298"/>
      <c r="OCH166" s="298"/>
      <c r="OCI166" s="298"/>
      <c r="OCJ166" s="298"/>
      <c r="OCK166" s="298"/>
      <c r="OCL166" s="298"/>
      <c r="OCM166" s="298"/>
      <c r="OCN166" s="298"/>
      <c r="OCO166" s="298"/>
      <c r="OCP166" s="298"/>
      <c r="OCQ166" s="298"/>
      <c r="OCR166" s="298"/>
      <c r="OCS166" s="298"/>
      <c r="OCT166" s="298"/>
      <c r="OCU166" s="298"/>
      <c r="OCV166" s="298"/>
      <c r="OCW166" s="298"/>
      <c r="OCX166" s="298"/>
      <c r="OCY166" s="298"/>
      <c r="OCZ166" s="298"/>
      <c r="ODA166" s="298"/>
      <c r="ODB166" s="298"/>
      <c r="ODC166" s="298"/>
      <c r="ODD166" s="298"/>
      <c r="ODE166" s="298"/>
      <c r="ODF166" s="298"/>
      <c r="ODG166" s="298"/>
      <c r="ODH166" s="298"/>
      <c r="ODI166" s="298"/>
      <c r="ODJ166" s="298"/>
      <c r="ODK166" s="298"/>
      <c r="ODL166" s="298"/>
      <c r="ODM166" s="298"/>
      <c r="ODN166" s="298"/>
      <c r="ODO166" s="298"/>
      <c r="ODP166" s="298"/>
      <c r="ODQ166" s="298"/>
      <c r="ODR166" s="298"/>
      <c r="ODS166" s="298"/>
      <c r="ODT166" s="298"/>
      <c r="ODU166" s="298"/>
      <c r="ODV166" s="298"/>
      <c r="ODW166" s="298"/>
      <c r="ODX166" s="298"/>
      <c r="ODY166" s="298"/>
      <c r="ODZ166" s="298"/>
      <c r="OEA166" s="298"/>
      <c r="OEB166" s="298"/>
      <c r="OEC166" s="298"/>
      <c r="OED166" s="298"/>
      <c r="OEE166" s="298"/>
      <c r="OEF166" s="298"/>
      <c r="OEG166" s="298"/>
      <c r="OEH166" s="298"/>
      <c r="OEI166" s="298"/>
      <c r="OEJ166" s="298"/>
      <c r="OEK166" s="298"/>
      <c r="OEL166" s="298"/>
      <c r="OEM166" s="298"/>
      <c r="OEN166" s="298"/>
      <c r="OEO166" s="298"/>
      <c r="OEP166" s="298"/>
      <c r="OEQ166" s="298"/>
      <c r="OER166" s="298"/>
      <c r="OES166" s="298"/>
      <c r="OET166" s="298"/>
      <c r="OEU166" s="298"/>
      <c r="OEV166" s="298"/>
      <c r="OEW166" s="298"/>
      <c r="OEX166" s="298"/>
      <c r="OEY166" s="298"/>
      <c r="OEZ166" s="298"/>
      <c r="OFA166" s="298"/>
      <c r="OFB166" s="298"/>
      <c r="OFC166" s="298"/>
      <c r="OFD166" s="298"/>
      <c r="OFE166" s="298"/>
      <c r="OFF166" s="298"/>
      <c r="OFG166" s="298"/>
      <c r="OFH166" s="298"/>
      <c r="OFI166" s="298"/>
      <c r="OFJ166" s="298"/>
      <c r="OFK166" s="298"/>
      <c r="OFL166" s="298"/>
      <c r="OFM166" s="298"/>
      <c r="OFN166" s="298"/>
      <c r="OFO166" s="298"/>
      <c r="OFP166" s="298"/>
      <c r="OFQ166" s="298"/>
      <c r="OFR166" s="298"/>
      <c r="OFS166" s="298"/>
      <c r="OFT166" s="298"/>
      <c r="OFU166" s="298"/>
      <c r="OFV166" s="298"/>
      <c r="OFW166" s="298"/>
      <c r="OFX166" s="298"/>
      <c r="OFY166" s="298"/>
      <c r="OFZ166" s="298"/>
      <c r="OGA166" s="298"/>
      <c r="OGB166" s="298"/>
      <c r="OGC166" s="298"/>
      <c r="OGD166" s="298"/>
      <c r="OGE166" s="298"/>
      <c r="OGF166" s="298"/>
      <c r="OGG166" s="298"/>
      <c r="OGH166" s="298"/>
      <c r="OGI166" s="298"/>
      <c r="OGJ166" s="298"/>
      <c r="OGK166" s="298"/>
      <c r="OGL166" s="298"/>
      <c r="OGM166" s="298"/>
      <c r="OGN166" s="298"/>
      <c r="OGO166" s="298"/>
      <c r="OGP166" s="298"/>
      <c r="OGQ166" s="298"/>
      <c r="OGR166" s="298"/>
      <c r="OGS166" s="298"/>
      <c r="OGT166" s="298"/>
      <c r="OGU166" s="298"/>
      <c r="OGV166" s="298"/>
      <c r="OGW166" s="298"/>
      <c r="OGX166" s="298"/>
      <c r="OGY166" s="298"/>
      <c r="OGZ166" s="298"/>
      <c r="OHA166" s="298"/>
      <c r="OHB166" s="298"/>
      <c r="OHC166" s="298"/>
      <c r="OHD166" s="298"/>
      <c r="OHE166" s="298"/>
      <c r="OHF166" s="298"/>
      <c r="OHG166" s="298"/>
      <c r="OHH166" s="298"/>
      <c r="OHI166" s="298"/>
      <c r="OHJ166" s="298"/>
      <c r="OHK166" s="298"/>
      <c r="OHL166" s="298"/>
      <c r="OHM166" s="298"/>
      <c r="OHN166" s="298"/>
      <c r="OHO166" s="298"/>
      <c r="OHP166" s="298"/>
      <c r="OHQ166" s="298"/>
      <c r="OHR166" s="298"/>
      <c r="OHS166" s="298"/>
      <c r="OHT166" s="298"/>
      <c r="OHU166" s="298"/>
      <c r="OHV166" s="298"/>
      <c r="OHW166" s="298"/>
      <c r="OHX166" s="298"/>
      <c r="OHY166" s="298"/>
      <c r="OHZ166" s="298"/>
      <c r="OIA166" s="298"/>
      <c r="OIB166" s="298"/>
      <c r="OIC166" s="298"/>
      <c r="OID166" s="298"/>
      <c r="OIE166" s="298"/>
      <c r="OIF166" s="298"/>
      <c r="OIG166" s="298"/>
      <c r="OIH166" s="298"/>
      <c r="OII166" s="298"/>
      <c r="OIJ166" s="298"/>
      <c r="OIK166" s="298"/>
      <c r="OIL166" s="298"/>
      <c r="OIM166" s="298"/>
      <c r="OIN166" s="298"/>
      <c r="OIO166" s="298"/>
      <c r="OIP166" s="298"/>
      <c r="OIQ166" s="298"/>
      <c r="OIR166" s="298"/>
      <c r="OIS166" s="298"/>
      <c r="OIT166" s="298"/>
      <c r="OIU166" s="298"/>
      <c r="OIV166" s="298"/>
      <c r="OIW166" s="298"/>
      <c r="OIX166" s="298"/>
      <c r="OIY166" s="298"/>
      <c r="OIZ166" s="298"/>
      <c r="OJA166" s="298"/>
      <c r="OJB166" s="298"/>
      <c r="OJC166" s="298"/>
      <c r="OJD166" s="298"/>
      <c r="OJE166" s="298"/>
      <c r="OJF166" s="298"/>
      <c r="OJG166" s="298"/>
      <c r="OJH166" s="298"/>
      <c r="OJI166" s="298"/>
      <c r="OJJ166" s="298"/>
      <c r="OJK166" s="298"/>
      <c r="OJL166" s="298"/>
      <c r="OJM166" s="298"/>
      <c r="OJN166" s="298"/>
      <c r="OJO166" s="298"/>
      <c r="OJP166" s="298"/>
      <c r="OJQ166" s="298"/>
      <c r="OJR166" s="298"/>
      <c r="OJS166" s="298"/>
      <c r="OJT166" s="298"/>
      <c r="OJU166" s="298"/>
      <c r="OJV166" s="298"/>
      <c r="OJW166" s="298"/>
      <c r="OJX166" s="298"/>
      <c r="OJY166" s="298"/>
      <c r="OJZ166" s="298"/>
      <c r="OKA166" s="298"/>
      <c r="OKB166" s="298"/>
      <c r="OKC166" s="298"/>
      <c r="OKD166" s="298"/>
      <c r="OKE166" s="298"/>
      <c r="OKF166" s="298"/>
      <c r="OKG166" s="298"/>
      <c r="OKH166" s="298"/>
      <c r="OKI166" s="298"/>
      <c r="OKJ166" s="298"/>
      <c r="OKK166" s="298"/>
      <c r="OKL166" s="298"/>
      <c r="OKM166" s="298"/>
      <c r="OKN166" s="298"/>
      <c r="OKO166" s="298"/>
      <c r="OKP166" s="298"/>
      <c r="OKQ166" s="298"/>
      <c r="OKR166" s="298"/>
      <c r="OKS166" s="298"/>
      <c r="OKT166" s="298"/>
      <c r="OKU166" s="298"/>
      <c r="OKV166" s="298"/>
      <c r="OKW166" s="298"/>
      <c r="OKX166" s="298"/>
      <c r="OKY166" s="298"/>
      <c r="OKZ166" s="298"/>
      <c r="OLA166" s="298"/>
      <c r="OLB166" s="298"/>
      <c r="OLC166" s="298"/>
      <c r="OLD166" s="298"/>
      <c r="OLE166" s="298"/>
      <c r="OLF166" s="298"/>
      <c r="OLG166" s="298"/>
      <c r="OLH166" s="298"/>
      <c r="OLI166" s="298"/>
      <c r="OLJ166" s="298"/>
      <c r="OLK166" s="298"/>
      <c r="OLL166" s="298"/>
      <c r="OLM166" s="298"/>
      <c r="OLN166" s="298"/>
      <c r="OLO166" s="298"/>
      <c r="OLP166" s="298"/>
      <c r="OLQ166" s="298"/>
      <c r="OLR166" s="298"/>
      <c r="OLS166" s="298"/>
      <c r="OLT166" s="298"/>
      <c r="OLU166" s="298"/>
      <c r="OLV166" s="298"/>
      <c r="OLW166" s="298"/>
      <c r="OLX166" s="298"/>
      <c r="OLY166" s="298"/>
      <c r="OLZ166" s="298"/>
      <c r="OMA166" s="298"/>
      <c r="OMB166" s="298"/>
      <c r="OMC166" s="298"/>
      <c r="OMD166" s="298"/>
      <c r="OME166" s="298"/>
      <c r="OMF166" s="298"/>
      <c r="OMG166" s="298"/>
      <c r="OMH166" s="298"/>
      <c r="OMI166" s="298"/>
      <c r="OMJ166" s="298"/>
      <c r="OMK166" s="298"/>
      <c r="OML166" s="298"/>
      <c r="OMM166" s="298"/>
      <c r="OMN166" s="298"/>
      <c r="OMO166" s="298"/>
      <c r="OMP166" s="298"/>
      <c r="OMQ166" s="298"/>
      <c r="OMR166" s="298"/>
      <c r="OMS166" s="298"/>
      <c r="OMT166" s="298"/>
      <c r="OMU166" s="298"/>
      <c r="OMV166" s="298"/>
      <c r="OMW166" s="298"/>
      <c r="OMX166" s="298"/>
      <c r="OMY166" s="298"/>
      <c r="OMZ166" s="298"/>
      <c r="ONA166" s="298"/>
      <c r="ONB166" s="298"/>
      <c r="ONC166" s="298"/>
      <c r="OND166" s="298"/>
      <c r="ONE166" s="298"/>
      <c r="ONF166" s="298"/>
      <c r="ONG166" s="298"/>
      <c r="ONH166" s="298"/>
      <c r="ONI166" s="298"/>
      <c r="ONJ166" s="298"/>
      <c r="ONK166" s="298"/>
      <c r="ONL166" s="298"/>
      <c r="ONM166" s="298"/>
      <c r="ONN166" s="298"/>
      <c r="ONO166" s="298"/>
      <c r="ONP166" s="298"/>
      <c r="ONQ166" s="298"/>
      <c r="ONR166" s="298"/>
      <c r="ONS166" s="298"/>
      <c r="ONT166" s="298"/>
      <c r="ONU166" s="298"/>
      <c r="ONV166" s="298"/>
      <c r="ONW166" s="298"/>
      <c r="ONX166" s="298"/>
      <c r="ONY166" s="298"/>
      <c r="ONZ166" s="298"/>
      <c r="OOA166" s="298"/>
      <c r="OOB166" s="298"/>
      <c r="OOC166" s="298"/>
      <c r="OOD166" s="298"/>
      <c r="OOE166" s="298"/>
      <c r="OOF166" s="298"/>
      <c r="OOG166" s="298"/>
      <c r="OOH166" s="298"/>
      <c r="OOI166" s="298"/>
      <c r="OOJ166" s="298"/>
      <c r="OOK166" s="298"/>
      <c r="OOL166" s="298"/>
      <c r="OOM166" s="298"/>
      <c r="OON166" s="298"/>
      <c r="OOO166" s="298"/>
      <c r="OOP166" s="298"/>
      <c r="OOQ166" s="298"/>
      <c r="OOR166" s="298"/>
      <c r="OOS166" s="298"/>
      <c r="OOT166" s="298"/>
      <c r="OOU166" s="298"/>
      <c r="OOV166" s="298"/>
      <c r="OOW166" s="298"/>
      <c r="OOX166" s="298"/>
      <c r="OOY166" s="298"/>
      <c r="OOZ166" s="298"/>
      <c r="OPA166" s="298"/>
      <c r="OPB166" s="298"/>
      <c r="OPC166" s="298"/>
      <c r="OPD166" s="298"/>
      <c r="OPE166" s="298"/>
      <c r="OPF166" s="298"/>
      <c r="OPG166" s="298"/>
      <c r="OPH166" s="298"/>
      <c r="OPI166" s="298"/>
      <c r="OPJ166" s="298"/>
      <c r="OPK166" s="298"/>
      <c r="OPL166" s="298"/>
      <c r="OPM166" s="298"/>
      <c r="OPN166" s="298"/>
      <c r="OPO166" s="298"/>
      <c r="OPP166" s="298"/>
      <c r="OPQ166" s="298"/>
      <c r="OPR166" s="298"/>
      <c r="OPS166" s="298"/>
      <c r="OPT166" s="298"/>
      <c r="OPU166" s="298"/>
      <c r="OPV166" s="298"/>
      <c r="OPW166" s="298"/>
      <c r="OPX166" s="298"/>
      <c r="OPY166" s="298"/>
      <c r="OPZ166" s="298"/>
      <c r="OQA166" s="298"/>
      <c r="OQB166" s="298"/>
      <c r="OQC166" s="298"/>
      <c r="OQD166" s="298"/>
      <c r="OQE166" s="298"/>
      <c r="OQF166" s="298"/>
      <c r="OQG166" s="298"/>
      <c r="OQH166" s="298"/>
      <c r="OQI166" s="298"/>
      <c r="OQJ166" s="298"/>
      <c r="OQK166" s="298"/>
      <c r="OQL166" s="298"/>
      <c r="OQM166" s="298"/>
      <c r="OQN166" s="298"/>
      <c r="OQO166" s="298"/>
      <c r="OQP166" s="298"/>
      <c r="OQQ166" s="298"/>
      <c r="OQR166" s="298"/>
      <c r="OQS166" s="298"/>
      <c r="OQT166" s="298"/>
      <c r="OQU166" s="298"/>
      <c r="OQV166" s="298"/>
      <c r="OQW166" s="298"/>
      <c r="OQX166" s="298"/>
      <c r="OQY166" s="298"/>
      <c r="OQZ166" s="298"/>
      <c r="ORA166" s="298"/>
      <c r="ORB166" s="298"/>
      <c r="ORC166" s="298"/>
      <c r="ORD166" s="298"/>
      <c r="ORE166" s="298"/>
      <c r="ORF166" s="298"/>
      <c r="ORG166" s="298"/>
      <c r="ORH166" s="298"/>
      <c r="ORI166" s="298"/>
      <c r="ORJ166" s="298"/>
      <c r="ORK166" s="298"/>
      <c r="ORL166" s="298"/>
      <c r="ORM166" s="298"/>
      <c r="ORN166" s="298"/>
      <c r="ORO166" s="298"/>
      <c r="ORP166" s="298"/>
      <c r="ORQ166" s="298"/>
      <c r="ORR166" s="298"/>
      <c r="ORS166" s="298"/>
      <c r="ORT166" s="298"/>
      <c r="ORU166" s="298"/>
      <c r="ORV166" s="298"/>
      <c r="ORW166" s="298"/>
      <c r="ORX166" s="298"/>
      <c r="ORY166" s="298"/>
      <c r="ORZ166" s="298"/>
      <c r="OSA166" s="298"/>
      <c r="OSB166" s="298"/>
      <c r="OSC166" s="298"/>
      <c r="OSD166" s="298"/>
      <c r="OSE166" s="298"/>
      <c r="OSF166" s="298"/>
      <c r="OSG166" s="298"/>
      <c r="OSH166" s="298"/>
      <c r="OSI166" s="298"/>
      <c r="OSJ166" s="298"/>
      <c r="OSK166" s="298"/>
      <c r="OSL166" s="298"/>
      <c r="OSM166" s="298"/>
      <c r="OSN166" s="298"/>
      <c r="OSO166" s="298"/>
      <c r="OSP166" s="298"/>
      <c r="OSQ166" s="298"/>
      <c r="OSR166" s="298"/>
      <c r="OSS166" s="298"/>
      <c r="OST166" s="298"/>
      <c r="OSU166" s="298"/>
      <c r="OSV166" s="298"/>
      <c r="OSW166" s="298"/>
      <c r="OSX166" s="298"/>
      <c r="OSY166" s="298"/>
      <c r="OSZ166" s="298"/>
      <c r="OTA166" s="298"/>
      <c r="OTB166" s="298"/>
      <c r="OTC166" s="298"/>
      <c r="OTD166" s="298"/>
      <c r="OTE166" s="298"/>
      <c r="OTF166" s="298"/>
      <c r="OTG166" s="298"/>
      <c r="OTH166" s="298"/>
      <c r="OTI166" s="298"/>
      <c r="OTJ166" s="298"/>
      <c r="OTK166" s="298"/>
      <c r="OTL166" s="298"/>
      <c r="OTM166" s="298"/>
      <c r="OTN166" s="298"/>
      <c r="OTO166" s="298"/>
      <c r="OTP166" s="298"/>
      <c r="OTQ166" s="298"/>
      <c r="OTR166" s="298"/>
      <c r="OTS166" s="298"/>
      <c r="OTT166" s="298"/>
      <c r="OTU166" s="298"/>
      <c r="OTV166" s="298"/>
      <c r="OTW166" s="298"/>
      <c r="OTX166" s="298"/>
      <c r="OTY166" s="298"/>
      <c r="OTZ166" s="298"/>
      <c r="OUA166" s="298"/>
      <c r="OUB166" s="298"/>
      <c r="OUC166" s="298"/>
      <c r="OUD166" s="298"/>
      <c r="OUE166" s="298"/>
      <c r="OUF166" s="298"/>
      <c r="OUG166" s="298"/>
      <c r="OUH166" s="298"/>
      <c r="OUI166" s="298"/>
      <c r="OUJ166" s="298"/>
      <c r="OUK166" s="298"/>
      <c r="OUL166" s="298"/>
      <c r="OUM166" s="298"/>
      <c r="OUN166" s="298"/>
      <c r="OUO166" s="298"/>
      <c r="OUP166" s="298"/>
      <c r="OUQ166" s="298"/>
      <c r="OUR166" s="298"/>
      <c r="OUS166" s="298"/>
      <c r="OUT166" s="298"/>
      <c r="OUU166" s="298"/>
      <c r="OUV166" s="298"/>
      <c r="OUW166" s="298"/>
      <c r="OUX166" s="298"/>
      <c r="OUY166" s="298"/>
      <c r="OUZ166" s="298"/>
      <c r="OVA166" s="298"/>
      <c r="OVB166" s="298"/>
      <c r="OVC166" s="298"/>
      <c r="OVD166" s="298"/>
      <c r="OVE166" s="298"/>
      <c r="OVF166" s="298"/>
      <c r="OVG166" s="298"/>
      <c r="OVH166" s="298"/>
      <c r="OVI166" s="298"/>
      <c r="OVJ166" s="298"/>
      <c r="OVK166" s="298"/>
      <c r="OVL166" s="298"/>
      <c r="OVM166" s="298"/>
      <c r="OVN166" s="298"/>
      <c r="OVO166" s="298"/>
      <c r="OVP166" s="298"/>
      <c r="OVQ166" s="298"/>
      <c r="OVR166" s="298"/>
      <c r="OVS166" s="298"/>
      <c r="OVT166" s="298"/>
      <c r="OVU166" s="298"/>
      <c r="OVV166" s="298"/>
      <c r="OVW166" s="298"/>
      <c r="OVX166" s="298"/>
      <c r="OVY166" s="298"/>
      <c r="OVZ166" s="298"/>
      <c r="OWA166" s="298"/>
      <c r="OWB166" s="298"/>
      <c r="OWC166" s="298"/>
      <c r="OWD166" s="298"/>
      <c r="OWE166" s="298"/>
      <c r="OWF166" s="298"/>
      <c r="OWG166" s="298"/>
      <c r="OWH166" s="298"/>
      <c r="OWI166" s="298"/>
      <c r="OWJ166" s="298"/>
      <c r="OWK166" s="298"/>
      <c r="OWL166" s="298"/>
      <c r="OWM166" s="298"/>
      <c r="OWN166" s="298"/>
      <c r="OWO166" s="298"/>
      <c r="OWP166" s="298"/>
      <c r="OWQ166" s="298"/>
      <c r="OWR166" s="298"/>
      <c r="OWS166" s="298"/>
      <c r="OWT166" s="298"/>
      <c r="OWU166" s="298"/>
      <c r="OWV166" s="298"/>
      <c r="OWW166" s="298"/>
      <c r="OWX166" s="298"/>
      <c r="OWY166" s="298"/>
      <c r="OWZ166" s="298"/>
      <c r="OXA166" s="298"/>
      <c r="OXB166" s="298"/>
      <c r="OXC166" s="298"/>
      <c r="OXD166" s="298"/>
      <c r="OXE166" s="298"/>
      <c r="OXF166" s="298"/>
      <c r="OXG166" s="298"/>
      <c r="OXH166" s="298"/>
      <c r="OXI166" s="298"/>
      <c r="OXJ166" s="298"/>
      <c r="OXK166" s="298"/>
      <c r="OXL166" s="298"/>
      <c r="OXM166" s="298"/>
      <c r="OXN166" s="298"/>
      <c r="OXO166" s="298"/>
      <c r="OXP166" s="298"/>
      <c r="OXQ166" s="298"/>
      <c r="OXR166" s="298"/>
      <c r="OXS166" s="298"/>
      <c r="OXT166" s="298"/>
      <c r="OXU166" s="298"/>
      <c r="OXV166" s="298"/>
      <c r="OXW166" s="298"/>
      <c r="OXX166" s="298"/>
      <c r="OXY166" s="298"/>
      <c r="OXZ166" s="298"/>
      <c r="OYA166" s="298"/>
      <c r="OYB166" s="298"/>
      <c r="OYC166" s="298"/>
      <c r="OYD166" s="298"/>
      <c r="OYE166" s="298"/>
      <c r="OYF166" s="298"/>
      <c r="OYG166" s="298"/>
      <c r="OYH166" s="298"/>
      <c r="OYI166" s="298"/>
      <c r="OYJ166" s="298"/>
      <c r="OYK166" s="298"/>
      <c r="OYL166" s="298"/>
      <c r="OYM166" s="298"/>
      <c r="OYN166" s="298"/>
      <c r="OYO166" s="298"/>
      <c r="OYP166" s="298"/>
      <c r="OYQ166" s="298"/>
      <c r="OYR166" s="298"/>
      <c r="OYS166" s="298"/>
      <c r="OYT166" s="298"/>
      <c r="OYU166" s="298"/>
      <c r="OYV166" s="298"/>
      <c r="OYW166" s="298"/>
      <c r="OYX166" s="298"/>
      <c r="OYY166" s="298"/>
      <c r="OYZ166" s="298"/>
      <c r="OZA166" s="298"/>
      <c r="OZB166" s="298"/>
      <c r="OZC166" s="298"/>
      <c r="OZD166" s="298"/>
      <c r="OZE166" s="298"/>
      <c r="OZF166" s="298"/>
      <c r="OZG166" s="298"/>
      <c r="OZH166" s="298"/>
      <c r="OZI166" s="298"/>
      <c r="OZJ166" s="298"/>
      <c r="OZK166" s="298"/>
      <c r="OZL166" s="298"/>
      <c r="OZM166" s="298"/>
      <c r="OZN166" s="298"/>
      <c r="OZO166" s="298"/>
      <c r="OZP166" s="298"/>
      <c r="OZQ166" s="298"/>
      <c r="OZR166" s="298"/>
      <c r="OZS166" s="298"/>
      <c r="OZT166" s="298"/>
      <c r="OZU166" s="298"/>
      <c r="OZV166" s="298"/>
      <c r="OZW166" s="298"/>
      <c r="OZX166" s="298"/>
      <c r="OZY166" s="298"/>
      <c r="OZZ166" s="298"/>
      <c r="PAA166" s="298"/>
      <c r="PAB166" s="298"/>
      <c r="PAC166" s="298"/>
      <c r="PAD166" s="298"/>
      <c r="PAE166" s="298"/>
      <c r="PAF166" s="298"/>
      <c r="PAG166" s="298"/>
      <c r="PAH166" s="298"/>
      <c r="PAI166" s="298"/>
      <c r="PAJ166" s="298"/>
      <c r="PAK166" s="298"/>
      <c r="PAL166" s="298"/>
      <c r="PAM166" s="298"/>
      <c r="PAN166" s="298"/>
      <c r="PAO166" s="298"/>
      <c r="PAP166" s="298"/>
      <c r="PAQ166" s="298"/>
      <c r="PAR166" s="298"/>
      <c r="PAS166" s="298"/>
      <c r="PAT166" s="298"/>
      <c r="PAU166" s="298"/>
      <c r="PAV166" s="298"/>
      <c r="PAW166" s="298"/>
      <c r="PAX166" s="298"/>
      <c r="PAY166" s="298"/>
      <c r="PAZ166" s="298"/>
      <c r="PBA166" s="298"/>
      <c r="PBB166" s="298"/>
      <c r="PBC166" s="298"/>
      <c r="PBD166" s="298"/>
      <c r="PBE166" s="298"/>
      <c r="PBF166" s="298"/>
      <c r="PBG166" s="298"/>
      <c r="PBH166" s="298"/>
      <c r="PBI166" s="298"/>
      <c r="PBJ166" s="298"/>
      <c r="PBK166" s="298"/>
      <c r="PBL166" s="298"/>
      <c r="PBM166" s="298"/>
      <c r="PBN166" s="298"/>
      <c r="PBO166" s="298"/>
      <c r="PBP166" s="298"/>
      <c r="PBQ166" s="298"/>
      <c r="PBR166" s="298"/>
      <c r="PBS166" s="298"/>
      <c r="PBT166" s="298"/>
      <c r="PBU166" s="298"/>
      <c r="PBV166" s="298"/>
      <c r="PBW166" s="298"/>
      <c r="PBX166" s="298"/>
      <c r="PBY166" s="298"/>
      <c r="PBZ166" s="298"/>
      <c r="PCA166" s="298"/>
      <c r="PCB166" s="298"/>
      <c r="PCC166" s="298"/>
      <c r="PCD166" s="298"/>
      <c r="PCE166" s="298"/>
      <c r="PCF166" s="298"/>
      <c r="PCG166" s="298"/>
      <c r="PCH166" s="298"/>
      <c r="PCI166" s="298"/>
      <c r="PCJ166" s="298"/>
      <c r="PCK166" s="298"/>
      <c r="PCL166" s="298"/>
      <c r="PCM166" s="298"/>
      <c r="PCN166" s="298"/>
      <c r="PCO166" s="298"/>
      <c r="PCP166" s="298"/>
      <c r="PCQ166" s="298"/>
      <c r="PCR166" s="298"/>
      <c r="PCS166" s="298"/>
      <c r="PCT166" s="298"/>
      <c r="PCU166" s="298"/>
      <c r="PCV166" s="298"/>
      <c r="PCW166" s="298"/>
      <c r="PCX166" s="298"/>
      <c r="PCY166" s="298"/>
      <c r="PCZ166" s="298"/>
      <c r="PDA166" s="298"/>
      <c r="PDB166" s="298"/>
      <c r="PDC166" s="298"/>
      <c r="PDD166" s="298"/>
      <c r="PDE166" s="298"/>
      <c r="PDF166" s="298"/>
      <c r="PDG166" s="298"/>
      <c r="PDH166" s="298"/>
      <c r="PDI166" s="298"/>
      <c r="PDJ166" s="298"/>
      <c r="PDK166" s="298"/>
      <c r="PDL166" s="298"/>
      <c r="PDM166" s="298"/>
      <c r="PDN166" s="298"/>
      <c r="PDO166" s="298"/>
      <c r="PDP166" s="298"/>
      <c r="PDQ166" s="298"/>
      <c r="PDR166" s="298"/>
      <c r="PDS166" s="298"/>
      <c r="PDT166" s="298"/>
      <c r="PDU166" s="298"/>
      <c r="PDV166" s="298"/>
      <c r="PDW166" s="298"/>
      <c r="PDX166" s="298"/>
      <c r="PDY166" s="298"/>
      <c r="PDZ166" s="298"/>
      <c r="PEA166" s="298"/>
      <c r="PEB166" s="298"/>
      <c r="PEC166" s="298"/>
      <c r="PED166" s="298"/>
      <c r="PEE166" s="298"/>
      <c r="PEF166" s="298"/>
      <c r="PEG166" s="298"/>
      <c r="PEH166" s="298"/>
      <c r="PEI166" s="298"/>
      <c r="PEJ166" s="298"/>
      <c r="PEK166" s="298"/>
      <c r="PEL166" s="298"/>
      <c r="PEM166" s="298"/>
      <c r="PEN166" s="298"/>
      <c r="PEO166" s="298"/>
      <c r="PEP166" s="298"/>
      <c r="PEQ166" s="298"/>
      <c r="PER166" s="298"/>
      <c r="PES166" s="298"/>
      <c r="PET166" s="298"/>
      <c r="PEU166" s="298"/>
      <c r="PEV166" s="298"/>
      <c r="PEW166" s="298"/>
      <c r="PEX166" s="298"/>
      <c r="PEY166" s="298"/>
      <c r="PEZ166" s="298"/>
      <c r="PFA166" s="298"/>
      <c r="PFB166" s="298"/>
      <c r="PFC166" s="298"/>
      <c r="PFD166" s="298"/>
      <c r="PFE166" s="298"/>
      <c r="PFF166" s="298"/>
      <c r="PFG166" s="298"/>
      <c r="PFH166" s="298"/>
      <c r="PFI166" s="298"/>
      <c r="PFJ166" s="298"/>
      <c r="PFK166" s="298"/>
      <c r="PFL166" s="298"/>
      <c r="PFM166" s="298"/>
      <c r="PFN166" s="298"/>
      <c r="PFO166" s="298"/>
      <c r="PFP166" s="298"/>
      <c r="PFQ166" s="298"/>
      <c r="PFR166" s="298"/>
      <c r="PFS166" s="298"/>
      <c r="PFT166" s="298"/>
      <c r="PFU166" s="298"/>
      <c r="PFV166" s="298"/>
      <c r="PFW166" s="298"/>
      <c r="PFX166" s="298"/>
      <c r="PFY166" s="298"/>
      <c r="PFZ166" s="298"/>
      <c r="PGA166" s="298"/>
      <c r="PGB166" s="298"/>
      <c r="PGC166" s="298"/>
      <c r="PGD166" s="298"/>
      <c r="PGE166" s="298"/>
      <c r="PGF166" s="298"/>
      <c r="PGG166" s="298"/>
      <c r="PGH166" s="298"/>
      <c r="PGI166" s="298"/>
      <c r="PGJ166" s="298"/>
      <c r="PGK166" s="298"/>
      <c r="PGL166" s="298"/>
      <c r="PGM166" s="298"/>
      <c r="PGN166" s="298"/>
      <c r="PGO166" s="298"/>
      <c r="PGP166" s="298"/>
      <c r="PGQ166" s="298"/>
      <c r="PGR166" s="298"/>
      <c r="PGS166" s="298"/>
      <c r="PGT166" s="298"/>
      <c r="PGU166" s="298"/>
      <c r="PGV166" s="298"/>
      <c r="PGW166" s="298"/>
      <c r="PGX166" s="298"/>
      <c r="PGY166" s="298"/>
      <c r="PGZ166" s="298"/>
      <c r="PHA166" s="298"/>
      <c r="PHB166" s="298"/>
      <c r="PHC166" s="298"/>
      <c r="PHD166" s="298"/>
      <c r="PHE166" s="298"/>
      <c r="PHF166" s="298"/>
      <c r="PHG166" s="298"/>
      <c r="PHH166" s="298"/>
      <c r="PHI166" s="298"/>
      <c r="PHJ166" s="298"/>
      <c r="PHK166" s="298"/>
      <c r="PHL166" s="298"/>
      <c r="PHM166" s="298"/>
      <c r="PHN166" s="298"/>
      <c r="PHO166" s="298"/>
      <c r="PHP166" s="298"/>
      <c r="PHQ166" s="298"/>
      <c r="PHR166" s="298"/>
      <c r="PHS166" s="298"/>
      <c r="PHT166" s="298"/>
      <c r="PHU166" s="298"/>
      <c r="PHV166" s="298"/>
      <c r="PHW166" s="298"/>
      <c r="PHX166" s="298"/>
      <c r="PHY166" s="298"/>
      <c r="PHZ166" s="298"/>
      <c r="PIA166" s="298"/>
      <c r="PIB166" s="298"/>
      <c r="PIC166" s="298"/>
      <c r="PID166" s="298"/>
      <c r="PIE166" s="298"/>
      <c r="PIF166" s="298"/>
      <c r="PIG166" s="298"/>
      <c r="PIH166" s="298"/>
      <c r="PII166" s="298"/>
      <c r="PIJ166" s="298"/>
      <c r="PIK166" s="298"/>
      <c r="PIL166" s="298"/>
      <c r="PIM166" s="298"/>
      <c r="PIN166" s="298"/>
      <c r="PIO166" s="298"/>
      <c r="PIP166" s="298"/>
      <c r="PIQ166" s="298"/>
      <c r="PIR166" s="298"/>
      <c r="PIS166" s="298"/>
      <c r="PIT166" s="298"/>
      <c r="PIU166" s="298"/>
      <c r="PIV166" s="298"/>
      <c r="PIW166" s="298"/>
      <c r="PIX166" s="298"/>
      <c r="PIY166" s="298"/>
      <c r="PIZ166" s="298"/>
      <c r="PJA166" s="298"/>
      <c r="PJB166" s="298"/>
      <c r="PJC166" s="298"/>
      <c r="PJD166" s="298"/>
      <c r="PJE166" s="298"/>
      <c r="PJF166" s="298"/>
      <c r="PJG166" s="298"/>
      <c r="PJH166" s="298"/>
      <c r="PJI166" s="298"/>
      <c r="PJJ166" s="298"/>
      <c r="PJK166" s="298"/>
      <c r="PJL166" s="298"/>
      <c r="PJM166" s="298"/>
      <c r="PJN166" s="298"/>
      <c r="PJO166" s="298"/>
      <c r="PJP166" s="298"/>
      <c r="PJQ166" s="298"/>
      <c r="PJR166" s="298"/>
      <c r="PJS166" s="298"/>
      <c r="PJT166" s="298"/>
      <c r="PJU166" s="298"/>
      <c r="PJV166" s="298"/>
      <c r="PJW166" s="298"/>
      <c r="PJX166" s="298"/>
      <c r="PJY166" s="298"/>
      <c r="PJZ166" s="298"/>
      <c r="PKA166" s="298"/>
      <c r="PKB166" s="298"/>
      <c r="PKC166" s="298"/>
      <c r="PKD166" s="298"/>
      <c r="PKE166" s="298"/>
      <c r="PKF166" s="298"/>
      <c r="PKG166" s="298"/>
      <c r="PKH166" s="298"/>
      <c r="PKI166" s="298"/>
      <c r="PKJ166" s="298"/>
      <c r="PKK166" s="298"/>
      <c r="PKL166" s="298"/>
      <c r="PKM166" s="298"/>
      <c r="PKN166" s="298"/>
      <c r="PKO166" s="298"/>
      <c r="PKP166" s="298"/>
      <c r="PKQ166" s="298"/>
      <c r="PKR166" s="298"/>
      <c r="PKS166" s="298"/>
      <c r="PKT166" s="298"/>
      <c r="PKU166" s="298"/>
      <c r="PKV166" s="298"/>
      <c r="PKW166" s="298"/>
      <c r="PKX166" s="298"/>
      <c r="PKY166" s="298"/>
      <c r="PKZ166" s="298"/>
      <c r="PLA166" s="298"/>
      <c r="PLB166" s="298"/>
      <c r="PLC166" s="298"/>
      <c r="PLD166" s="298"/>
      <c r="PLE166" s="298"/>
      <c r="PLF166" s="298"/>
      <c r="PLG166" s="298"/>
      <c r="PLH166" s="298"/>
      <c r="PLI166" s="298"/>
      <c r="PLJ166" s="298"/>
      <c r="PLK166" s="298"/>
      <c r="PLL166" s="298"/>
      <c r="PLM166" s="298"/>
      <c r="PLN166" s="298"/>
      <c r="PLO166" s="298"/>
      <c r="PLP166" s="298"/>
      <c r="PLQ166" s="298"/>
      <c r="PLR166" s="298"/>
      <c r="PLS166" s="298"/>
      <c r="PLT166" s="298"/>
      <c r="PLU166" s="298"/>
      <c r="PLV166" s="298"/>
      <c r="PLW166" s="298"/>
      <c r="PLX166" s="298"/>
      <c r="PLY166" s="298"/>
      <c r="PLZ166" s="298"/>
      <c r="PMA166" s="298"/>
      <c r="PMB166" s="298"/>
      <c r="PMC166" s="298"/>
      <c r="PMD166" s="298"/>
      <c r="PME166" s="298"/>
      <c r="PMF166" s="298"/>
      <c r="PMG166" s="298"/>
      <c r="PMH166" s="298"/>
      <c r="PMI166" s="298"/>
      <c r="PMJ166" s="298"/>
      <c r="PMK166" s="298"/>
      <c r="PML166" s="298"/>
      <c r="PMM166" s="298"/>
      <c r="PMN166" s="298"/>
      <c r="PMO166" s="298"/>
      <c r="PMP166" s="298"/>
      <c r="PMQ166" s="298"/>
      <c r="PMR166" s="298"/>
      <c r="PMS166" s="298"/>
      <c r="PMT166" s="298"/>
      <c r="PMU166" s="298"/>
      <c r="PMV166" s="298"/>
      <c r="PMW166" s="298"/>
      <c r="PMX166" s="298"/>
      <c r="PMY166" s="298"/>
      <c r="PMZ166" s="298"/>
      <c r="PNA166" s="298"/>
      <c r="PNB166" s="298"/>
      <c r="PNC166" s="298"/>
      <c r="PND166" s="298"/>
      <c r="PNE166" s="298"/>
      <c r="PNF166" s="298"/>
      <c r="PNG166" s="298"/>
      <c r="PNH166" s="298"/>
      <c r="PNI166" s="298"/>
      <c r="PNJ166" s="298"/>
      <c r="PNK166" s="298"/>
      <c r="PNL166" s="298"/>
      <c r="PNM166" s="298"/>
      <c r="PNN166" s="298"/>
      <c r="PNO166" s="298"/>
      <c r="PNP166" s="298"/>
      <c r="PNQ166" s="298"/>
      <c r="PNR166" s="298"/>
      <c r="PNS166" s="298"/>
      <c r="PNT166" s="298"/>
      <c r="PNU166" s="298"/>
      <c r="PNV166" s="298"/>
      <c r="PNW166" s="298"/>
      <c r="PNX166" s="298"/>
      <c r="PNY166" s="298"/>
      <c r="PNZ166" s="298"/>
      <c r="POA166" s="298"/>
      <c r="POB166" s="298"/>
      <c r="POC166" s="298"/>
      <c r="POD166" s="298"/>
      <c r="POE166" s="298"/>
      <c r="POF166" s="298"/>
      <c r="POG166" s="298"/>
      <c r="POH166" s="298"/>
      <c r="POI166" s="298"/>
      <c r="POJ166" s="298"/>
      <c r="POK166" s="298"/>
      <c r="POL166" s="298"/>
      <c r="POM166" s="298"/>
      <c r="PON166" s="298"/>
      <c r="POO166" s="298"/>
      <c r="POP166" s="298"/>
      <c r="POQ166" s="298"/>
      <c r="POR166" s="298"/>
      <c r="POS166" s="298"/>
      <c r="POT166" s="298"/>
      <c r="POU166" s="298"/>
      <c r="POV166" s="298"/>
      <c r="POW166" s="298"/>
      <c r="POX166" s="298"/>
      <c r="POY166" s="298"/>
      <c r="POZ166" s="298"/>
      <c r="PPA166" s="298"/>
      <c r="PPB166" s="298"/>
      <c r="PPC166" s="298"/>
      <c r="PPD166" s="298"/>
      <c r="PPE166" s="298"/>
      <c r="PPF166" s="298"/>
      <c r="PPG166" s="298"/>
      <c r="PPH166" s="298"/>
      <c r="PPI166" s="298"/>
      <c r="PPJ166" s="298"/>
      <c r="PPK166" s="298"/>
      <c r="PPL166" s="298"/>
      <c r="PPM166" s="298"/>
      <c r="PPN166" s="298"/>
      <c r="PPO166" s="298"/>
      <c r="PPP166" s="298"/>
      <c r="PPQ166" s="298"/>
      <c r="PPR166" s="298"/>
      <c r="PPS166" s="298"/>
      <c r="PPT166" s="298"/>
      <c r="PPU166" s="298"/>
      <c r="PPV166" s="298"/>
      <c r="PPW166" s="298"/>
      <c r="PPX166" s="298"/>
      <c r="PPY166" s="298"/>
      <c r="PPZ166" s="298"/>
      <c r="PQA166" s="298"/>
      <c r="PQB166" s="298"/>
      <c r="PQC166" s="298"/>
      <c r="PQD166" s="298"/>
      <c r="PQE166" s="298"/>
      <c r="PQF166" s="298"/>
      <c r="PQG166" s="298"/>
      <c r="PQH166" s="298"/>
      <c r="PQI166" s="298"/>
      <c r="PQJ166" s="298"/>
      <c r="PQK166" s="298"/>
      <c r="PQL166" s="298"/>
      <c r="PQM166" s="298"/>
      <c r="PQN166" s="298"/>
      <c r="PQO166" s="298"/>
      <c r="PQP166" s="298"/>
      <c r="PQQ166" s="298"/>
      <c r="PQR166" s="298"/>
      <c r="PQS166" s="298"/>
      <c r="PQT166" s="298"/>
      <c r="PQU166" s="298"/>
      <c r="PQV166" s="298"/>
      <c r="PQW166" s="298"/>
      <c r="PQX166" s="298"/>
      <c r="PQY166" s="298"/>
      <c r="PQZ166" s="298"/>
      <c r="PRA166" s="298"/>
      <c r="PRB166" s="298"/>
      <c r="PRC166" s="298"/>
      <c r="PRD166" s="298"/>
      <c r="PRE166" s="298"/>
      <c r="PRF166" s="298"/>
      <c r="PRG166" s="298"/>
      <c r="PRH166" s="298"/>
      <c r="PRI166" s="298"/>
      <c r="PRJ166" s="298"/>
      <c r="PRK166" s="298"/>
      <c r="PRL166" s="298"/>
      <c r="PRM166" s="298"/>
      <c r="PRN166" s="298"/>
      <c r="PRO166" s="298"/>
      <c r="PRP166" s="298"/>
      <c r="PRQ166" s="298"/>
      <c r="PRR166" s="298"/>
      <c r="PRS166" s="298"/>
      <c r="PRT166" s="298"/>
      <c r="PRU166" s="298"/>
      <c r="PRV166" s="298"/>
      <c r="PRW166" s="298"/>
      <c r="PRX166" s="298"/>
      <c r="PRY166" s="298"/>
      <c r="PRZ166" s="298"/>
      <c r="PSA166" s="298"/>
      <c r="PSB166" s="298"/>
      <c r="PSC166" s="298"/>
      <c r="PSD166" s="298"/>
      <c r="PSE166" s="298"/>
      <c r="PSF166" s="298"/>
      <c r="PSG166" s="298"/>
      <c r="PSH166" s="298"/>
      <c r="PSI166" s="298"/>
      <c r="PSJ166" s="298"/>
      <c r="PSK166" s="298"/>
      <c r="PSL166" s="298"/>
      <c r="PSM166" s="298"/>
      <c r="PSN166" s="298"/>
      <c r="PSO166" s="298"/>
      <c r="PSP166" s="298"/>
      <c r="PSQ166" s="298"/>
      <c r="PSR166" s="298"/>
      <c r="PSS166" s="298"/>
      <c r="PST166" s="298"/>
      <c r="PSU166" s="298"/>
      <c r="PSV166" s="298"/>
      <c r="PSW166" s="298"/>
      <c r="PSX166" s="298"/>
      <c r="PSY166" s="298"/>
      <c r="PSZ166" s="298"/>
      <c r="PTA166" s="298"/>
      <c r="PTB166" s="298"/>
      <c r="PTC166" s="298"/>
      <c r="PTD166" s="298"/>
      <c r="PTE166" s="298"/>
      <c r="PTF166" s="298"/>
      <c r="PTG166" s="298"/>
      <c r="PTH166" s="298"/>
      <c r="PTI166" s="298"/>
      <c r="PTJ166" s="298"/>
      <c r="PTK166" s="298"/>
      <c r="PTL166" s="298"/>
      <c r="PTM166" s="298"/>
      <c r="PTN166" s="298"/>
      <c r="PTO166" s="298"/>
      <c r="PTP166" s="298"/>
      <c r="PTQ166" s="298"/>
      <c r="PTR166" s="298"/>
      <c r="PTS166" s="298"/>
      <c r="PTT166" s="298"/>
      <c r="PTU166" s="298"/>
      <c r="PTV166" s="298"/>
      <c r="PTW166" s="298"/>
      <c r="PTX166" s="298"/>
      <c r="PTY166" s="298"/>
      <c r="PTZ166" s="298"/>
      <c r="PUA166" s="298"/>
      <c r="PUB166" s="298"/>
      <c r="PUC166" s="298"/>
      <c r="PUD166" s="298"/>
      <c r="PUE166" s="298"/>
      <c r="PUF166" s="298"/>
      <c r="PUG166" s="298"/>
      <c r="PUH166" s="298"/>
      <c r="PUI166" s="298"/>
      <c r="PUJ166" s="298"/>
      <c r="PUK166" s="298"/>
      <c r="PUL166" s="298"/>
      <c r="PUM166" s="298"/>
      <c r="PUN166" s="298"/>
      <c r="PUO166" s="298"/>
      <c r="PUP166" s="298"/>
      <c r="PUQ166" s="298"/>
      <c r="PUR166" s="298"/>
      <c r="PUS166" s="298"/>
      <c r="PUT166" s="298"/>
      <c r="PUU166" s="298"/>
      <c r="PUV166" s="298"/>
      <c r="PUW166" s="298"/>
      <c r="PUX166" s="298"/>
      <c r="PUY166" s="298"/>
      <c r="PUZ166" s="298"/>
      <c r="PVA166" s="298"/>
      <c r="PVB166" s="298"/>
      <c r="PVC166" s="298"/>
      <c r="PVD166" s="298"/>
      <c r="PVE166" s="298"/>
      <c r="PVF166" s="298"/>
      <c r="PVG166" s="298"/>
      <c r="PVH166" s="298"/>
      <c r="PVI166" s="298"/>
      <c r="PVJ166" s="298"/>
      <c r="PVK166" s="298"/>
      <c r="PVL166" s="298"/>
      <c r="PVM166" s="298"/>
      <c r="PVN166" s="298"/>
      <c r="PVO166" s="298"/>
      <c r="PVP166" s="298"/>
      <c r="PVQ166" s="298"/>
      <c r="PVR166" s="298"/>
      <c r="PVS166" s="298"/>
      <c r="PVT166" s="298"/>
      <c r="PVU166" s="298"/>
      <c r="PVV166" s="298"/>
      <c r="PVW166" s="298"/>
      <c r="PVX166" s="298"/>
      <c r="PVY166" s="298"/>
      <c r="PVZ166" s="298"/>
      <c r="PWA166" s="298"/>
      <c r="PWB166" s="298"/>
      <c r="PWC166" s="298"/>
      <c r="PWD166" s="298"/>
      <c r="PWE166" s="298"/>
      <c r="PWF166" s="298"/>
      <c r="PWG166" s="298"/>
      <c r="PWH166" s="298"/>
      <c r="PWI166" s="298"/>
      <c r="PWJ166" s="298"/>
      <c r="PWK166" s="298"/>
      <c r="PWL166" s="298"/>
      <c r="PWM166" s="298"/>
      <c r="PWN166" s="298"/>
      <c r="PWO166" s="298"/>
      <c r="PWP166" s="298"/>
      <c r="PWQ166" s="298"/>
      <c r="PWR166" s="298"/>
      <c r="PWS166" s="298"/>
      <c r="PWT166" s="298"/>
      <c r="PWU166" s="298"/>
      <c r="PWV166" s="298"/>
      <c r="PWW166" s="298"/>
      <c r="PWX166" s="298"/>
      <c r="PWY166" s="298"/>
      <c r="PWZ166" s="298"/>
      <c r="PXA166" s="298"/>
      <c r="PXB166" s="298"/>
      <c r="PXC166" s="298"/>
      <c r="PXD166" s="298"/>
      <c r="PXE166" s="298"/>
      <c r="PXF166" s="298"/>
      <c r="PXG166" s="298"/>
      <c r="PXH166" s="298"/>
      <c r="PXI166" s="298"/>
      <c r="PXJ166" s="298"/>
      <c r="PXK166" s="298"/>
      <c r="PXL166" s="298"/>
      <c r="PXM166" s="298"/>
      <c r="PXN166" s="298"/>
      <c r="PXO166" s="298"/>
      <c r="PXP166" s="298"/>
      <c r="PXQ166" s="298"/>
      <c r="PXR166" s="298"/>
      <c r="PXS166" s="298"/>
      <c r="PXT166" s="298"/>
      <c r="PXU166" s="298"/>
      <c r="PXV166" s="298"/>
      <c r="PXW166" s="298"/>
      <c r="PXX166" s="298"/>
      <c r="PXY166" s="298"/>
      <c r="PXZ166" s="298"/>
      <c r="PYA166" s="298"/>
      <c r="PYB166" s="298"/>
      <c r="PYC166" s="298"/>
      <c r="PYD166" s="298"/>
      <c r="PYE166" s="298"/>
      <c r="PYF166" s="298"/>
      <c r="PYG166" s="298"/>
      <c r="PYH166" s="298"/>
      <c r="PYI166" s="298"/>
      <c r="PYJ166" s="298"/>
      <c r="PYK166" s="298"/>
      <c r="PYL166" s="298"/>
      <c r="PYM166" s="298"/>
      <c r="PYN166" s="298"/>
      <c r="PYO166" s="298"/>
      <c r="PYP166" s="298"/>
      <c r="PYQ166" s="298"/>
      <c r="PYR166" s="298"/>
      <c r="PYS166" s="298"/>
      <c r="PYT166" s="298"/>
      <c r="PYU166" s="298"/>
      <c r="PYV166" s="298"/>
      <c r="PYW166" s="298"/>
      <c r="PYX166" s="298"/>
      <c r="PYY166" s="298"/>
      <c r="PYZ166" s="298"/>
      <c r="PZA166" s="298"/>
      <c r="PZB166" s="298"/>
      <c r="PZC166" s="298"/>
      <c r="PZD166" s="298"/>
      <c r="PZE166" s="298"/>
      <c r="PZF166" s="298"/>
      <c r="PZG166" s="298"/>
      <c r="PZH166" s="298"/>
      <c r="PZI166" s="298"/>
      <c r="PZJ166" s="298"/>
      <c r="PZK166" s="298"/>
      <c r="PZL166" s="298"/>
      <c r="PZM166" s="298"/>
      <c r="PZN166" s="298"/>
      <c r="PZO166" s="298"/>
      <c r="PZP166" s="298"/>
      <c r="PZQ166" s="298"/>
      <c r="PZR166" s="298"/>
      <c r="PZS166" s="298"/>
      <c r="PZT166" s="298"/>
      <c r="PZU166" s="298"/>
      <c r="PZV166" s="298"/>
      <c r="PZW166" s="298"/>
      <c r="PZX166" s="298"/>
      <c r="PZY166" s="298"/>
      <c r="PZZ166" s="298"/>
      <c r="QAA166" s="298"/>
      <c r="QAB166" s="298"/>
      <c r="QAC166" s="298"/>
      <c r="QAD166" s="298"/>
      <c r="QAE166" s="298"/>
      <c r="QAF166" s="298"/>
      <c r="QAG166" s="298"/>
      <c r="QAH166" s="298"/>
      <c r="QAI166" s="298"/>
      <c r="QAJ166" s="298"/>
      <c r="QAK166" s="298"/>
      <c r="QAL166" s="298"/>
      <c r="QAM166" s="298"/>
      <c r="QAN166" s="298"/>
      <c r="QAO166" s="298"/>
      <c r="QAP166" s="298"/>
      <c r="QAQ166" s="298"/>
      <c r="QAR166" s="298"/>
      <c r="QAS166" s="298"/>
      <c r="QAT166" s="298"/>
      <c r="QAU166" s="298"/>
      <c r="QAV166" s="298"/>
      <c r="QAW166" s="298"/>
      <c r="QAX166" s="298"/>
      <c r="QAY166" s="298"/>
      <c r="QAZ166" s="298"/>
      <c r="QBA166" s="298"/>
      <c r="QBB166" s="298"/>
      <c r="QBC166" s="298"/>
      <c r="QBD166" s="298"/>
      <c r="QBE166" s="298"/>
      <c r="QBF166" s="298"/>
      <c r="QBG166" s="298"/>
      <c r="QBH166" s="298"/>
      <c r="QBI166" s="298"/>
      <c r="QBJ166" s="298"/>
      <c r="QBK166" s="298"/>
      <c r="QBL166" s="298"/>
      <c r="QBM166" s="298"/>
      <c r="QBN166" s="298"/>
      <c r="QBO166" s="298"/>
      <c r="QBP166" s="298"/>
      <c r="QBQ166" s="298"/>
      <c r="QBR166" s="298"/>
      <c r="QBS166" s="298"/>
      <c r="QBT166" s="298"/>
      <c r="QBU166" s="298"/>
      <c r="QBV166" s="298"/>
      <c r="QBW166" s="298"/>
      <c r="QBX166" s="298"/>
      <c r="QBY166" s="298"/>
      <c r="QBZ166" s="298"/>
      <c r="QCA166" s="298"/>
      <c r="QCB166" s="298"/>
      <c r="QCC166" s="298"/>
      <c r="QCD166" s="298"/>
      <c r="QCE166" s="298"/>
      <c r="QCF166" s="298"/>
      <c r="QCG166" s="298"/>
      <c r="QCH166" s="298"/>
      <c r="QCI166" s="298"/>
      <c r="QCJ166" s="298"/>
      <c r="QCK166" s="298"/>
      <c r="QCL166" s="298"/>
      <c r="QCM166" s="298"/>
      <c r="QCN166" s="298"/>
      <c r="QCO166" s="298"/>
      <c r="QCP166" s="298"/>
      <c r="QCQ166" s="298"/>
      <c r="QCR166" s="298"/>
      <c r="QCS166" s="298"/>
      <c r="QCT166" s="298"/>
      <c r="QCU166" s="298"/>
      <c r="QCV166" s="298"/>
      <c r="QCW166" s="298"/>
      <c r="QCX166" s="298"/>
      <c r="QCY166" s="298"/>
      <c r="QCZ166" s="298"/>
      <c r="QDA166" s="298"/>
      <c r="QDB166" s="298"/>
      <c r="QDC166" s="298"/>
      <c r="QDD166" s="298"/>
      <c r="QDE166" s="298"/>
      <c r="QDF166" s="298"/>
      <c r="QDG166" s="298"/>
      <c r="QDH166" s="298"/>
      <c r="QDI166" s="298"/>
      <c r="QDJ166" s="298"/>
      <c r="QDK166" s="298"/>
      <c r="QDL166" s="298"/>
      <c r="QDM166" s="298"/>
      <c r="QDN166" s="298"/>
      <c r="QDO166" s="298"/>
      <c r="QDP166" s="298"/>
      <c r="QDQ166" s="298"/>
      <c r="QDR166" s="298"/>
      <c r="QDS166" s="298"/>
      <c r="QDT166" s="298"/>
      <c r="QDU166" s="298"/>
      <c r="QDV166" s="298"/>
      <c r="QDW166" s="298"/>
      <c r="QDX166" s="298"/>
      <c r="QDY166" s="298"/>
      <c r="QDZ166" s="298"/>
      <c r="QEA166" s="298"/>
      <c r="QEB166" s="298"/>
      <c r="QEC166" s="298"/>
      <c r="QED166" s="298"/>
      <c r="QEE166" s="298"/>
      <c r="QEF166" s="298"/>
      <c r="QEG166" s="298"/>
      <c r="QEH166" s="298"/>
      <c r="QEI166" s="298"/>
      <c r="QEJ166" s="298"/>
      <c r="QEK166" s="298"/>
      <c r="QEL166" s="298"/>
      <c r="QEM166" s="298"/>
      <c r="QEN166" s="298"/>
      <c r="QEO166" s="298"/>
      <c r="QEP166" s="298"/>
      <c r="QEQ166" s="298"/>
      <c r="QER166" s="298"/>
      <c r="QES166" s="298"/>
      <c r="QET166" s="298"/>
      <c r="QEU166" s="298"/>
      <c r="QEV166" s="298"/>
      <c r="QEW166" s="298"/>
      <c r="QEX166" s="298"/>
      <c r="QEY166" s="298"/>
      <c r="QEZ166" s="298"/>
      <c r="QFA166" s="298"/>
      <c r="QFB166" s="298"/>
      <c r="QFC166" s="298"/>
      <c r="QFD166" s="298"/>
      <c r="QFE166" s="298"/>
      <c r="QFF166" s="298"/>
      <c r="QFG166" s="298"/>
      <c r="QFH166" s="298"/>
      <c r="QFI166" s="298"/>
      <c r="QFJ166" s="298"/>
      <c r="QFK166" s="298"/>
      <c r="QFL166" s="298"/>
      <c r="QFM166" s="298"/>
      <c r="QFN166" s="298"/>
      <c r="QFO166" s="298"/>
      <c r="QFP166" s="298"/>
      <c r="QFQ166" s="298"/>
      <c r="QFR166" s="298"/>
      <c r="QFS166" s="298"/>
      <c r="QFT166" s="298"/>
      <c r="QFU166" s="298"/>
      <c r="QFV166" s="298"/>
      <c r="QFW166" s="298"/>
      <c r="QFX166" s="298"/>
      <c r="QFY166" s="298"/>
      <c r="QFZ166" s="298"/>
      <c r="QGA166" s="298"/>
      <c r="QGB166" s="298"/>
      <c r="QGC166" s="298"/>
      <c r="QGD166" s="298"/>
      <c r="QGE166" s="298"/>
      <c r="QGF166" s="298"/>
      <c r="QGG166" s="298"/>
      <c r="QGH166" s="298"/>
      <c r="QGI166" s="298"/>
      <c r="QGJ166" s="298"/>
      <c r="QGK166" s="298"/>
      <c r="QGL166" s="298"/>
      <c r="QGM166" s="298"/>
      <c r="QGN166" s="298"/>
      <c r="QGO166" s="298"/>
      <c r="QGP166" s="298"/>
      <c r="QGQ166" s="298"/>
      <c r="QGR166" s="298"/>
      <c r="QGS166" s="298"/>
      <c r="QGT166" s="298"/>
      <c r="QGU166" s="298"/>
      <c r="QGV166" s="298"/>
      <c r="QGW166" s="298"/>
      <c r="QGX166" s="298"/>
      <c r="QGY166" s="298"/>
      <c r="QGZ166" s="298"/>
      <c r="QHA166" s="298"/>
      <c r="QHB166" s="298"/>
      <c r="QHC166" s="298"/>
      <c r="QHD166" s="298"/>
      <c r="QHE166" s="298"/>
      <c r="QHF166" s="298"/>
      <c r="QHG166" s="298"/>
      <c r="QHH166" s="298"/>
      <c r="QHI166" s="298"/>
      <c r="QHJ166" s="298"/>
      <c r="QHK166" s="298"/>
      <c r="QHL166" s="298"/>
      <c r="QHM166" s="298"/>
      <c r="QHN166" s="298"/>
      <c r="QHO166" s="298"/>
      <c r="QHP166" s="298"/>
      <c r="QHQ166" s="298"/>
      <c r="QHR166" s="298"/>
      <c r="QHS166" s="298"/>
      <c r="QHT166" s="298"/>
      <c r="QHU166" s="298"/>
      <c r="QHV166" s="298"/>
      <c r="QHW166" s="298"/>
      <c r="QHX166" s="298"/>
      <c r="QHY166" s="298"/>
      <c r="QHZ166" s="298"/>
      <c r="QIA166" s="298"/>
      <c r="QIB166" s="298"/>
      <c r="QIC166" s="298"/>
      <c r="QID166" s="298"/>
      <c r="QIE166" s="298"/>
      <c r="QIF166" s="298"/>
      <c r="QIG166" s="298"/>
      <c r="QIH166" s="298"/>
      <c r="QII166" s="298"/>
      <c r="QIJ166" s="298"/>
      <c r="QIK166" s="298"/>
      <c r="QIL166" s="298"/>
      <c r="QIM166" s="298"/>
      <c r="QIN166" s="298"/>
      <c r="QIO166" s="298"/>
      <c r="QIP166" s="298"/>
      <c r="QIQ166" s="298"/>
      <c r="QIR166" s="298"/>
      <c r="QIS166" s="298"/>
      <c r="QIT166" s="298"/>
      <c r="QIU166" s="298"/>
      <c r="QIV166" s="298"/>
      <c r="QIW166" s="298"/>
      <c r="QIX166" s="298"/>
      <c r="QIY166" s="298"/>
      <c r="QIZ166" s="298"/>
      <c r="QJA166" s="298"/>
      <c r="QJB166" s="298"/>
      <c r="QJC166" s="298"/>
      <c r="QJD166" s="298"/>
      <c r="QJE166" s="298"/>
      <c r="QJF166" s="298"/>
      <c r="QJG166" s="298"/>
      <c r="QJH166" s="298"/>
      <c r="QJI166" s="298"/>
      <c r="QJJ166" s="298"/>
      <c r="QJK166" s="298"/>
      <c r="QJL166" s="298"/>
      <c r="QJM166" s="298"/>
      <c r="QJN166" s="298"/>
      <c r="QJO166" s="298"/>
      <c r="QJP166" s="298"/>
      <c r="QJQ166" s="298"/>
      <c r="QJR166" s="298"/>
      <c r="QJS166" s="298"/>
      <c r="QJT166" s="298"/>
      <c r="QJU166" s="298"/>
      <c r="QJV166" s="298"/>
      <c r="QJW166" s="298"/>
      <c r="QJX166" s="298"/>
      <c r="QJY166" s="298"/>
      <c r="QJZ166" s="298"/>
      <c r="QKA166" s="298"/>
      <c r="QKB166" s="298"/>
      <c r="QKC166" s="298"/>
      <c r="QKD166" s="298"/>
      <c r="QKE166" s="298"/>
      <c r="QKF166" s="298"/>
      <c r="QKG166" s="298"/>
      <c r="QKH166" s="298"/>
      <c r="QKI166" s="298"/>
      <c r="QKJ166" s="298"/>
      <c r="QKK166" s="298"/>
      <c r="QKL166" s="298"/>
      <c r="QKM166" s="298"/>
      <c r="QKN166" s="298"/>
      <c r="QKO166" s="298"/>
      <c r="QKP166" s="298"/>
      <c r="QKQ166" s="298"/>
      <c r="QKR166" s="298"/>
      <c r="QKS166" s="298"/>
      <c r="QKT166" s="298"/>
      <c r="QKU166" s="298"/>
      <c r="QKV166" s="298"/>
      <c r="QKW166" s="298"/>
      <c r="QKX166" s="298"/>
      <c r="QKY166" s="298"/>
      <c r="QKZ166" s="298"/>
      <c r="QLA166" s="298"/>
      <c r="QLB166" s="298"/>
      <c r="QLC166" s="298"/>
      <c r="QLD166" s="298"/>
      <c r="QLE166" s="298"/>
      <c r="QLF166" s="298"/>
      <c r="QLG166" s="298"/>
      <c r="QLH166" s="298"/>
      <c r="QLI166" s="298"/>
      <c r="QLJ166" s="298"/>
      <c r="QLK166" s="298"/>
      <c r="QLL166" s="298"/>
      <c r="QLM166" s="298"/>
      <c r="QLN166" s="298"/>
      <c r="QLO166" s="298"/>
      <c r="QLP166" s="298"/>
      <c r="QLQ166" s="298"/>
      <c r="QLR166" s="298"/>
      <c r="QLS166" s="298"/>
      <c r="QLT166" s="298"/>
      <c r="QLU166" s="298"/>
      <c r="QLV166" s="298"/>
      <c r="QLW166" s="298"/>
      <c r="QLX166" s="298"/>
      <c r="QLY166" s="298"/>
      <c r="QLZ166" s="298"/>
      <c r="QMA166" s="298"/>
      <c r="QMB166" s="298"/>
      <c r="QMC166" s="298"/>
      <c r="QMD166" s="298"/>
      <c r="QME166" s="298"/>
      <c r="QMF166" s="298"/>
      <c r="QMG166" s="298"/>
      <c r="QMH166" s="298"/>
      <c r="QMI166" s="298"/>
      <c r="QMJ166" s="298"/>
      <c r="QMK166" s="298"/>
      <c r="QML166" s="298"/>
      <c r="QMM166" s="298"/>
      <c r="QMN166" s="298"/>
      <c r="QMO166" s="298"/>
      <c r="QMP166" s="298"/>
      <c r="QMQ166" s="298"/>
      <c r="QMR166" s="298"/>
      <c r="QMS166" s="298"/>
      <c r="QMT166" s="298"/>
      <c r="QMU166" s="298"/>
      <c r="QMV166" s="298"/>
      <c r="QMW166" s="298"/>
      <c r="QMX166" s="298"/>
      <c r="QMY166" s="298"/>
      <c r="QMZ166" s="298"/>
      <c r="QNA166" s="298"/>
      <c r="QNB166" s="298"/>
      <c r="QNC166" s="298"/>
      <c r="QND166" s="298"/>
      <c r="QNE166" s="298"/>
      <c r="QNF166" s="298"/>
      <c r="QNG166" s="298"/>
      <c r="QNH166" s="298"/>
      <c r="QNI166" s="298"/>
      <c r="QNJ166" s="298"/>
      <c r="QNK166" s="298"/>
      <c r="QNL166" s="298"/>
      <c r="QNM166" s="298"/>
      <c r="QNN166" s="298"/>
      <c r="QNO166" s="298"/>
      <c r="QNP166" s="298"/>
      <c r="QNQ166" s="298"/>
      <c r="QNR166" s="298"/>
      <c r="QNS166" s="298"/>
      <c r="QNT166" s="298"/>
      <c r="QNU166" s="298"/>
      <c r="QNV166" s="298"/>
      <c r="QNW166" s="298"/>
      <c r="QNX166" s="298"/>
      <c r="QNY166" s="298"/>
      <c r="QNZ166" s="298"/>
      <c r="QOA166" s="298"/>
      <c r="QOB166" s="298"/>
      <c r="QOC166" s="298"/>
      <c r="QOD166" s="298"/>
      <c r="QOE166" s="298"/>
      <c r="QOF166" s="298"/>
      <c r="QOG166" s="298"/>
      <c r="QOH166" s="298"/>
      <c r="QOI166" s="298"/>
      <c r="QOJ166" s="298"/>
      <c r="QOK166" s="298"/>
      <c r="QOL166" s="298"/>
      <c r="QOM166" s="298"/>
      <c r="QON166" s="298"/>
      <c r="QOO166" s="298"/>
      <c r="QOP166" s="298"/>
      <c r="QOQ166" s="298"/>
      <c r="QOR166" s="298"/>
      <c r="QOS166" s="298"/>
      <c r="QOT166" s="298"/>
      <c r="QOU166" s="298"/>
      <c r="QOV166" s="298"/>
      <c r="QOW166" s="298"/>
      <c r="QOX166" s="298"/>
      <c r="QOY166" s="298"/>
      <c r="QOZ166" s="298"/>
      <c r="QPA166" s="298"/>
      <c r="QPB166" s="298"/>
      <c r="QPC166" s="298"/>
      <c r="QPD166" s="298"/>
      <c r="QPE166" s="298"/>
      <c r="QPF166" s="298"/>
      <c r="QPG166" s="298"/>
      <c r="QPH166" s="298"/>
      <c r="QPI166" s="298"/>
      <c r="QPJ166" s="298"/>
      <c r="QPK166" s="298"/>
      <c r="QPL166" s="298"/>
      <c r="QPM166" s="298"/>
      <c r="QPN166" s="298"/>
      <c r="QPO166" s="298"/>
      <c r="QPP166" s="298"/>
      <c r="QPQ166" s="298"/>
      <c r="QPR166" s="298"/>
      <c r="QPS166" s="298"/>
      <c r="QPT166" s="298"/>
      <c r="QPU166" s="298"/>
      <c r="QPV166" s="298"/>
      <c r="QPW166" s="298"/>
      <c r="QPX166" s="298"/>
      <c r="QPY166" s="298"/>
      <c r="QPZ166" s="298"/>
      <c r="QQA166" s="298"/>
      <c r="QQB166" s="298"/>
      <c r="QQC166" s="298"/>
      <c r="QQD166" s="298"/>
      <c r="QQE166" s="298"/>
      <c r="QQF166" s="298"/>
      <c r="QQG166" s="298"/>
      <c r="QQH166" s="298"/>
      <c r="QQI166" s="298"/>
      <c r="QQJ166" s="298"/>
      <c r="QQK166" s="298"/>
      <c r="QQL166" s="298"/>
      <c r="QQM166" s="298"/>
      <c r="QQN166" s="298"/>
      <c r="QQO166" s="298"/>
      <c r="QQP166" s="298"/>
      <c r="QQQ166" s="298"/>
      <c r="QQR166" s="298"/>
      <c r="QQS166" s="298"/>
      <c r="QQT166" s="298"/>
      <c r="QQU166" s="298"/>
      <c r="QQV166" s="298"/>
      <c r="QQW166" s="298"/>
      <c r="QQX166" s="298"/>
      <c r="QQY166" s="298"/>
      <c r="QQZ166" s="298"/>
      <c r="QRA166" s="298"/>
      <c r="QRB166" s="298"/>
      <c r="QRC166" s="298"/>
      <c r="QRD166" s="298"/>
      <c r="QRE166" s="298"/>
      <c r="QRF166" s="298"/>
      <c r="QRG166" s="298"/>
      <c r="QRH166" s="298"/>
      <c r="QRI166" s="298"/>
      <c r="QRJ166" s="298"/>
      <c r="QRK166" s="298"/>
      <c r="QRL166" s="298"/>
      <c r="QRM166" s="298"/>
      <c r="QRN166" s="298"/>
      <c r="QRO166" s="298"/>
      <c r="QRP166" s="298"/>
      <c r="QRQ166" s="298"/>
      <c r="QRR166" s="298"/>
      <c r="QRS166" s="298"/>
      <c r="QRT166" s="298"/>
      <c r="QRU166" s="298"/>
      <c r="QRV166" s="298"/>
      <c r="QRW166" s="298"/>
      <c r="QRX166" s="298"/>
      <c r="QRY166" s="298"/>
      <c r="QRZ166" s="298"/>
      <c r="QSA166" s="298"/>
      <c r="QSB166" s="298"/>
      <c r="QSC166" s="298"/>
      <c r="QSD166" s="298"/>
      <c r="QSE166" s="298"/>
      <c r="QSF166" s="298"/>
      <c r="QSG166" s="298"/>
      <c r="QSH166" s="298"/>
      <c r="QSI166" s="298"/>
      <c r="QSJ166" s="298"/>
      <c r="QSK166" s="298"/>
      <c r="QSL166" s="298"/>
      <c r="QSM166" s="298"/>
      <c r="QSN166" s="298"/>
      <c r="QSO166" s="298"/>
      <c r="QSP166" s="298"/>
      <c r="QSQ166" s="298"/>
      <c r="QSR166" s="298"/>
      <c r="QSS166" s="298"/>
      <c r="QST166" s="298"/>
      <c r="QSU166" s="298"/>
      <c r="QSV166" s="298"/>
      <c r="QSW166" s="298"/>
      <c r="QSX166" s="298"/>
      <c r="QSY166" s="298"/>
      <c r="QSZ166" s="298"/>
      <c r="QTA166" s="298"/>
      <c r="QTB166" s="298"/>
      <c r="QTC166" s="298"/>
      <c r="QTD166" s="298"/>
      <c r="QTE166" s="298"/>
      <c r="QTF166" s="298"/>
      <c r="QTG166" s="298"/>
      <c r="QTH166" s="298"/>
      <c r="QTI166" s="298"/>
      <c r="QTJ166" s="298"/>
      <c r="QTK166" s="298"/>
      <c r="QTL166" s="298"/>
      <c r="QTM166" s="298"/>
      <c r="QTN166" s="298"/>
      <c r="QTO166" s="298"/>
      <c r="QTP166" s="298"/>
      <c r="QTQ166" s="298"/>
      <c r="QTR166" s="298"/>
      <c r="QTS166" s="298"/>
      <c r="QTT166" s="298"/>
      <c r="QTU166" s="298"/>
      <c r="QTV166" s="298"/>
      <c r="QTW166" s="298"/>
      <c r="QTX166" s="298"/>
      <c r="QTY166" s="298"/>
      <c r="QTZ166" s="298"/>
      <c r="QUA166" s="298"/>
      <c r="QUB166" s="298"/>
      <c r="QUC166" s="298"/>
      <c r="QUD166" s="298"/>
      <c r="QUE166" s="298"/>
      <c r="QUF166" s="298"/>
      <c r="QUG166" s="298"/>
      <c r="QUH166" s="298"/>
      <c r="QUI166" s="298"/>
      <c r="QUJ166" s="298"/>
      <c r="QUK166" s="298"/>
      <c r="QUL166" s="298"/>
      <c r="QUM166" s="298"/>
      <c r="QUN166" s="298"/>
      <c r="QUO166" s="298"/>
      <c r="QUP166" s="298"/>
      <c r="QUQ166" s="298"/>
      <c r="QUR166" s="298"/>
      <c r="QUS166" s="298"/>
      <c r="QUT166" s="298"/>
      <c r="QUU166" s="298"/>
      <c r="QUV166" s="298"/>
      <c r="QUW166" s="298"/>
      <c r="QUX166" s="298"/>
      <c r="QUY166" s="298"/>
      <c r="QUZ166" s="298"/>
      <c r="QVA166" s="298"/>
      <c r="QVB166" s="298"/>
      <c r="QVC166" s="298"/>
      <c r="QVD166" s="298"/>
      <c r="QVE166" s="298"/>
      <c r="QVF166" s="298"/>
      <c r="QVG166" s="298"/>
      <c r="QVH166" s="298"/>
      <c r="QVI166" s="298"/>
      <c r="QVJ166" s="298"/>
      <c r="QVK166" s="298"/>
      <c r="QVL166" s="298"/>
      <c r="QVM166" s="298"/>
      <c r="QVN166" s="298"/>
      <c r="QVO166" s="298"/>
      <c r="QVP166" s="298"/>
      <c r="QVQ166" s="298"/>
      <c r="QVR166" s="298"/>
      <c r="QVS166" s="298"/>
      <c r="QVT166" s="298"/>
      <c r="QVU166" s="298"/>
      <c r="QVV166" s="298"/>
      <c r="QVW166" s="298"/>
      <c r="QVX166" s="298"/>
      <c r="QVY166" s="298"/>
      <c r="QVZ166" s="298"/>
      <c r="QWA166" s="298"/>
      <c r="QWB166" s="298"/>
      <c r="QWC166" s="298"/>
      <c r="QWD166" s="298"/>
      <c r="QWE166" s="298"/>
      <c r="QWF166" s="298"/>
      <c r="QWG166" s="298"/>
      <c r="QWH166" s="298"/>
      <c r="QWI166" s="298"/>
      <c r="QWJ166" s="298"/>
      <c r="QWK166" s="298"/>
      <c r="QWL166" s="298"/>
      <c r="QWM166" s="298"/>
      <c r="QWN166" s="298"/>
      <c r="QWO166" s="298"/>
      <c r="QWP166" s="298"/>
      <c r="QWQ166" s="298"/>
      <c r="QWR166" s="298"/>
      <c r="QWS166" s="298"/>
      <c r="QWT166" s="298"/>
      <c r="QWU166" s="298"/>
      <c r="QWV166" s="298"/>
      <c r="QWW166" s="298"/>
      <c r="QWX166" s="298"/>
      <c r="QWY166" s="298"/>
      <c r="QWZ166" s="298"/>
      <c r="QXA166" s="298"/>
      <c r="QXB166" s="298"/>
      <c r="QXC166" s="298"/>
      <c r="QXD166" s="298"/>
      <c r="QXE166" s="298"/>
      <c r="QXF166" s="298"/>
      <c r="QXG166" s="298"/>
      <c r="QXH166" s="298"/>
      <c r="QXI166" s="298"/>
      <c r="QXJ166" s="298"/>
      <c r="QXK166" s="298"/>
      <c r="QXL166" s="298"/>
      <c r="QXM166" s="298"/>
      <c r="QXN166" s="298"/>
      <c r="QXO166" s="298"/>
      <c r="QXP166" s="298"/>
      <c r="QXQ166" s="298"/>
      <c r="QXR166" s="298"/>
      <c r="QXS166" s="298"/>
      <c r="QXT166" s="298"/>
      <c r="QXU166" s="298"/>
      <c r="QXV166" s="298"/>
      <c r="QXW166" s="298"/>
      <c r="QXX166" s="298"/>
      <c r="QXY166" s="298"/>
      <c r="QXZ166" s="298"/>
      <c r="QYA166" s="298"/>
      <c r="QYB166" s="298"/>
      <c r="QYC166" s="298"/>
      <c r="QYD166" s="298"/>
      <c r="QYE166" s="298"/>
      <c r="QYF166" s="298"/>
      <c r="QYG166" s="298"/>
      <c r="QYH166" s="298"/>
      <c r="QYI166" s="298"/>
      <c r="QYJ166" s="298"/>
      <c r="QYK166" s="298"/>
      <c r="QYL166" s="298"/>
      <c r="QYM166" s="298"/>
      <c r="QYN166" s="298"/>
      <c r="QYO166" s="298"/>
      <c r="QYP166" s="298"/>
      <c r="QYQ166" s="298"/>
      <c r="QYR166" s="298"/>
      <c r="QYS166" s="298"/>
      <c r="QYT166" s="298"/>
      <c r="QYU166" s="298"/>
      <c r="QYV166" s="298"/>
      <c r="QYW166" s="298"/>
      <c r="QYX166" s="298"/>
      <c r="QYY166" s="298"/>
      <c r="QYZ166" s="298"/>
      <c r="QZA166" s="298"/>
      <c r="QZB166" s="298"/>
      <c r="QZC166" s="298"/>
      <c r="QZD166" s="298"/>
      <c r="QZE166" s="298"/>
      <c r="QZF166" s="298"/>
      <c r="QZG166" s="298"/>
      <c r="QZH166" s="298"/>
      <c r="QZI166" s="298"/>
      <c r="QZJ166" s="298"/>
      <c r="QZK166" s="298"/>
      <c r="QZL166" s="298"/>
      <c r="QZM166" s="298"/>
      <c r="QZN166" s="298"/>
      <c r="QZO166" s="298"/>
      <c r="QZP166" s="298"/>
      <c r="QZQ166" s="298"/>
      <c r="QZR166" s="298"/>
      <c r="QZS166" s="298"/>
      <c r="QZT166" s="298"/>
      <c r="QZU166" s="298"/>
      <c r="QZV166" s="298"/>
      <c r="QZW166" s="298"/>
      <c r="QZX166" s="298"/>
      <c r="QZY166" s="298"/>
      <c r="QZZ166" s="298"/>
      <c r="RAA166" s="298"/>
      <c r="RAB166" s="298"/>
      <c r="RAC166" s="298"/>
      <c r="RAD166" s="298"/>
      <c r="RAE166" s="298"/>
      <c r="RAF166" s="298"/>
      <c r="RAG166" s="298"/>
      <c r="RAH166" s="298"/>
      <c r="RAI166" s="298"/>
      <c r="RAJ166" s="298"/>
      <c r="RAK166" s="298"/>
      <c r="RAL166" s="298"/>
      <c r="RAM166" s="298"/>
      <c r="RAN166" s="298"/>
      <c r="RAO166" s="298"/>
      <c r="RAP166" s="298"/>
      <c r="RAQ166" s="298"/>
      <c r="RAR166" s="298"/>
      <c r="RAS166" s="298"/>
      <c r="RAT166" s="298"/>
      <c r="RAU166" s="298"/>
      <c r="RAV166" s="298"/>
      <c r="RAW166" s="298"/>
      <c r="RAX166" s="298"/>
      <c r="RAY166" s="298"/>
      <c r="RAZ166" s="298"/>
      <c r="RBA166" s="298"/>
      <c r="RBB166" s="298"/>
      <c r="RBC166" s="298"/>
      <c r="RBD166" s="298"/>
      <c r="RBE166" s="298"/>
      <c r="RBF166" s="298"/>
      <c r="RBG166" s="298"/>
      <c r="RBH166" s="298"/>
      <c r="RBI166" s="298"/>
      <c r="RBJ166" s="298"/>
      <c r="RBK166" s="298"/>
      <c r="RBL166" s="298"/>
      <c r="RBM166" s="298"/>
      <c r="RBN166" s="298"/>
      <c r="RBO166" s="298"/>
      <c r="RBP166" s="298"/>
      <c r="RBQ166" s="298"/>
      <c r="RBR166" s="298"/>
      <c r="RBS166" s="298"/>
      <c r="RBT166" s="298"/>
      <c r="RBU166" s="298"/>
      <c r="RBV166" s="298"/>
      <c r="RBW166" s="298"/>
      <c r="RBX166" s="298"/>
      <c r="RBY166" s="298"/>
      <c r="RBZ166" s="298"/>
      <c r="RCA166" s="298"/>
      <c r="RCB166" s="298"/>
      <c r="RCC166" s="298"/>
      <c r="RCD166" s="298"/>
      <c r="RCE166" s="298"/>
      <c r="RCF166" s="298"/>
      <c r="RCG166" s="298"/>
      <c r="RCH166" s="298"/>
      <c r="RCI166" s="298"/>
      <c r="RCJ166" s="298"/>
      <c r="RCK166" s="298"/>
      <c r="RCL166" s="298"/>
      <c r="RCM166" s="298"/>
      <c r="RCN166" s="298"/>
      <c r="RCO166" s="298"/>
      <c r="RCP166" s="298"/>
      <c r="RCQ166" s="298"/>
      <c r="RCR166" s="298"/>
      <c r="RCS166" s="298"/>
      <c r="RCT166" s="298"/>
      <c r="RCU166" s="298"/>
      <c r="RCV166" s="298"/>
      <c r="RCW166" s="298"/>
      <c r="RCX166" s="298"/>
      <c r="RCY166" s="298"/>
      <c r="RCZ166" s="298"/>
      <c r="RDA166" s="298"/>
      <c r="RDB166" s="298"/>
      <c r="RDC166" s="298"/>
      <c r="RDD166" s="298"/>
      <c r="RDE166" s="298"/>
      <c r="RDF166" s="298"/>
      <c r="RDG166" s="298"/>
      <c r="RDH166" s="298"/>
      <c r="RDI166" s="298"/>
      <c r="RDJ166" s="298"/>
      <c r="RDK166" s="298"/>
      <c r="RDL166" s="298"/>
      <c r="RDM166" s="298"/>
      <c r="RDN166" s="298"/>
      <c r="RDO166" s="298"/>
      <c r="RDP166" s="298"/>
      <c r="RDQ166" s="298"/>
      <c r="RDR166" s="298"/>
      <c r="RDS166" s="298"/>
      <c r="RDT166" s="298"/>
      <c r="RDU166" s="298"/>
      <c r="RDV166" s="298"/>
      <c r="RDW166" s="298"/>
      <c r="RDX166" s="298"/>
      <c r="RDY166" s="298"/>
      <c r="RDZ166" s="298"/>
      <c r="REA166" s="298"/>
      <c r="REB166" s="298"/>
      <c r="REC166" s="298"/>
      <c r="RED166" s="298"/>
      <c r="REE166" s="298"/>
      <c r="REF166" s="298"/>
      <c r="REG166" s="298"/>
      <c r="REH166" s="298"/>
      <c r="REI166" s="298"/>
      <c r="REJ166" s="298"/>
      <c r="REK166" s="298"/>
      <c r="REL166" s="298"/>
      <c r="REM166" s="298"/>
      <c r="REN166" s="298"/>
      <c r="REO166" s="298"/>
      <c r="REP166" s="298"/>
      <c r="REQ166" s="298"/>
      <c r="RER166" s="298"/>
      <c r="RES166" s="298"/>
      <c r="RET166" s="298"/>
      <c r="REU166" s="298"/>
      <c r="REV166" s="298"/>
      <c r="REW166" s="298"/>
      <c r="REX166" s="298"/>
      <c r="REY166" s="298"/>
      <c r="REZ166" s="298"/>
      <c r="RFA166" s="298"/>
      <c r="RFB166" s="298"/>
      <c r="RFC166" s="298"/>
      <c r="RFD166" s="298"/>
      <c r="RFE166" s="298"/>
      <c r="RFF166" s="298"/>
      <c r="RFG166" s="298"/>
      <c r="RFH166" s="298"/>
      <c r="RFI166" s="298"/>
      <c r="RFJ166" s="298"/>
      <c r="RFK166" s="298"/>
      <c r="RFL166" s="298"/>
      <c r="RFM166" s="298"/>
      <c r="RFN166" s="298"/>
      <c r="RFO166" s="298"/>
      <c r="RFP166" s="298"/>
      <c r="RFQ166" s="298"/>
      <c r="RFR166" s="298"/>
      <c r="RFS166" s="298"/>
      <c r="RFT166" s="298"/>
      <c r="RFU166" s="298"/>
      <c r="RFV166" s="298"/>
      <c r="RFW166" s="298"/>
      <c r="RFX166" s="298"/>
      <c r="RFY166" s="298"/>
      <c r="RFZ166" s="298"/>
      <c r="RGA166" s="298"/>
      <c r="RGB166" s="298"/>
      <c r="RGC166" s="298"/>
      <c r="RGD166" s="298"/>
      <c r="RGE166" s="298"/>
      <c r="RGF166" s="298"/>
      <c r="RGG166" s="298"/>
      <c r="RGH166" s="298"/>
      <c r="RGI166" s="298"/>
      <c r="RGJ166" s="298"/>
      <c r="RGK166" s="298"/>
      <c r="RGL166" s="298"/>
      <c r="RGM166" s="298"/>
      <c r="RGN166" s="298"/>
      <c r="RGO166" s="298"/>
      <c r="RGP166" s="298"/>
      <c r="RGQ166" s="298"/>
      <c r="RGR166" s="298"/>
      <c r="RGS166" s="298"/>
      <c r="RGT166" s="298"/>
      <c r="RGU166" s="298"/>
      <c r="RGV166" s="298"/>
      <c r="RGW166" s="298"/>
      <c r="RGX166" s="298"/>
      <c r="RGY166" s="298"/>
      <c r="RGZ166" s="298"/>
      <c r="RHA166" s="298"/>
      <c r="RHB166" s="298"/>
      <c r="RHC166" s="298"/>
      <c r="RHD166" s="298"/>
      <c r="RHE166" s="298"/>
      <c r="RHF166" s="298"/>
      <c r="RHG166" s="298"/>
      <c r="RHH166" s="298"/>
      <c r="RHI166" s="298"/>
      <c r="RHJ166" s="298"/>
      <c r="RHK166" s="298"/>
      <c r="RHL166" s="298"/>
      <c r="RHM166" s="298"/>
      <c r="RHN166" s="298"/>
      <c r="RHO166" s="298"/>
      <c r="RHP166" s="298"/>
      <c r="RHQ166" s="298"/>
      <c r="RHR166" s="298"/>
      <c r="RHS166" s="298"/>
      <c r="RHT166" s="298"/>
      <c r="RHU166" s="298"/>
      <c r="RHV166" s="298"/>
      <c r="RHW166" s="298"/>
      <c r="RHX166" s="298"/>
      <c r="RHY166" s="298"/>
      <c r="RHZ166" s="298"/>
      <c r="RIA166" s="298"/>
      <c r="RIB166" s="298"/>
      <c r="RIC166" s="298"/>
      <c r="RID166" s="298"/>
      <c r="RIE166" s="298"/>
      <c r="RIF166" s="298"/>
      <c r="RIG166" s="298"/>
      <c r="RIH166" s="298"/>
      <c r="RII166" s="298"/>
      <c r="RIJ166" s="298"/>
      <c r="RIK166" s="298"/>
      <c r="RIL166" s="298"/>
      <c r="RIM166" s="298"/>
      <c r="RIN166" s="298"/>
      <c r="RIO166" s="298"/>
      <c r="RIP166" s="298"/>
      <c r="RIQ166" s="298"/>
      <c r="RIR166" s="298"/>
      <c r="RIS166" s="298"/>
      <c r="RIT166" s="298"/>
      <c r="RIU166" s="298"/>
      <c r="RIV166" s="298"/>
      <c r="RIW166" s="298"/>
      <c r="RIX166" s="298"/>
      <c r="RIY166" s="298"/>
      <c r="RIZ166" s="298"/>
      <c r="RJA166" s="298"/>
      <c r="RJB166" s="298"/>
      <c r="RJC166" s="298"/>
      <c r="RJD166" s="298"/>
      <c r="RJE166" s="298"/>
      <c r="RJF166" s="298"/>
      <c r="RJG166" s="298"/>
      <c r="RJH166" s="298"/>
      <c r="RJI166" s="298"/>
      <c r="RJJ166" s="298"/>
      <c r="RJK166" s="298"/>
      <c r="RJL166" s="298"/>
      <c r="RJM166" s="298"/>
      <c r="RJN166" s="298"/>
      <c r="RJO166" s="298"/>
      <c r="RJP166" s="298"/>
      <c r="RJQ166" s="298"/>
      <c r="RJR166" s="298"/>
      <c r="RJS166" s="298"/>
      <c r="RJT166" s="298"/>
      <c r="RJU166" s="298"/>
      <c r="RJV166" s="298"/>
      <c r="RJW166" s="298"/>
      <c r="RJX166" s="298"/>
      <c r="RJY166" s="298"/>
      <c r="RJZ166" s="298"/>
      <c r="RKA166" s="298"/>
      <c r="RKB166" s="298"/>
      <c r="RKC166" s="298"/>
      <c r="RKD166" s="298"/>
      <c r="RKE166" s="298"/>
      <c r="RKF166" s="298"/>
      <c r="RKG166" s="298"/>
      <c r="RKH166" s="298"/>
      <c r="RKI166" s="298"/>
      <c r="RKJ166" s="298"/>
      <c r="RKK166" s="298"/>
      <c r="RKL166" s="298"/>
      <c r="RKM166" s="298"/>
      <c r="RKN166" s="298"/>
      <c r="RKO166" s="298"/>
      <c r="RKP166" s="298"/>
      <c r="RKQ166" s="298"/>
      <c r="RKR166" s="298"/>
      <c r="RKS166" s="298"/>
      <c r="RKT166" s="298"/>
      <c r="RKU166" s="298"/>
      <c r="RKV166" s="298"/>
      <c r="RKW166" s="298"/>
      <c r="RKX166" s="298"/>
      <c r="RKY166" s="298"/>
      <c r="RKZ166" s="298"/>
      <c r="RLA166" s="298"/>
      <c r="RLB166" s="298"/>
      <c r="RLC166" s="298"/>
      <c r="RLD166" s="298"/>
      <c r="RLE166" s="298"/>
      <c r="RLF166" s="298"/>
      <c r="RLG166" s="298"/>
      <c r="RLH166" s="298"/>
      <c r="RLI166" s="298"/>
      <c r="RLJ166" s="298"/>
      <c r="RLK166" s="298"/>
      <c r="RLL166" s="298"/>
      <c r="RLM166" s="298"/>
      <c r="RLN166" s="298"/>
      <c r="RLO166" s="298"/>
      <c r="RLP166" s="298"/>
      <c r="RLQ166" s="298"/>
      <c r="RLR166" s="298"/>
      <c r="RLS166" s="298"/>
      <c r="RLT166" s="298"/>
      <c r="RLU166" s="298"/>
      <c r="RLV166" s="298"/>
      <c r="RLW166" s="298"/>
      <c r="RLX166" s="298"/>
      <c r="RLY166" s="298"/>
      <c r="RLZ166" s="298"/>
      <c r="RMA166" s="298"/>
      <c r="RMB166" s="298"/>
      <c r="RMC166" s="298"/>
      <c r="RMD166" s="298"/>
      <c r="RME166" s="298"/>
      <c r="RMF166" s="298"/>
      <c r="RMG166" s="298"/>
      <c r="RMH166" s="298"/>
      <c r="RMI166" s="298"/>
      <c r="RMJ166" s="298"/>
      <c r="RMK166" s="298"/>
      <c r="RML166" s="298"/>
      <c r="RMM166" s="298"/>
      <c r="RMN166" s="298"/>
      <c r="RMO166" s="298"/>
      <c r="RMP166" s="298"/>
      <c r="RMQ166" s="298"/>
      <c r="RMR166" s="298"/>
      <c r="RMS166" s="298"/>
      <c r="RMT166" s="298"/>
      <c r="RMU166" s="298"/>
      <c r="RMV166" s="298"/>
      <c r="RMW166" s="298"/>
      <c r="RMX166" s="298"/>
      <c r="RMY166" s="298"/>
      <c r="RMZ166" s="298"/>
      <c r="RNA166" s="298"/>
      <c r="RNB166" s="298"/>
      <c r="RNC166" s="298"/>
      <c r="RND166" s="298"/>
      <c r="RNE166" s="298"/>
      <c r="RNF166" s="298"/>
      <c r="RNG166" s="298"/>
      <c r="RNH166" s="298"/>
      <c r="RNI166" s="298"/>
      <c r="RNJ166" s="298"/>
      <c r="RNK166" s="298"/>
      <c r="RNL166" s="298"/>
      <c r="RNM166" s="298"/>
      <c r="RNN166" s="298"/>
      <c r="RNO166" s="298"/>
      <c r="RNP166" s="298"/>
      <c r="RNQ166" s="298"/>
      <c r="RNR166" s="298"/>
      <c r="RNS166" s="298"/>
      <c r="RNT166" s="298"/>
      <c r="RNU166" s="298"/>
      <c r="RNV166" s="298"/>
      <c r="RNW166" s="298"/>
      <c r="RNX166" s="298"/>
      <c r="RNY166" s="298"/>
      <c r="RNZ166" s="298"/>
      <c r="ROA166" s="298"/>
      <c r="ROB166" s="298"/>
      <c r="ROC166" s="298"/>
      <c r="ROD166" s="298"/>
      <c r="ROE166" s="298"/>
      <c r="ROF166" s="298"/>
      <c r="ROG166" s="298"/>
      <c r="ROH166" s="298"/>
      <c r="ROI166" s="298"/>
      <c r="ROJ166" s="298"/>
      <c r="ROK166" s="298"/>
      <c r="ROL166" s="298"/>
      <c r="ROM166" s="298"/>
      <c r="RON166" s="298"/>
      <c r="ROO166" s="298"/>
      <c r="ROP166" s="298"/>
      <c r="ROQ166" s="298"/>
      <c r="ROR166" s="298"/>
      <c r="ROS166" s="298"/>
      <c r="ROT166" s="298"/>
      <c r="ROU166" s="298"/>
      <c r="ROV166" s="298"/>
      <c r="ROW166" s="298"/>
      <c r="ROX166" s="298"/>
      <c r="ROY166" s="298"/>
      <c r="ROZ166" s="298"/>
      <c r="RPA166" s="298"/>
      <c r="RPB166" s="298"/>
      <c r="RPC166" s="298"/>
      <c r="RPD166" s="298"/>
      <c r="RPE166" s="298"/>
      <c r="RPF166" s="298"/>
      <c r="RPG166" s="298"/>
      <c r="RPH166" s="298"/>
      <c r="RPI166" s="298"/>
      <c r="RPJ166" s="298"/>
      <c r="RPK166" s="298"/>
      <c r="RPL166" s="298"/>
      <c r="RPM166" s="298"/>
      <c r="RPN166" s="298"/>
      <c r="RPO166" s="298"/>
      <c r="RPP166" s="298"/>
      <c r="RPQ166" s="298"/>
      <c r="RPR166" s="298"/>
      <c r="RPS166" s="298"/>
      <c r="RPT166" s="298"/>
      <c r="RPU166" s="298"/>
      <c r="RPV166" s="298"/>
      <c r="RPW166" s="298"/>
      <c r="RPX166" s="298"/>
      <c r="RPY166" s="298"/>
      <c r="RPZ166" s="298"/>
      <c r="RQA166" s="298"/>
      <c r="RQB166" s="298"/>
      <c r="RQC166" s="298"/>
      <c r="RQD166" s="298"/>
      <c r="RQE166" s="298"/>
      <c r="RQF166" s="298"/>
      <c r="RQG166" s="298"/>
      <c r="RQH166" s="298"/>
      <c r="RQI166" s="298"/>
      <c r="RQJ166" s="298"/>
      <c r="RQK166" s="298"/>
      <c r="RQL166" s="298"/>
      <c r="RQM166" s="298"/>
      <c r="RQN166" s="298"/>
      <c r="RQO166" s="298"/>
      <c r="RQP166" s="298"/>
      <c r="RQQ166" s="298"/>
      <c r="RQR166" s="298"/>
      <c r="RQS166" s="298"/>
      <c r="RQT166" s="298"/>
      <c r="RQU166" s="298"/>
      <c r="RQV166" s="298"/>
      <c r="RQW166" s="298"/>
      <c r="RQX166" s="298"/>
      <c r="RQY166" s="298"/>
      <c r="RQZ166" s="298"/>
      <c r="RRA166" s="298"/>
      <c r="RRB166" s="298"/>
      <c r="RRC166" s="298"/>
      <c r="RRD166" s="298"/>
      <c r="RRE166" s="298"/>
      <c r="RRF166" s="298"/>
      <c r="RRG166" s="298"/>
      <c r="RRH166" s="298"/>
      <c r="RRI166" s="298"/>
      <c r="RRJ166" s="298"/>
      <c r="RRK166" s="298"/>
      <c r="RRL166" s="298"/>
      <c r="RRM166" s="298"/>
      <c r="RRN166" s="298"/>
      <c r="RRO166" s="298"/>
      <c r="RRP166" s="298"/>
      <c r="RRQ166" s="298"/>
      <c r="RRR166" s="298"/>
      <c r="RRS166" s="298"/>
      <c r="RRT166" s="298"/>
      <c r="RRU166" s="298"/>
      <c r="RRV166" s="298"/>
      <c r="RRW166" s="298"/>
      <c r="RRX166" s="298"/>
      <c r="RRY166" s="298"/>
      <c r="RRZ166" s="298"/>
      <c r="RSA166" s="298"/>
      <c r="RSB166" s="298"/>
      <c r="RSC166" s="298"/>
      <c r="RSD166" s="298"/>
      <c r="RSE166" s="298"/>
      <c r="RSF166" s="298"/>
      <c r="RSG166" s="298"/>
      <c r="RSH166" s="298"/>
      <c r="RSI166" s="298"/>
      <c r="RSJ166" s="298"/>
      <c r="RSK166" s="298"/>
      <c r="RSL166" s="298"/>
      <c r="RSM166" s="298"/>
      <c r="RSN166" s="298"/>
      <c r="RSO166" s="298"/>
      <c r="RSP166" s="298"/>
      <c r="RSQ166" s="298"/>
      <c r="RSR166" s="298"/>
      <c r="RSS166" s="298"/>
      <c r="RST166" s="298"/>
      <c r="RSU166" s="298"/>
      <c r="RSV166" s="298"/>
      <c r="RSW166" s="298"/>
      <c r="RSX166" s="298"/>
      <c r="RSY166" s="298"/>
      <c r="RSZ166" s="298"/>
      <c r="RTA166" s="298"/>
      <c r="RTB166" s="298"/>
      <c r="RTC166" s="298"/>
      <c r="RTD166" s="298"/>
      <c r="RTE166" s="298"/>
      <c r="RTF166" s="298"/>
      <c r="RTG166" s="298"/>
      <c r="RTH166" s="298"/>
      <c r="RTI166" s="298"/>
      <c r="RTJ166" s="298"/>
      <c r="RTK166" s="298"/>
      <c r="RTL166" s="298"/>
      <c r="RTM166" s="298"/>
      <c r="RTN166" s="298"/>
      <c r="RTO166" s="298"/>
      <c r="RTP166" s="298"/>
      <c r="RTQ166" s="298"/>
      <c r="RTR166" s="298"/>
      <c r="RTS166" s="298"/>
      <c r="RTT166" s="298"/>
      <c r="RTU166" s="298"/>
      <c r="RTV166" s="298"/>
      <c r="RTW166" s="298"/>
      <c r="RTX166" s="298"/>
      <c r="RTY166" s="298"/>
      <c r="RTZ166" s="298"/>
      <c r="RUA166" s="298"/>
      <c r="RUB166" s="298"/>
      <c r="RUC166" s="298"/>
      <c r="RUD166" s="298"/>
      <c r="RUE166" s="298"/>
      <c r="RUF166" s="298"/>
      <c r="RUG166" s="298"/>
      <c r="RUH166" s="298"/>
      <c r="RUI166" s="298"/>
      <c r="RUJ166" s="298"/>
      <c r="RUK166" s="298"/>
      <c r="RUL166" s="298"/>
      <c r="RUM166" s="298"/>
      <c r="RUN166" s="298"/>
      <c r="RUO166" s="298"/>
      <c r="RUP166" s="298"/>
      <c r="RUQ166" s="298"/>
      <c r="RUR166" s="298"/>
      <c r="RUS166" s="298"/>
      <c r="RUT166" s="298"/>
      <c r="RUU166" s="298"/>
      <c r="RUV166" s="298"/>
      <c r="RUW166" s="298"/>
      <c r="RUX166" s="298"/>
      <c r="RUY166" s="298"/>
      <c r="RUZ166" s="298"/>
      <c r="RVA166" s="298"/>
      <c r="RVB166" s="298"/>
      <c r="RVC166" s="298"/>
      <c r="RVD166" s="298"/>
      <c r="RVE166" s="298"/>
      <c r="RVF166" s="298"/>
      <c r="RVG166" s="298"/>
      <c r="RVH166" s="298"/>
      <c r="RVI166" s="298"/>
      <c r="RVJ166" s="298"/>
      <c r="RVK166" s="298"/>
      <c r="RVL166" s="298"/>
      <c r="RVM166" s="298"/>
      <c r="RVN166" s="298"/>
      <c r="RVO166" s="298"/>
      <c r="RVP166" s="298"/>
      <c r="RVQ166" s="298"/>
      <c r="RVR166" s="298"/>
      <c r="RVS166" s="298"/>
      <c r="RVT166" s="298"/>
      <c r="RVU166" s="298"/>
      <c r="RVV166" s="298"/>
      <c r="RVW166" s="298"/>
      <c r="RVX166" s="298"/>
      <c r="RVY166" s="298"/>
      <c r="RVZ166" s="298"/>
      <c r="RWA166" s="298"/>
      <c r="RWB166" s="298"/>
      <c r="RWC166" s="298"/>
      <c r="RWD166" s="298"/>
      <c r="RWE166" s="298"/>
      <c r="RWF166" s="298"/>
      <c r="RWG166" s="298"/>
      <c r="RWH166" s="298"/>
      <c r="RWI166" s="298"/>
      <c r="RWJ166" s="298"/>
      <c r="RWK166" s="298"/>
      <c r="RWL166" s="298"/>
      <c r="RWM166" s="298"/>
      <c r="RWN166" s="298"/>
      <c r="RWO166" s="298"/>
      <c r="RWP166" s="298"/>
      <c r="RWQ166" s="298"/>
      <c r="RWR166" s="298"/>
      <c r="RWS166" s="298"/>
      <c r="RWT166" s="298"/>
      <c r="RWU166" s="298"/>
      <c r="RWV166" s="298"/>
      <c r="RWW166" s="298"/>
      <c r="RWX166" s="298"/>
      <c r="RWY166" s="298"/>
      <c r="RWZ166" s="298"/>
      <c r="RXA166" s="298"/>
      <c r="RXB166" s="298"/>
      <c r="RXC166" s="298"/>
      <c r="RXD166" s="298"/>
      <c r="RXE166" s="298"/>
      <c r="RXF166" s="298"/>
      <c r="RXG166" s="298"/>
      <c r="RXH166" s="298"/>
      <c r="RXI166" s="298"/>
      <c r="RXJ166" s="298"/>
      <c r="RXK166" s="298"/>
      <c r="RXL166" s="298"/>
      <c r="RXM166" s="298"/>
      <c r="RXN166" s="298"/>
      <c r="RXO166" s="298"/>
      <c r="RXP166" s="298"/>
      <c r="RXQ166" s="298"/>
      <c r="RXR166" s="298"/>
      <c r="RXS166" s="298"/>
      <c r="RXT166" s="298"/>
      <c r="RXU166" s="298"/>
      <c r="RXV166" s="298"/>
      <c r="RXW166" s="298"/>
      <c r="RXX166" s="298"/>
      <c r="RXY166" s="298"/>
      <c r="RXZ166" s="298"/>
      <c r="RYA166" s="298"/>
      <c r="RYB166" s="298"/>
      <c r="RYC166" s="298"/>
      <c r="RYD166" s="298"/>
      <c r="RYE166" s="298"/>
      <c r="RYF166" s="298"/>
      <c r="RYG166" s="298"/>
      <c r="RYH166" s="298"/>
      <c r="RYI166" s="298"/>
      <c r="RYJ166" s="298"/>
      <c r="RYK166" s="298"/>
      <c r="RYL166" s="298"/>
      <c r="RYM166" s="298"/>
      <c r="RYN166" s="298"/>
      <c r="RYO166" s="298"/>
      <c r="RYP166" s="298"/>
      <c r="RYQ166" s="298"/>
      <c r="RYR166" s="298"/>
      <c r="RYS166" s="298"/>
      <c r="RYT166" s="298"/>
      <c r="RYU166" s="298"/>
      <c r="RYV166" s="298"/>
      <c r="RYW166" s="298"/>
      <c r="RYX166" s="298"/>
      <c r="RYY166" s="298"/>
      <c r="RYZ166" s="298"/>
      <c r="RZA166" s="298"/>
      <c r="RZB166" s="298"/>
      <c r="RZC166" s="298"/>
      <c r="RZD166" s="298"/>
      <c r="RZE166" s="298"/>
      <c r="RZF166" s="298"/>
      <c r="RZG166" s="298"/>
      <c r="RZH166" s="298"/>
      <c r="RZI166" s="298"/>
      <c r="RZJ166" s="298"/>
      <c r="RZK166" s="298"/>
      <c r="RZL166" s="298"/>
      <c r="RZM166" s="298"/>
      <c r="RZN166" s="298"/>
      <c r="RZO166" s="298"/>
      <c r="RZP166" s="298"/>
      <c r="RZQ166" s="298"/>
      <c r="RZR166" s="298"/>
      <c r="RZS166" s="298"/>
      <c r="RZT166" s="298"/>
      <c r="RZU166" s="298"/>
      <c r="RZV166" s="298"/>
      <c r="RZW166" s="298"/>
      <c r="RZX166" s="298"/>
      <c r="RZY166" s="298"/>
      <c r="RZZ166" s="298"/>
      <c r="SAA166" s="298"/>
      <c r="SAB166" s="298"/>
      <c r="SAC166" s="298"/>
      <c r="SAD166" s="298"/>
      <c r="SAE166" s="298"/>
      <c r="SAF166" s="298"/>
      <c r="SAG166" s="298"/>
      <c r="SAH166" s="298"/>
      <c r="SAI166" s="298"/>
      <c r="SAJ166" s="298"/>
      <c r="SAK166" s="298"/>
      <c r="SAL166" s="298"/>
      <c r="SAM166" s="298"/>
      <c r="SAN166" s="298"/>
      <c r="SAO166" s="298"/>
      <c r="SAP166" s="298"/>
      <c r="SAQ166" s="298"/>
      <c r="SAR166" s="298"/>
      <c r="SAS166" s="298"/>
      <c r="SAT166" s="298"/>
      <c r="SAU166" s="298"/>
      <c r="SAV166" s="298"/>
      <c r="SAW166" s="298"/>
      <c r="SAX166" s="298"/>
      <c r="SAY166" s="298"/>
      <c r="SAZ166" s="298"/>
      <c r="SBA166" s="298"/>
      <c r="SBB166" s="298"/>
      <c r="SBC166" s="298"/>
      <c r="SBD166" s="298"/>
      <c r="SBE166" s="298"/>
      <c r="SBF166" s="298"/>
      <c r="SBG166" s="298"/>
      <c r="SBH166" s="298"/>
      <c r="SBI166" s="298"/>
      <c r="SBJ166" s="298"/>
      <c r="SBK166" s="298"/>
      <c r="SBL166" s="298"/>
      <c r="SBM166" s="298"/>
      <c r="SBN166" s="298"/>
      <c r="SBO166" s="298"/>
      <c r="SBP166" s="298"/>
      <c r="SBQ166" s="298"/>
      <c r="SBR166" s="298"/>
      <c r="SBS166" s="298"/>
      <c r="SBT166" s="298"/>
      <c r="SBU166" s="298"/>
      <c r="SBV166" s="298"/>
      <c r="SBW166" s="298"/>
      <c r="SBX166" s="298"/>
      <c r="SBY166" s="298"/>
      <c r="SBZ166" s="298"/>
      <c r="SCA166" s="298"/>
      <c r="SCB166" s="298"/>
      <c r="SCC166" s="298"/>
      <c r="SCD166" s="298"/>
      <c r="SCE166" s="298"/>
      <c r="SCF166" s="298"/>
      <c r="SCG166" s="298"/>
      <c r="SCH166" s="298"/>
      <c r="SCI166" s="298"/>
      <c r="SCJ166" s="298"/>
      <c r="SCK166" s="298"/>
      <c r="SCL166" s="298"/>
      <c r="SCM166" s="298"/>
      <c r="SCN166" s="298"/>
      <c r="SCO166" s="298"/>
      <c r="SCP166" s="298"/>
      <c r="SCQ166" s="298"/>
      <c r="SCR166" s="298"/>
      <c r="SCS166" s="298"/>
      <c r="SCT166" s="298"/>
      <c r="SCU166" s="298"/>
      <c r="SCV166" s="298"/>
      <c r="SCW166" s="298"/>
      <c r="SCX166" s="298"/>
      <c r="SCY166" s="298"/>
      <c r="SCZ166" s="298"/>
      <c r="SDA166" s="298"/>
      <c r="SDB166" s="298"/>
      <c r="SDC166" s="298"/>
      <c r="SDD166" s="298"/>
      <c r="SDE166" s="298"/>
      <c r="SDF166" s="298"/>
      <c r="SDG166" s="298"/>
      <c r="SDH166" s="298"/>
      <c r="SDI166" s="298"/>
      <c r="SDJ166" s="298"/>
      <c r="SDK166" s="298"/>
      <c r="SDL166" s="298"/>
      <c r="SDM166" s="298"/>
      <c r="SDN166" s="298"/>
      <c r="SDO166" s="298"/>
      <c r="SDP166" s="298"/>
      <c r="SDQ166" s="298"/>
      <c r="SDR166" s="298"/>
      <c r="SDS166" s="298"/>
      <c r="SDT166" s="298"/>
      <c r="SDU166" s="298"/>
      <c r="SDV166" s="298"/>
      <c r="SDW166" s="298"/>
      <c r="SDX166" s="298"/>
      <c r="SDY166" s="298"/>
      <c r="SDZ166" s="298"/>
      <c r="SEA166" s="298"/>
      <c r="SEB166" s="298"/>
      <c r="SEC166" s="298"/>
      <c r="SED166" s="298"/>
      <c r="SEE166" s="298"/>
      <c r="SEF166" s="298"/>
      <c r="SEG166" s="298"/>
      <c r="SEH166" s="298"/>
      <c r="SEI166" s="298"/>
      <c r="SEJ166" s="298"/>
      <c r="SEK166" s="298"/>
      <c r="SEL166" s="298"/>
      <c r="SEM166" s="298"/>
      <c r="SEN166" s="298"/>
      <c r="SEO166" s="298"/>
      <c r="SEP166" s="298"/>
      <c r="SEQ166" s="298"/>
      <c r="SER166" s="298"/>
      <c r="SES166" s="298"/>
      <c r="SET166" s="298"/>
      <c r="SEU166" s="298"/>
      <c r="SEV166" s="298"/>
      <c r="SEW166" s="298"/>
      <c r="SEX166" s="298"/>
      <c r="SEY166" s="298"/>
      <c r="SEZ166" s="298"/>
      <c r="SFA166" s="298"/>
      <c r="SFB166" s="298"/>
      <c r="SFC166" s="298"/>
      <c r="SFD166" s="298"/>
      <c r="SFE166" s="298"/>
      <c r="SFF166" s="298"/>
      <c r="SFG166" s="298"/>
      <c r="SFH166" s="298"/>
      <c r="SFI166" s="298"/>
      <c r="SFJ166" s="298"/>
      <c r="SFK166" s="298"/>
      <c r="SFL166" s="298"/>
      <c r="SFM166" s="298"/>
      <c r="SFN166" s="298"/>
      <c r="SFO166" s="298"/>
      <c r="SFP166" s="298"/>
      <c r="SFQ166" s="298"/>
      <c r="SFR166" s="298"/>
      <c r="SFS166" s="298"/>
      <c r="SFT166" s="298"/>
      <c r="SFU166" s="298"/>
      <c r="SFV166" s="298"/>
      <c r="SFW166" s="298"/>
      <c r="SFX166" s="298"/>
      <c r="SFY166" s="298"/>
      <c r="SFZ166" s="298"/>
      <c r="SGA166" s="298"/>
      <c r="SGB166" s="298"/>
      <c r="SGC166" s="298"/>
      <c r="SGD166" s="298"/>
      <c r="SGE166" s="298"/>
      <c r="SGF166" s="298"/>
      <c r="SGG166" s="298"/>
      <c r="SGH166" s="298"/>
      <c r="SGI166" s="298"/>
      <c r="SGJ166" s="298"/>
      <c r="SGK166" s="298"/>
      <c r="SGL166" s="298"/>
      <c r="SGM166" s="298"/>
      <c r="SGN166" s="298"/>
      <c r="SGO166" s="298"/>
      <c r="SGP166" s="298"/>
      <c r="SGQ166" s="298"/>
      <c r="SGR166" s="298"/>
      <c r="SGS166" s="298"/>
      <c r="SGT166" s="298"/>
      <c r="SGU166" s="298"/>
      <c r="SGV166" s="298"/>
      <c r="SGW166" s="298"/>
      <c r="SGX166" s="298"/>
      <c r="SGY166" s="298"/>
      <c r="SGZ166" s="298"/>
      <c r="SHA166" s="298"/>
      <c r="SHB166" s="298"/>
      <c r="SHC166" s="298"/>
      <c r="SHD166" s="298"/>
      <c r="SHE166" s="298"/>
      <c r="SHF166" s="298"/>
      <c r="SHG166" s="298"/>
      <c r="SHH166" s="298"/>
      <c r="SHI166" s="298"/>
      <c r="SHJ166" s="298"/>
      <c r="SHK166" s="298"/>
      <c r="SHL166" s="298"/>
      <c r="SHM166" s="298"/>
      <c r="SHN166" s="298"/>
      <c r="SHO166" s="298"/>
      <c r="SHP166" s="298"/>
      <c r="SHQ166" s="298"/>
      <c r="SHR166" s="298"/>
      <c r="SHS166" s="298"/>
      <c r="SHT166" s="298"/>
      <c r="SHU166" s="298"/>
      <c r="SHV166" s="298"/>
      <c r="SHW166" s="298"/>
      <c r="SHX166" s="298"/>
      <c r="SHY166" s="298"/>
      <c r="SHZ166" s="298"/>
      <c r="SIA166" s="298"/>
      <c r="SIB166" s="298"/>
      <c r="SIC166" s="298"/>
      <c r="SID166" s="298"/>
      <c r="SIE166" s="298"/>
      <c r="SIF166" s="298"/>
      <c r="SIG166" s="298"/>
      <c r="SIH166" s="298"/>
      <c r="SII166" s="298"/>
      <c r="SIJ166" s="298"/>
      <c r="SIK166" s="298"/>
      <c r="SIL166" s="298"/>
      <c r="SIM166" s="298"/>
      <c r="SIN166" s="298"/>
      <c r="SIO166" s="298"/>
      <c r="SIP166" s="298"/>
      <c r="SIQ166" s="298"/>
      <c r="SIR166" s="298"/>
      <c r="SIS166" s="298"/>
      <c r="SIT166" s="298"/>
      <c r="SIU166" s="298"/>
      <c r="SIV166" s="298"/>
      <c r="SIW166" s="298"/>
      <c r="SIX166" s="298"/>
      <c r="SIY166" s="298"/>
      <c r="SIZ166" s="298"/>
      <c r="SJA166" s="298"/>
      <c r="SJB166" s="298"/>
      <c r="SJC166" s="298"/>
      <c r="SJD166" s="298"/>
      <c r="SJE166" s="298"/>
      <c r="SJF166" s="298"/>
      <c r="SJG166" s="298"/>
      <c r="SJH166" s="298"/>
      <c r="SJI166" s="298"/>
      <c r="SJJ166" s="298"/>
      <c r="SJK166" s="298"/>
      <c r="SJL166" s="298"/>
      <c r="SJM166" s="298"/>
      <c r="SJN166" s="298"/>
      <c r="SJO166" s="298"/>
      <c r="SJP166" s="298"/>
      <c r="SJQ166" s="298"/>
      <c r="SJR166" s="298"/>
      <c r="SJS166" s="298"/>
      <c r="SJT166" s="298"/>
      <c r="SJU166" s="298"/>
      <c r="SJV166" s="298"/>
      <c r="SJW166" s="298"/>
      <c r="SJX166" s="298"/>
      <c r="SJY166" s="298"/>
      <c r="SJZ166" s="298"/>
      <c r="SKA166" s="298"/>
      <c r="SKB166" s="298"/>
      <c r="SKC166" s="298"/>
      <c r="SKD166" s="298"/>
      <c r="SKE166" s="298"/>
      <c r="SKF166" s="298"/>
      <c r="SKG166" s="298"/>
      <c r="SKH166" s="298"/>
      <c r="SKI166" s="298"/>
      <c r="SKJ166" s="298"/>
      <c r="SKK166" s="298"/>
      <c r="SKL166" s="298"/>
      <c r="SKM166" s="298"/>
      <c r="SKN166" s="298"/>
      <c r="SKO166" s="298"/>
      <c r="SKP166" s="298"/>
      <c r="SKQ166" s="298"/>
      <c r="SKR166" s="298"/>
      <c r="SKS166" s="298"/>
      <c r="SKT166" s="298"/>
      <c r="SKU166" s="298"/>
      <c r="SKV166" s="298"/>
      <c r="SKW166" s="298"/>
      <c r="SKX166" s="298"/>
      <c r="SKY166" s="298"/>
      <c r="SKZ166" s="298"/>
      <c r="SLA166" s="298"/>
      <c r="SLB166" s="298"/>
      <c r="SLC166" s="298"/>
      <c r="SLD166" s="298"/>
      <c r="SLE166" s="298"/>
      <c r="SLF166" s="298"/>
      <c r="SLG166" s="298"/>
      <c r="SLH166" s="298"/>
      <c r="SLI166" s="298"/>
      <c r="SLJ166" s="298"/>
      <c r="SLK166" s="298"/>
      <c r="SLL166" s="298"/>
      <c r="SLM166" s="298"/>
      <c r="SLN166" s="298"/>
      <c r="SLO166" s="298"/>
      <c r="SLP166" s="298"/>
      <c r="SLQ166" s="298"/>
      <c r="SLR166" s="298"/>
      <c r="SLS166" s="298"/>
      <c r="SLT166" s="298"/>
      <c r="SLU166" s="298"/>
      <c r="SLV166" s="298"/>
      <c r="SLW166" s="298"/>
      <c r="SLX166" s="298"/>
      <c r="SLY166" s="298"/>
      <c r="SLZ166" s="298"/>
      <c r="SMA166" s="298"/>
      <c r="SMB166" s="298"/>
      <c r="SMC166" s="298"/>
      <c r="SMD166" s="298"/>
      <c r="SME166" s="298"/>
      <c r="SMF166" s="298"/>
      <c r="SMG166" s="298"/>
      <c r="SMH166" s="298"/>
      <c r="SMI166" s="298"/>
      <c r="SMJ166" s="298"/>
      <c r="SMK166" s="298"/>
      <c r="SML166" s="298"/>
      <c r="SMM166" s="298"/>
      <c r="SMN166" s="298"/>
      <c r="SMO166" s="298"/>
      <c r="SMP166" s="298"/>
      <c r="SMQ166" s="298"/>
      <c r="SMR166" s="298"/>
      <c r="SMS166" s="298"/>
      <c r="SMT166" s="298"/>
      <c r="SMU166" s="298"/>
      <c r="SMV166" s="298"/>
      <c r="SMW166" s="298"/>
      <c r="SMX166" s="298"/>
      <c r="SMY166" s="298"/>
      <c r="SMZ166" s="298"/>
      <c r="SNA166" s="298"/>
      <c r="SNB166" s="298"/>
      <c r="SNC166" s="298"/>
      <c r="SND166" s="298"/>
      <c r="SNE166" s="298"/>
      <c r="SNF166" s="298"/>
      <c r="SNG166" s="298"/>
      <c r="SNH166" s="298"/>
      <c r="SNI166" s="298"/>
      <c r="SNJ166" s="298"/>
      <c r="SNK166" s="298"/>
      <c r="SNL166" s="298"/>
      <c r="SNM166" s="298"/>
      <c r="SNN166" s="298"/>
      <c r="SNO166" s="298"/>
      <c r="SNP166" s="298"/>
      <c r="SNQ166" s="298"/>
      <c r="SNR166" s="298"/>
      <c r="SNS166" s="298"/>
      <c r="SNT166" s="298"/>
      <c r="SNU166" s="298"/>
      <c r="SNV166" s="298"/>
      <c r="SNW166" s="298"/>
      <c r="SNX166" s="298"/>
      <c r="SNY166" s="298"/>
      <c r="SNZ166" s="298"/>
      <c r="SOA166" s="298"/>
      <c r="SOB166" s="298"/>
      <c r="SOC166" s="298"/>
      <c r="SOD166" s="298"/>
      <c r="SOE166" s="298"/>
      <c r="SOF166" s="298"/>
      <c r="SOG166" s="298"/>
      <c r="SOH166" s="298"/>
      <c r="SOI166" s="298"/>
      <c r="SOJ166" s="298"/>
      <c r="SOK166" s="298"/>
      <c r="SOL166" s="298"/>
      <c r="SOM166" s="298"/>
      <c r="SON166" s="298"/>
      <c r="SOO166" s="298"/>
      <c r="SOP166" s="298"/>
      <c r="SOQ166" s="298"/>
      <c r="SOR166" s="298"/>
      <c r="SOS166" s="298"/>
      <c r="SOT166" s="298"/>
      <c r="SOU166" s="298"/>
      <c r="SOV166" s="298"/>
      <c r="SOW166" s="298"/>
      <c r="SOX166" s="298"/>
      <c r="SOY166" s="298"/>
      <c r="SOZ166" s="298"/>
      <c r="SPA166" s="298"/>
      <c r="SPB166" s="298"/>
      <c r="SPC166" s="298"/>
      <c r="SPD166" s="298"/>
      <c r="SPE166" s="298"/>
      <c r="SPF166" s="298"/>
      <c r="SPG166" s="298"/>
      <c r="SPH166" s="298"/>
      <c r="SPI166" s="298"/>
      <c r="SPJ166" s="298"/>
      <c r="SPK166" s="298"/>
      <c r="SPL166" s="298"/>
      <c r="SPM166" s="298"/>
      <c r="SPN166" s="298"/>
      <c r="SPO166" s="298"/>
      <c r="SPP166" s="298"/>
      <c r="SPQ166" s="298"/>
      <c r="SPR166" s="298"/>
      <c r="SPS166" s="298"/>
      <c r="SPT166" s="298"/>
      <c r="SPU166" s="298"/>
      <c r="SPV166" s="298"/>
      <c r="SPW166" s="298"/>
      <c r="SPX166" s="298"/>
      <c r="SPY166" s="298"/>
      <c r="SPZ166" s="298"/>
      <c r="SQA166" s="298"/>
      <c r="SQB166" s="298"/>
      <c r="SQC166" s="298"/>
      <c r="SQD166" s="298"/>
      <c r="SQE166" s="298"/>
      <c r="SQF166" s="298"/>
      <c r="SQG166" s="298"/>
      <c r="SQH166" s="298"/>
      <c r="SQI166" s="298"/>
      <c r="SQJ166" s="298"/>
      <c r="SQK166" s="298"/>
      <c r="SQL166" s="298"/>
      <c r="SQM166" s="298"/>
      <c r="SQN166" s="298"/>
      <c r="SQO166" s="298"/>
      <c r="SQP166" s="298"/>
      <c r="SQQ166" s="298"/>
      <c r="SQR166" s="298"/>
      <c r="SQS166" s="298"/>
      <c r="SQT166" s="298"/>
      <c r="SQU166" s="298"/>
      <c r="SQV166" s="298"/>
      <c r="SQW166" s="298"/>
      <c r="SQX166" s="298"/>
      <c r="SQY166" s="298"/>
      <c r="SQZ166" s="298"/>
      <c r="SRA166" s="298"/>
      <c r="SRB166" s="298"/>
      <c r="SRC166" s="298"/>
      <c r="SRD166" s="298"/>
      <c r="SRE166" s="298"/>
      <c r="SRF166" s="298"/>
      <c r="SRG166" s="298"/>
      <c r="SRH166" s="298"/>
      <c r="SRI166" s="298"/>
      <c r="SRJ166" s="298"/>
      <c r="SRK166" s="298"/>
      <c r="SRL166" s="298"/>
      <c r="SRM166" s="298"/>
      <c r="SRN166" s="298"/>
      <c r="SRO166" s="298"/>
      <c r="SRP166" s="298"/>
      <c r="SRQ166" s="298"/>
      <c r="SRR166" s="298"/>
      <c r="SRS166" s="298"/>
      <c r="SRT166" s="298"/>
      <c r="SRU166" s="298"/>
      <c r="SRV166" s="298"/>
      <c r="SRW166" s="298"/>
      <c r="SRX166" s="298"/>
      <c r="SRY166" s="298"/>
      <c r="SRZ166" s="298"/>
      <c r="SSA166" s="298"/>
      <c r="SSB166" s="298"/>
      <c r="SSC166" s="298"/>
      <c r="SSD166" s="298"/>
      <c r="SSE166" s="298"/>
      <c r="SSF166" s="298"/>
      <c r="SSG166" s="298"/>
      <c r="SSH166" s="298"/>
      <c r="SSI166" s="298"/>
      <c r="SSJ166" s="298"/>
      <c r="SSK166" s="298"/>
      <c r="SSL166" s="298"/>
      <c r="SSM166" s="298"/>
      <c r="SSN166" s="298"/>
      <c r="SSO166" s="298"/>
      <c r="SSP166" s="298"/>
      <c r="SSQ166" s="298"/>
      <c r="SSR166" s="298"/>
      <c r="SSS166" s="298"/>
      <c r="SST166" s="298"/>
      <c r="SSU166" s="298"/>
      <c r="SSV166" s="298"/>
      <c r="SSW166" s="298"/>
      <c r="SSX166" s="298"/>
      <c r="SSY166" s="298"/>
      <c r="SSZ166" s="298"/>
      <c r="STA166" s="298"/>
      <c r="STB166" s="298"/>
      <c r="STC166" s="298"/>
      <c r="STD166" s="298"/>
      <c r="STE166" s="298"/>
      <c r="STF166" s="298"/>
      <c r="STG166" s="298"/>
      <c r="STH166" s="298"/>
      <c r="STI166" s="298"/>
      <c r="STJ166" s="298"/>
      <c r="STK166" s="298"/>
      <c r="STL166" s="298"/>
      <c r="STM166" s="298"/>
      <c r="STN166" s="298"/>
      <c r="STO166" s="298"/>
      <c r="STP166" s="298"/>
      <c r="STQ166" s="298"/>
      <c r="STR166" s="298"/>
      <c r="STS166" s="298"/>
      <c r="STT166" s="298"/>
      <c r="STU166" s="298"/>
      <c r="STV166" s="298"/>
      <c r="STW166" s="298"/>
      <c r="STX166" s="298"/>
      <c r="STY166" s="298"/>
      <c r="STZ166" s="298"/>
      <c r="SUA166" s="298"/>
      <c r="SUB166" s="298"/>
      <c r="SUC166" s="298"/>
      <c r="SUD166" s="298"/>
      <c r="SUE166" s="298"/>
      <c r="SUF166" s="298"/>
      <c r="SUG166" s="298"/>
      <c r="SUH166" s="298"/>
      <c r="SUI166" s="298"/>
      <c r="SUJ166" s="298"/>
      <c r="SUK166" s="298"/>
      <c r="SUL166" s="298"/>
      <c r="SUM166" s="298"/>
      <c r="SUN166" s="298"/>
      <c r="SUO166" s="298"/>
      <c r="SUP166" s="298"/>
      <c r="SUQ166" s="298"/>
      <c r="SUR166" s="298"/>
      <c r="SUS166" s="298"/>
      <c r="SUT166" s="298"/>
      <c r="SUU166" s="298"/>
      <c r="SUV166" s="298"/>
      <c r="SUW166" s="298"/>
      <c r="SUX166" s="298"/>
      <c r="SUY166" s="298"/>
      <c r="SUZ166" s="298"/>
      <c r="SVA166" s="298"/>
      <c r="SVB166" s="298"/>
      <c r="SVC166" s="298"/>
      <c r="SVD166" s="298"/>
      <c r="SVE166" s="298"/>
      <c r="SVF166" s="298"/>
      <c r="SVG166" s="298"/>
      <c r="SVH166" s="298"/>
      <c r="SVI166" s="298"/>
      <c r="SVJ166" s="298"/>
      <c r="SVK166" s="298"/>
      <c r="SVL166" s="298"/>
      <c r="SVM166" s="298"/>
      <c r="SVN166" s="298"/>
      <c r="SVO166" s="298"/>
      <c r="SVP166" s="298"/>
      <c r="SVQ166" s="298"/>
      <c r="SVR166" s="298"/>
      <c r="SVS166" s="298"/>
      <c r="SVT166" s="298"/>
      <c r="SVU166" s="298"/>
      <c r="SVV166" s="298"/>
      <c r="SVW166" s="298"/>
      <c r="SVX166" s="298"/>
      <c r="SVY166" s="298"/>
      <c r="SVZ166" s="298"/>
      <c r="SWA166" s="298"/>
      <c r="SWB166" s="298"/>
      <c r="SWC166" s="298"/>
      <c r="SWD166" s="298"/>
      <c r="SWE166" s="298"/>
      <c r="SWF166" s="298"/>
      <c r="SWG166" s="298"/>
      <c r="SWH166" s="298"/>
      <c r="SWI166" s="298"/>
      <c r="SWJ166" s="298"/>
      <c r="SWK166" s="298"/>
      <c r="SWL166" s="298"/>
      <c r="SWM166" s="298"/>
      <c r="SWN166" s="298"/>
      <c r="SWO166" s="298"/>
      <c r="SWP166" s="298"/>
      <c r="SWQ166" s="298"/>
      <c r="SWR166" s="298"/>
      <c r="SWS166" s="298"/>
      <c r="SWT166" s="298"/>
      <c r="SWU166" s="298"/>
      <c r="SWV166" s="298"/>
      <c r="SWW166" s="298"/>
      <c r="SWX166" s="298"/>
      <c r="SWY166" s="298"/>
      <c r="SWZ166" s="298"/>
      <c r="SXA166" s="298"/>
      <c r="SXB166" s="298"/>
      <c r="SXC166" s="298"/>
      <c r="SXD166" s="298"/>
      <c r="SXE166" s="298"/>
      <c r="SXF166" s="298"/>
      <c r="SXG166" s="298"/>
      <c r="SXH166" s="298"/>
      <c r="SXI166" s="298"/>
      <c r="SXJ166" s="298"/>
      <c r="SXK166" s="298"/>
      <c r="SXL166" s="298"/>
      <c r="SXM166" s="298"/>
      <c r="SXN166" s="298"/>
      <c r="SXO166" s="298"/>
      <c r="SXP166" s="298"/>
      <c r="SXQ166" s="298"/>
      <c r="SXR166" s="298"/>
      <c r="SXS166" s="298"/>
      <c r="SXT166" s="298"/>
      <c r="SXU166" s="298"/>
      <c r="SXV166" s="298"/>
      <c r="SXW166" s="298"/>
      <c r="SXX166" s="298"/>
      <c r="SXY166" s="298"/>
      <c r="SXZ166" s="298"/>
      <c r="SYA166" s="298"/>
      <c r="SYB166" s="298"/>
      <c r="SYC166" s="298"/>
      <c r="SYD166" s="298"/>
      <c r="SYE166" s="298"/>
      <c r="SYF166" s="298"/>
      <c r="SYG166" s="298"/>
      <c r="SYH166" s="298"/>
      <c r="SYI166" s="298"/>
      <c r="SYJ166" s="298"/>
      <c r="SYK166" s="298"/>
      <c r="SYL166" s="298"/>
      <c r="SYM166" s="298"/>
      <c r="SYN166" s="298"/>
      <c r="SYO166" s="298"/>
      <c r="SYP166" s="298"/>
      <c r="SYQ166" s="298"/>
      <c r="SYR166" s="298"/>
      <c r="SYS166" s="298"/>
      <c r="SYT166" s="298"/>
      <c r="SYU166" s="298"/>
      <c r="SYV166" s="298"/>
      <c r="SYW166" s="298"/>
      <c r="SYX166" s="298"/>
      <c r="SYY166" s="298"/>
      <c r="SYZ166" s="298"/>
      <c r="SZA166" s="298"/>
      <c r="SZB166" s="298"/>
      <c r="SZC166" s="298"/>
      <c r="SZD166" s="298"/>
      <c r="SZE166" s="298"/>
      <c r="SZF166" s="298"/>
      <c r="SZG166" s="298"/>
      <c r="SZH166" s="298"/>
      <c r="SZI166" s="298"/>
      <c r="SZJ166" s="298"/>
      <c r="SZK166" s="298"/>
      <c r="SZL166" s="298"/>
      <c r="SZM166" s="298"/>
      <c r="SZN166" s="298"/>
      <c r="SZO166" s="298"/>
      <c r="SZP166" s="298"/>
      <c r="SZQ166" s="298"/>
      <c r="SZR166" s="298"/>
      <c r="SZS166" s="298"/>
      <c r="SZT166" s="298"/>
      <c r="SZU166" s="298"/>
      <c r="SZV166" s="298"/>
      <c r="SZW166" s="298"/>
      <c r="SZX166" s="298"/>
      <c r="SZY166" s="298"/>
      <c r="SZZ166" s="298"/>
      <c r="TAA166" s="298"/>
      <c r="TAB166" s="298"/>
      <c r="TAC166" s="298"/>
      <c r="TAD166" s="298"/>
      <c r="TAE166" s="298"/>
      <c r="TAF166" s="298"/>
      <c r="TAG166" s="298"/>
      <c r="TAH166" s="298"/>
      <c r="TAI166" s="298"/>
      <c r="TAJ166" s="298"/>
      <c r="TAK166" s="298"/>
      <c r="TAL166" s="298"/>
      <c r="TAM166" s="298"/>
      <c r="TAN166" s="298"/>
      <c r="TAO166" s="298"/>
      <c r="TAP166" s="298"/>
      <c r="TAQ166" s="298"/>
      <c r="TAR166" s="298"/>
      <c r="TAS166" s="298"/>
      <c r="TAT166" s="298"/>
      <c r="TAU166" s="298"/>
      <c r="TAV166" s="298"/>
      <c r="TAW166" s="298"/>
      <c r="TAX166" s="298"/>
      <c r="TAY166" s="298"/>
      <c r="TAZ166" s="298"/>
      <c r="TBA166" s="298"/>
      <c r="TBB166" s="298"/>
      <c r="TBC166" s="298"/>
      <c r="TBD166" s="298"/>
      <c r="TBE166" s="298"/>
      <c r="TBF166" s="298"/>
      <c r="TBG166" s="298"/>
      <c r="TBH166" s="298"/>
      <c r="TBI166" s="298"/>
      <c r="TBJ166" s="298"/>
      <c r="TBK166" s="298"/>
      <c r="TBL166" s="298"/>
      <c r="TBM166" s="298"/>
      <c r="TBN166" s="298"/>
      <c r="TBO166" s="298"/>
      <c r="TBP166" s="298"/>
      <c r="TBQ166" s="298"/>
      <c r="TBR166" s="298"/>
      <c r="TBS166" s="298"/>
      <c r="TBT166" s="298"/>
      <c r="TBU166" s="298"/>
      <c r="TBV166" s="298"/>
      <c r="TBW166" s="298"/>
      <c r="TBX166" s="298"/>
      <c r="TBY166" s="298"/>
      <c r="TBZ166" s="298"/>
      <c r="TCA166" s="298"/>
      <c r="TCB166" s="298"/>
      <c r="TCC166" s="298"/>
      <c r="TCD166" s="298"/>
      <c r="TCE166" s="298"/>
      <c r="TCF166" s="298"/>
      <c r="TCG166" s="298"/>
      <c r="TCH166" s="298"/>
      <c r="TCI166" s="298"/>
      <c r="TCJ166" s="298"/>
      <c r="TCK166" s="298"/>
      <c r="TCL166" s="298"/>
      <c r="TCM166" s="298"/>
      <c r="TCN166" s="298"/>
      <c r="TCO166" s="298"/>
      <c r="TCP166" s="298"/>
      <c r="TCQ166" s="298"/>
      <c r="TCR166" s="298"/>
      <c r="TCS166" s="298"/>
      <c r="TCT166" s="298"/>
      <c r="TCU166" s="298"/>
      <c r="TCV166" s="298"/>
      <c r="TCW166" s="298"/>
      <c r="TCX166" s="298"/>
      <c r="TCY166" s="298"/>
      <c r="TCZ166" s="298"/>
      <c r="TDA166" s="298"/>
      <c r="TDB166" s="298"/>
      <c r="TDC166" s="298"/>
      <c r="TDD166" s="298"/>
      <c r="TDE166" s="298"/>
      <c r="TDF166" s="298"/>
      <c r="TDG166" s="298"/>
      <c r="TDH166" s="298"/>
      <c r="TDI166" s="298"/>
      <c r="TDJ166" s="298"/>
      <c r="TDK166" s="298"/>
      <c r="TDL166" s="298"/>
      <c r="TDM166" s="298"/>
      <c r="TDN166" s="298"/>
      <c r="TDO166" s="298"/>
      <c r="TDP166" s="298"/>
      <c r="TDQ166" s="298"/>
      <c r="TDR166" s="298"/>
      <c r="TDS166" s="298"/>
      <c r="TDT166" s="298"/>
      <c r="TDU166" s="298"/>
      <c r="TDV166" s="298"/>
      <c r="TDW166" s="298"/>
      <c r="TDX166" s="298"/>
      <c r="TDY166" s="298"/>
      <c r="TDZ166" s="298"/>
      <c r="TEA166" s="298"/>
      <c r="TEB166" s="298"/>
      <c r="TEC166" s="298"/>
      <c r="TED166" s="298"/>
      <c r="TEE166" s="298"/>
      <c r="TEF166" s="298"/>
      <c r="TEG166" s="298"/>
      <c r="TEH166" s="298"/>
      <c r="TEI166" s="298"/>
      <c r="TEJ166" s="298"/>
      <c r="TEK166" s="298"/>
      <c r="TEL166" s="298"/>
      <c r="TEM166" s="298"/>
      <c r="TEN166" s="298"/>
      <c r="TEO166" s="298"/>
      <c r="TEP166" s="298"/>
      <c r="TEQ166" s="298"/>
      <c r="TER166" s="298"/>
      <c r="TES166" s="298"/>
      <c r="TET166" s="298"/>
      <c r="TEU166" s="298"/>
      <c r="TEV166" s="298"/>
      <c r="TEW166" s="298"/>
      <c r="TEX166" s="298"/>
      <c r="TEY166" s="298"/>
      <c r="TEZ166" s="298"/>
      <c r="TFA166" s="298"/>
      <c r="TFB166" s="298"/>
      <c r="TFC166" s="298"/>
      <c r="TFD166" s="298"/>
      <c r="TFE166" s="298"/>
      <c r="TFF166" s="298"/>
      <c r="TFG166" s="298"/>
      <c r="TFH166" s="298"/>
      <c r="TFI166" s="298"/>
      <c r="TFJ166" s="298"/>
      <c r="TFK166" s="298"/>
      <c r="TFL166" s="298"/>
      <c r="TFM166" s="298"/>
      <c r="TFN166" s="298"/>
      <c r="TFO166" s="298"/>
      <c r="TFP166" s="298"/>
      <c r="TFQ166" s="298"/>
      <c r="TFR166" s="298"/>
      <c r="TFS166" s="298"/>
      <c r="TFT166" s="298"/>
      <c r="TFU166" s="298"/>
      <c r="TFV166" s="298"/>
      <c r="TFW166" s="298"/>
      <c r="TFX166" s="298"/>
      <c r="TFY166" s="298"/>
      <c r="TFZ166" s="298"/>
      <c r="TGA166" s="298"/>
      <c r="TGB166" s="298"/>
      <c r="TGC166" s="298"/>
      <c r="TGD166" s="298"/>
      <c r="TGE166" s="298"/>
      <c r="TGF166" s="298"/>
      <c r="TGG166" s="298"/>
      <c r="TGH166" s="298"/>
      <c r="TGI166" s="298"/>
      <c r="TGJ166" s="298"/>
      <c r="TGK166" s="298"/>
      <c r="TGL166" s="298"/>
      <c r="TGM166" s="298"/>
      <c r="TGN166" s="298"/>
      <c r="TGO166" s="298"/>
      <c r="TGP166" s="298"/>
      <c r="TGQ166" s="298"/>
      <c r="TGR166" s="298"/>
      <c r="TGS166" s="298"/>
      <c r="TGT166" s="298"/>
      <c r="TGU166" s="298"/>
      <c r="TGV166" s="298"/>
      <c r="TGW166" s="298"/>
      <c r="TGX166" s="298"/>
      <c r="TGY166" s="298"/>
      <c r="TGZ166" s="298"/>
      <c r="THA166" s="298"/>
      <c r="THB166" s="298"/>
      <c r="THC166" s="298"/>
      <c r="THD166" s="298"/>
      <c r="THE166" s="298"/>
      <c r="THF166" s="298"/>
      <c r="THG166" s="298"/>
      <c r="THH166" s="298"/>
      <c r="THI166" s="298"/>
      <c r="THJ166" s="298"/>
      <c r="THK166" s="298"/>
      <c r="THL166" s="298"/>
      <c r="THM166" s="298"/>
      <c r="THN166" s="298"/>
      <c r="THO166" s="298"/>
      <c r="THP166" s="298"/>
      <c r="THQ166" s="298"/>
      <c r="THR166" s="298"/>
      <c r="THS166" s="298"/>
      <c r="THT166" s="298"/>
      <c r="THU166" s="298"/>
      <c r="THV166" s="298"/>
      <c r="THW166" s="298"/>
      <c r="THX166" s="298"/>
      <c r="THY166" s="298"/>
      <c r="THZ166" s="298"/>
      <c r="TIA166" s="298"/>
      <c r="TIB166" s="298"/>
      <c r="TIC166" s="298"/>
      <c r="TID166" s="298"/>
      <c r="TIE166" s="298"/>
      <c r="TIF166" s="298"/>
      <c r="TIG166" s="298"/>
      <c r="TIH166" s="298"/>
      <c r="TII166" s="298"/>
      <c r="TIJ166" s="298"/>
      <c r="TIK166" s="298"/>
      <c r="TIL166" s="298"/>
      <c r="TIM166" s="298"/>
      <c r="TIN166" s="298"/>
      <c r="TIO166" s="298"/>
      <c r="TIP166" s="298"/>
      <c r="TIQ166" s="298"/>
      <c r="TIR166" s="298"/>
      <c r="TIS166" s="298"/>
      <c r="TIT166" s="298"/>
      <c r="TIU166" s="298"/>
      <c r="TIV166" s="298"/>
      <c r="TIW166" s="298"/>
      <c r="TIX166" s="298"/>
      <c r="TIY166" s="298"/>
      <c r="TIZ166" s="298"/>
      <c r="TJA166" s="298"/>
      <c r="TJB166" s="298"/>
      <c r="TJC166" s="298"/>
      <c r="TJD166" s="298"/>
      <c r="TJE166" s="298"/>
      <c r="TJF166" s="298"/>
      <c r="TJG166" s="298"/>
      <c r="TJH166" s="298"/>
      <c r="TJI166" s="298"/>
      <c r="TJJ166" s="298"/>
      <c r="TJK166" s="298"/>
      <c r="TJL166" s="298"/>
      <c r="TJM166" s="298"/>
      <c r="TJN166" s="298"/>
      <c r="TJO166" s="298"/>
      <c r="TJP166" s="298"/>
      <c r="TJQ166" s="298"/>
      <c r="TJR166" s="298"/>
      <c r="TJS166" s="298"/>
      <c r="TJT166" s="298"/>
      <c r="TJU166" s="298"/>
      <c r="TJV166" s="298"/>
      <c r="TJW166" s="298"/>
      <c r="TJX166" s="298"/>
      <c r="TJY166" s="298"/>
      <c r="TJZ166" s="298"/>
      <c r="TKA166" s="298"/>
      <c r="TKB166" s="298"/>
      <c r="TKC166" s="298"/>
      <c r="TKD166" s="298"/>
      <c r="TKE166" s="298"/>
      <c r="TKF166" s="298"/>
      <c r="TKG166" s="298"/>
      <c r="TKH166" s="298"/>
      <c r="TKI166" s="298"/>
      <c r="TKJ166" s="298"/>
      <c r="TKK166" s="298"/>
      <c r="TKL166" s="298"/>
      <c r="TKM166" s="298"/>
      <c r="TKN166" s="298"/>
      <c r="TKO166" s="298"/>
      <c r="TKP166" s="298"/>
      <c r="TKQ166" s="298"/>
      <c r="TKR166" s="298"/>
      <c r="TKS166" s="298"/>
      <c r="TKT166" s="298"/>
      <c r="TKU166" s="298"/>
      <c r="TKV166" s="298"/>
      <c r="TKW166" s="298"/>
      <c r="TKX166" s="298"/>
      <c r="TKY166" s="298"/>
      <c r="TKZ166" s="298"/>
      <c r="TLA166" s="298"/>
      <c r="TLB166" s="298"/>
      <c r="TLC166" s="298"/>
      <c r="TLD166" s="298"/>
      <c r="TLE166" s="298"/>
      <c r="TLF166" s="298"/>
      <c r="TLG166" s="298"/>
      <c r="TLH166" s="298"/>
      <c r="TLI166" s="298"/>
      <c r="TLJ166" s="298"/>
      <c r="TLK166" s="298"/>
      <c r="TLL166" s="298"/>
      <c r="TLM166" s="298"/>
      <c r="TLN166" s="298"/>
      <c r="TLO166" s="298"/>
      <c r="TLP166" s="298"/>
      <c r="TLQ166" s="298"/>
      <c r="TLR166" s="298"/>
      <c r="TLS166" s="298"/>
      <c r="TLT166" s="298"/>
      <c r="TLU166" s="298"/>
      <c r="TLV166" s="298"/>
      <c r="TLW166" s="298"/>
      <c r="TLX166" s="298"/>
      <c r="TLY166" s="298"/>
      <c r="TLZ166" s="298"/>
      <c r="TMA166" s="298"/>
      <c r="TMB166" s="298"/>
      <c r="TMC166" s="298"/>
      <c r="TMD166" s="298"/>
      <c r="TME166" s="298"/>
      <c r="TMF166" s="298"/>
      <c r="TMG166" s="298"/>
      <c r="TMH166" s="298"/>
      <c r="TMI166" s="298"/>
      <c r="TMJ166" s="298"/>
      <c r="TMK166" s="298"/>
      <c r="TML166" s="298"/>
      <c r="TMM166" s="298"/>
      <c r="TMN166" s="298"/>
      <c r="TMO166" s="298"/>
      <c r="TMP166" s="298"/>
      <c r="TMQ166" s="298"/>
      <c r="TMR166" s="298"/>
      <c r="TMS166" s="298"/>
      <c r="TMT166" s="298"/>
      <c r="TMU166" s="298"/>
      <c r="TMV166" s="298"/>
      <c r="TMW166" s="298"/>
      <c r="TMX166" s="298"/>
      <c r="TMY166" s="298"/>
      <c r="TMZ166" s="298"/>
      <c r="TNA166" s="298"/>
      <c r="TNB166" s="298"/>
      <c r="TNC166" s="298"/>
      <c r="TND166" s="298"/>
      <c r="TNE166" s="298"/>
      <c r="TNF166" s="298"/>
      <c r="TNG166" s="298"/>
      <c r="TNH166" s="298"/>
      <c r="TNI166" s="298"/>
      <c r="TNJ166" s="298"/>
      <c r="TNK166" s="298"/>
      <c r="TNL166" s="298"/>
      <c r="TNM166" s="298"/>
      <c r="TNN166" s="298"/>
      <c r="TNO166" s="298"/>
      <c r="TNP166" s="298"/>
      <c r="TNQ166" s="298"/>
      <c r="TNR166" s="298"/>
      <c r="TNS166" s="298"/>
      <c r="TNT166" s="298"/>
      <c r="TNU166" s="298"/>
      <c r="TNV166" s="298"/>
      <c r="TNW166" s="298"/>
      <c r="TNX166" s="298"/>
      <c r="TNY166" s="298"/>
      <c r="TNZ166" s="298"/>
      <c r="TOA166" s="298"/>
      <c r="TOB166" s="298"/>
      <c r="TOC166" s="298"/>
      <c r="TOD166" s="298"/>
      <c r="TOE166" s="298"/>
      <c r="TOF166" s="298"/>
      <c r="TOG166" s="298"/>
      <c r="TOH166" s="298"/>
      <c r="TOI166" s="298"/>
      <c r="TOJ166" s="298"/>
      <c r="TOK166" s="298"/>
      <c r="TOL166" s="298"/>
      <c r="TOM166" s="298"/>
      <c r="TON166" s="298"/>
      <c r="TOO166" s="298"/>
      <c r="TOP166" s="298"/>
      <c r="TOQ166" s="298"/>
      <c r="TOR166" s="298"/>
      <c r="TOS166" s="298"/>
      <c r="TOT166" s="298"/>
      <c r="TOU166" s="298"/>
      <c r="TOV166" s="298"/>
      <c r="TOW166" s="298"/>
      <c r="TOX166" s="298"/>
      <c r="TOY166" s="298"/>
      <c r="TOZ166" s="298"/>
      <c r="TPA166" s="298"/>
      <c r="TPB166" s="298"/>
      <c r="TPC166" s="298"/>
      <c r="TPD166" s="298"/>
      <c r="TPE166" s="298"/>
      <c r="TPF166" s="298"/>
      <c r="TPG166" s="298"/>
      <c r="TPH166" s="298"/>
      <c r="TPI166" s="298"/>
      <c r="TPJ166" s="298"/>
      <c r="TPK166" s="298"/>
      <c r="TPL166" s="298"/>
      <c r="TPM166" s="298"/>
      <c r="TPN166" s="298"/>
      <c r="TPO166" s="298"/>
      <c r="TPP166" s="298"/>
      <c r="TPQ166" s="298"/>
      <c r="TPR166" s="298"/>
      <c r="TPS166" s="298"/>
      <c r="TPT166" s="298"/>
      <c r="TPU166" s="298"/>
      <c r="TPV166" s="298"/>
      <c r="TPW166" s="298"/>
      <c r="TPX166" s="298"/>
      <c r="TPY166" s="298"/>
      <c r="TPZ166" s="298"/>
      <c r="TQA166" s="298"/>
      <c r="TQB166" s="298"/>
      <c r="TQC166" s="298"/>
      <c r="TQD166" s="298"/>
      <c r="TQE166" s="298"/>
      <c r="TQF166" s="298"/>
      <c r="TQG166" s="298"/>
      <c r="TQH166" s="298"/>
      <c r="TQI166" s="298"/>
      <c r="TQJ166" s="298"/>
      <c r="TQK166" s="298"/>
      <c r="TQL166" s="298"/>
      <c r="TQM166" s="298"/>
      <c r="TQN166" s="298"/>
      <c r="TQO166" s="298"/>
      <c r="TQP166" s="298"/>
      <c r="TQQ166" s="298"/>
      <c r="TQR166" s="298"/>
      <c r="TQS166" s="298"/>
      <c r="TQT166" s="298"/>
      <c r="TQU166" s="298"/>
      <c r="TQV166" s="298"/>
      <c r="TQW166" s="298"/>
      <c r="TQX166" s="298"/>
      <c r="TQY166" s="298"/>
      <c r="TQZ166" s="298"/>
      <c r="TRA166" s="298"/>
      <c r="TRB166" s="298"/>
      <c r="TRC166" s="298"/>
      <c r="TRD166" s="298"/>
      <c r="TRE166" s="298"/>
      <c r="TRF166" s="298"/>
      <c r="TRG166" s="298"/>
      <c r="TRH166" s="298"/>
      <c r="TRI166" s="298"/>
      <c r="TRJ166" s="298"/>
      <c r="TRK166" s="298"/>
      <c r="TRL166" s="298"/>
      <c r="TRM166" s="298"/>
      <c r="TRN166" s="298"/>
      <c r="TRO166" s="298"/>
      <c r="TRP166" s="298"/>
      <c r="TRQ166" s="298"/>
      <c r="TRR166" s="298"/>
      <c r="TRS166" s="298"/>
      <c r="TRT166" s="298"/>
      <c r="TRU166" s="298"/>
      <c r="TRV166" s="298"/>
      <c r="TRW166" s="298"/>
      <c r="TRX166" s="298"/>
      <c r="TRY166" s="298"/>
      <c r="TRZ166" s="298"/>
      <c r="TSA166" s="298"/>
      <c r="TSB166" s="298"/>
      <c r="TSC166" s="298"/>
      <c r="TSD166" s="298"/>
      <c r="TSE166" s="298"/>
      <c r="TSF166" s="298"/>
      <c r="TSG166" s="298"/>
      <c r="TSH166" s="298"/>
      <c r="TSI166" s="298"/>
      <c r="TSJ166" s="298"/>
      <c r="TSK166" s="298"/>
      <c r="TSL166" s="298"/>
      <c r="TSM166" s="298"/>
      <c r="TSN166" s="298"/>
      <c r="TSO166" s="298"/>
      <c r="TSP166" s="298"/>
      <c r="TSQ166" s="298"/>
      <c r="TSR166" s="298"/>
      <c r="TSS166" s="298"/>
      <c r="TST166" s="298"/>
      <c r="TSU166" s="298"/>
      <c r="TSV166" s="298"/>
      <c r="TSW166" s="298"/>
      <c r="TSX166" s="298"/>
      <c r="TSY166" s="298"/>
      <c r="TSZ166" s="298"/>
      <c r="TTA166" s="298"/>
      <c r="TTB166" s="298"/>
      <c r="TTC166" s="298"/>
      <c r="TTD166" s="298"/>
      <c r="TTE166" s="298"/>
      <c r="TTF166" s="298"/>
      <c r="TTG166" s="298"/>
      <c r="TTH166" s="298"/>
      <c r="TTI166" s="298"/>
      <c r="TTJ166" s="298"/>
      <c r="TTK166" s="298"/>
      <c r="TTL166" s="298"/>
      <c r="TTM166" s="298"/>
      <c r="TTN166" s="298"/>
      <c r="TTO166" s="298"/>
      <c r="TTP166" s="298"/>
      <c r="TTQ166" s="298"/>
      <c r="TTR166" s="298"/>
      <c r="TTS166" s="298"/>
      <c r="TTT166" s="298"/>
      <c r="TTU166" s="298"/>
      <c r="TTV166" s="298"/>
      <c r="TTW166" s="298"/>
      <c r="TTX166" s="298"/>
      <c r="TTY166" s="298"/>
      <c r="TTZ166" s="298"/>
      <c r="TUA166" s="298"/>
      <c r="TUB166" s="298"/>
      <c r="TUC166" s="298"/>
      <c r="TUD166" s="298"/>
      <c r="TUE166" s="298"/>
      <c r="TUF166" s="298"/>
      <c r="TUG166" s="298"/>
      <c r="TUH166" s="298"/>
      <c r="TUI166" s="298"/>
      <c r="TUJ166" s="298"/>
      <c r="TUK166" s="298"/>
      <c r="TUL166" s="298"/>
      <c r="TUM166" s="298"/>
      <c r="TUN166" s="298"/>
      <c r="TUO166" s="298"/>
      <c r="TUP166" s="298"/>
      <c r="TUQ166" s="298"/>
      <c r="TUR166" s="298"/>
      <c r="TUS166" s="298"/>
      <c r="TUT166" s="298"/>
      <c r="TUU166" s="298"/>
      <c r="TUV166" s="298"/>
      <c r="TUW166" s="298"/>
      <c r="TUX166" s="298"/>
      <c r="TUY166" s="298"/>
      <c r="TUZ166" s="298"/>
      <c r="TVA166" s="298"/>
      <c r="TVB166" s="298"/>
      <c r="TVC166" s="298"/>
      <c r="TVD166" s="298"/>
      <c r="TVE166" s="298"/>
      <c r="TVF166" s="298"/>
      <c r="TVG166" s="298"/>
      <c r="TVH166" s="298"/>
      <c r="TVI166" s="298"/>
      <c r="TVJ166" s="298"/>
      <c r="TVK166" s="298"/>
      <c r="TVL166" s="298"/>
      <c r="TVM166" s="298"/>
      <c r="TVN166" s="298"/>
      <c r="TVO166" s="298"/>
      <c r="TVP166" s="298"/>
      <c r="TVQ166" s="298"/>
      <c r="TVR166" s="298"/>
      <c r="TVS166" s="298"/>
      <c r="TVT166" s="298"/>
      <c r="TVU166" s="298"/>
      <c r="TVV166" s="298"/>
      <c r="TVW166" s="298"/>
      <c r="TVX166" s="298"/>
      <c r="TVY166" s="298"/>
      <c r="TVZ166" s="298"/>
      <c r="TWA166" s="298"/>
      <c r="TWB166" s="298"/>
      <c r="TWC166" s="298"/>
      <c r="TWD166" s="298"/>
      <c r="TWE166" s="298"/>
      <c r="TWF166" s="298"/>
      <c r="TWG166" s="298"/>
      <c r="TWH166" s="298"/>
      <c r="TWI166" s="298"/>
      <c r="TWJ166" s="298"/>
      <c r="TWK166" s="298"/>
      <c r="TWL166" s="298"/>
      <c r="TWM166" s="298"/>
      <c r="TWN166" s="298"/>
      <c r="TWO166" s="298"/>
      <c r="TWP166" s="298"/>
      <c r="TWQ166" s="298"/>
      <c r="TWR166" s="298"/>
      <c r="TWS166" s="298"/>
      <c r="TWT166" s="298"/>
      <c r="TWU166" s="298"/>
      <c r="TWV166" s="298"/>
      <c r="TWW166" s="298"/>
      <c r="TWX166" s="298"/>
      <c r="TWY166" s="298"/>
      <c r="TWZ166" s="298"/>
      <c r="TXA166" s="298"/>
      <c r="TXB166" s="298"/>
      <c r="TXC166" s="298"/>
      <c r="TXD166" s="298"/>
      <c r="TXE166" s="298"/>
      <c r="TXF166" s="298"/>
      <c r="TXG166" s="298"/>
      <c r="TXH166" s="298"/>
      <c r="TXI166" s="298"/>
      <c r="TXJ166" s="298"/>
      <c r="TXK166" s="298"/>
      <c r="TXL166" s="298"/>
      <c r="TXM166" s="298"/>
      <c r="TXN166" s="298"/>
      <c r="TXO166" s="298"/>
      <c r="TXP166" s="298"/>
      <c r="TXQ166" s="298"/>
      <c r="TXR166" s="298"/>
      <c r="TXS166" s="298"/>
      <c r="TXT166" s="298"/>
      <c r="TXU166" s="298"/>
      <c r="TXV166" s="298"/>
      <c r="TXW166" s="298"/>
      <c r="TXX166" s="298"/>
      <c r="TXY166" s="298"/>
      <c r="TXZ166" s="298"/>
      <c r="TYA166" s="298"/>
      <c r="TYB166" s="298"/>
      <c r="TYC166" s="298"/>
      <c r="TYD166" s="298"/>
      <c r="TYE166" s="298"/>
      <c r="TYF166" s="298"/>
      <c r="TYG166" s="298"/>
      <c r="TYH166" s="298"/>
      <c r="TYI166" s="298"/>
      <c r="TYJ166" s="298"/>
      <c r="TYK166" s="298"/>
      <c r="TYL166" s="298"/>
      <c r="TYM166" s="298"/>
      <c r="TYN166" s="298"/>
      <c r="TYO166" s="298"/>
      <c r="TYP166" s="298"/>
      <c r="TYQ166" s="298"/>
      <c r="TYR166" s="298"/>
      <c r="TYS166" s="298"/>
      <c r="TYT166" s="298"/>
      <c r="TYU166" s="298"/>
      <c r="TYV166" s="298"/>
      <c r="TYW166" s="298"/>
      <c r="TYX166" s="298"/>
      <c r="TYY166" s="298"/>
      <c r="TYZ166" s="298"/>
      <c r="TZA166" s="298"/>
      <c r="TZB166" s="298"/>
      <c r="TZC166" s="298"/>
      <c r="TZD166" s="298"/>
      <c r="TZE166" s="298"/>
      <c r="TZF166" s="298"/>
      <c r="TZG166" s="298"/>
      <c r="TZH166" s="298"/>
      <c r="TZI166" s="298"/>
      <c r="TZJ166" s="298"/>
      <c r="TZK166" s="298"/>
      <c r="TZL166" s="298"/>
      <c r="TZM166" s="298"/>
      <c r="TZN166" s="298"/>
      <c r="TZO166" s="298"/>
      <c r="TZP166" s="298"/>
      <c r="TZQ166" s="298"/>
      <c r="TZR166" s="298"/>
      <c r="TZS166" s="298"/>
      <c r="TZT166" s="298"/>
      <c r="TZU166" s="298"/>
      <c r="TZV166" s="298"/>
      <c r="TZW166" s="298"/>
      <c r="TZX166" s="298"/>
      <c r="TZY166" s="298"/>
      <c r="TZZ166" s="298"/>
      <c r="UAA166" s="298"/>
      <c r="UAB166" s="298"/>
      <c r="UAC166" s="298"/>
      <c r="UAD166" s="298"/>
      <c r="UAE166" s="298"/>
      <c r="UAF166" s="298"/>
      <c r="UAG166" s="298"/>
      <c r="UAH166" s="298"/>
      <c r="UAI166" s="298"/>
      <c r="UAJ166" s="298"/>
      <c r="UAK166" s="298"/>
      <c r="UAL166" s="298"/>
      <c r="UAM166" s="298"/>
      <c r="UAN166" s="298"/>
      <c r="UAO166" s="298"/>
      <c r="UAP166" s="298"/>
      <c r="UAQ166" s="298"/>
      <c r="UAR166" s="298"/>
      <c r="UAS166" s="298"/>
      <c r="UAT166" s="298"/>
      <c r="UAU166" s="298"/>
      <c r="UAV166" s="298"/>
      <c r="UAW166" s="298"/>
      <c r="UAX166" s="298"/>
      <c r="UAY166" s="298"/>
      <c r="UAZ166" s="298"/>
      <c r="UBA166" s="298"/>
      <c r="UBB166" s="298"/>
      <c r="UBC166" s="298"/>
      <c r="UBD166" s="298"/>
      <c r="UBE166" s="298"/>
      <c r="UBF166" s="298"/>
      <c r="UBG166" s="298"/>
      <c r="UBH166" s="298"/>
      <c r="UBI166" s="298"/>
      <c r="UBJ166" s="298"/>
      <c r="UBK166" s="298"/>
      <c r="UBL166" s="298"/>
      <c r="UBM166" s="298"/>
      <c r="UBN166" s="298"/>
      <c r="UBO166" s="298"/>
      <c r="UBP166" s="298"/>
      <c r="UBQ166" s="298"/>
      <c r="UBR166" s="298"/>
      <c r="UBS166" s="298"/>
      <c r="UBT166" s="298"/>
      <c r="UBU166" s="298"/>
      <c r="UBV166" s="298"/>
      <c r="UBW166" s="298"/>
      <c r="UBX166" s="298"/>
      <c r="UBY166" s="298"/>
      <c r="UBZ166" s="298"/>
      <c r="UCA166" s="298"/>
      <c r="UCB166" s="298"/>
      <c r="UCC166" s="298"/>
      <c r="UCD166" s="298"/>
      <c r="UCE166" s="298"/>
      <c r="UCF166" s="298"/>
      <c r="UCG166" s="298"/>
      <c r="UCH166" s="298"/>
      <c r="UCI166" s="298"/>
      <c r="UCJ166" s="298"/>
      <c r="UCK166" s="298"/>
      <c r="UCL166" s="298"/>
      <c r="UCM166" s="298"/>
      <c r="UCN166" s="298"/>
      <c r="UCO166" s="298"/>
      <c r="UCP166" s="298"/>
      <c r="UCQ166" s="298"/>
      <c r="UCR166" s="298"/>
      <c r="UCS166" s="298"/>
      <c r="UCT166" s="298"/>
      <c r="UCU166" s="298"/>
      <c r="UCV166" s="298"/>
      <c r="UCW166" s="298"/>
      <c r="UCX166" s="298"/>
      <c r="UCY166" s="298"/>
      <c r="UCZ166" s="298"/>
      <c r="UDA166" s="298"/>
      <c r="UDB166" s="298"/>
      <c r="UDC166" s="298"/>
      <c r="UDD166" s="298"/>
      <c r="UDE166" s="298"/>
      <c r="UDF166" s="298"/>
      <c r="UDG166" s="298"/>
      <c r="UDH166" s="298"/>
      <c r="UDI166" s="298"/>
      <c r="UDJ166" s="298"/>
      <c r="UDK166" s="298"/>
      <c r="UDL166" s="298"/>
      <c r="UDM166" s="298"/>
      <c r="UDN166" s="298"/>
      <c r="UDO166" s="298"/>
      <c r="UDP166" s="298"/>
      <c r="UDQ166" s="298"/>
      <c r="UDR166" s="298"/>
      <c r="UDS166" s="298"/>
      <c r="UDT166" s="298"/>
      <c r="UDU166" s="298"/>
      <c r="UDV166" s="298"/>
      <c r="UDW166" s="298"/>
      <c r="UDX166" s="298"/>
      <c r="UDY166" s="298"/>
      <c r="UDZ166" s="298"/>
      <c r="UEA166" s="298"/>
      <c r="UEB166" s="298"/>
      <c r="UEC166" s="298"/>
      <c r="UED166" s="298"/>
      <c r="UEE166" s="298"/>
      <c r="UEF166" s="298"/>
      <c r="UEG166" s="298"/>
      <c r="UEH166" s="298"/>
      <c r="UEI166" s="298"/>
      <c r="UEJ166" s="298"/>
      <c r="UEK166" s="298"/>
      <c r="UEL166" s="298"/>
      <c r="UEM166" s="298"/>
      <c r="UEN166" s="298"/>
      <c r="UEO166" s="298"/>
      <c r="UEP166" s="298"/>
      <c r="UEQ166" s="298"/>
      <c r="UER166" s="298"/>
      <c r="UES166" s="298"/>
      <c r="UET166" s="298"/>
      <c r="UEU166" s="298"/>
      <c r="UEV166" s="298"/>
      <c r="UEW166" s="298"/>
      <c r="UEX166" s="298"/>
      <c r="UEY166" s="298"/>
      <c r="UEZ166" s="298"/>
      <c r="UFA166" s="298"/>
      <c r="UFB166" s="298"/>
      <c r="UFC166" s="298"/>
      <c r="UFD166" s="298"/>
      <c r="UFE166" s="298"/>
      <c r="UFF166" s="298"/>
      <c r="UFG166" s="298"/>
      <c r="UFH166" s="298"/>
      <c r="UFI166" s="298"/>
      <c r="UFJ166" s="298"/>
      <c r="UFK166" s="298"/>
      <c r="UFL166" s="298"/>
      <c r="UFM166" s="298"/>
      <c r="UFN166" s="298"/>
      <c r="UFO166" s="298"/>
      <c r="UFP166" s="298"/>
      <c r="UFQ166" s="298"/>
      <c r="UFR166" s="298"/>
      <c r="UFS166" s="298"/>
      <c r="UFT166" s="298"/>
      <c r="UFU166" s="298"/>
      <c r="UFV166" s="298"/>
      <c r="UFW166" s="298"/>
      <c r="UFX166" s="298"/>
      <c r="UFY166" s="298"/>
      <c r="UFZ166" s="298"/>
      <c r="UGA166" s="298"/>
      <c r="UGB166" s="298"/>
      <c r="UGC166" s="298"/>
      <c r="UGD166" s="298"/>
      <c r="UGE166" s="298"/>
      <c r="UGF166" s="298"/>
      <c r="UGG166" s="298"/>
      <c r="UGH166" s="298"/>
      <c r="UGI166" s="298"/>
      <c r="UGJ166" s="298"/>
      <c r="UGK166" s="298"/>
      <c r="UGL166" s="298"/>
      <c r="UGM166" s="298"/>
      <c r="UGN166" s="298"/>
      <c r="UGO166" s="298"/>
      <c r="UGP166" s="298"/>
      <c r="UGQ166" s="298"/>
      <c r="UGR166" s="298"/>
      <c r="UGS166" s="298"/>
      <c r="UGT166" s="298"/>
      <c r="UGU166" s="298"/>
      <c r="UGV166" s="298"/>
      <c r="UGW166" s="298"/>
      <c r="UGX166" s="298"/>
      <c r="UGY166" s="298"/>
      <c r="UGZ166" s="298"/>
      <c r="UHA166" s="298"/>
      <c r="UHB166" s="298"/>
      <c r="UHC166" s="298"/>
      <c r="UHD166" s="298"/>
      <c r="UHE166" s="298"/>
      <c r="UHF166" s="298"/>
      <c r="UHG166" s="298"/>
      <c r="UHH166" s="298"/>
      <c r="UHI166" s="298"/>
      <c r="UHJ166" s="298"/>
      <c r="UHK166" s="298"/>
      <c r="UHL166" s="298"/>
      <c r="UHM166" s="298"/>
      <c r="UHN166" s="298"/>
      <c r="UHO166" s="298"/>
      <c r="UHP166" s="298"/>
      <c r="UHQ166" s="298"/>
      <c r="UHR166" s="298"/>
      <c r="UHS166" s="298"/>
      <c r="UHT166" s="298"/>
      <c r="UHU166" s="298"/>
      <c r="UHV166" s="298"/>
      <c r="UHW166" s="298"/>
      <c r="UHX166" s="298"/>
      <c r="UHY166" s="298"/>
      <c r="UHZ166" s="298"/>
      <c r="UIA166" s="298"/>
      <c r="UIB166" s="298"/>
      <c r="UIC166" s="298"/>
      <c r="UID166" s="298"/>
      <c r="UIE166" s="298"/>
      <c r="UIF166" s="298"/>
      <c r="UIG166" s="298"/>
      <c r="UIH166" s="298"/>
      <c r="UII166" s="298"/>
      <c r="UIJ166" s="298"/>
      <c r="UIK166" s="298"/>
      <c r="UIL166" s="298"/>
      <c r="UIM166" s="298"/>
      <c r="UIN166" s="298"/>
      <c r="UIO166" s="298"/>
      <c r="UIP166" s="298"/>
      <c r="UIQ166" s="298"/>
      <c r="UIR166" s="298"/>
      <c r="UIS166" s="298"/>
      <c r="UIT166" s="298"/>
      <c r="UIU166" s="298"/>
      <c r="UIV166" s="298"/>
      <c r="UIW166" s="298"/>
      <c r="UIX166" s="298"/>
      <c r="UIY166" s="298"/>
      <c r="UIZ166" s="298"/>
      <c r="UJA166" s="298"/>
      <c r="UJB166" s="298"/>
      <c r="UJC166" s="298"/>
      <c r="UJD166" s="298"/>
      <c r="UJE166" s="298"/>
      <c r="UJF166" s="298"/>
      <c r="UJG166" s="298"/>
      <c r="UJH166" s="298"/>
      <c r="UJI166" s="298"/>
      <c r="UJJ166" s="298"/>
      <c r="UJK166" s="298"/>
      <c r="UJL166" s="298"/>
      <c r="UJM166" s="298"/>
      <c r="UJN166" s="298"/>
      <c r="UJO166" s="298"/>
      <c r="UJP166" s="298"/>
      <c r="UJQ166" s="298"/>
      <c r="UJR166" s="298"/>
      <c r="UJS166" s="298"/>
      <c r="UJT166" s="298"/>
      <c r="UJU166" s="298"/>
      <c r="UJV166" s="298"/>
      <c r="UJW166" s="298"/>
      <c r="UJX166" s="298"/>
      <c r="UJY166" s="298"/>
      <c r="UJZ166" s="298"/>
      <c r="UKA166" s="298"/>
      <c r="UKB166" s="298"/>
      <c r="UKC166" s="298"/>
      <c r="UKD166" s="298"/>
      <c r="UKE166" s="298"/>
      <c r="UKF166" s="298"/>
      <c r="UKG166" s="298"/>
      <c r="UKH166" s="298"/>
      <c r="UKI166" s="298"/>
      <c r="UKJ166" s="298"/>
      <c r="UKK166" s="298"/>
      <c r="UKL166" s="298"/>
      <c r="UKM166" s="298"/>
      <c r="UKN166" s="298"/>
      <c r="UKO166" s="298"/>
      <c r="UKP166" s="298"/>
      <c r="UKQ166" s="298"/>
      <c r="UKR166" s="298"/>
      <c r="UKS166" s="298"/>
      <c r="UKT166" s="298"/>
      <c r="UKU166" s="298"/>
      <c r="UKV166" s="298"/>
      <c r="UKW166" s="298"/>
      <c r="UKX166" s="298"/>
      <c r="UKY166" s="298"/>
      <c r="UKZ166" s="298"/>
      <c r="ULA166" s="298"/>
      <c r="ULB166" s="298"/>
      <c r="ULC166" s="298"/>
      <c r="ULD166" s="298"/>
      <c r="ULE166" s="298"/>
      <c r="ULF166" s="298"/>
      <c r="ULG166" s="298"/>
      <c r="ULH166" s="298"/>
      <c r="ULI166" s="298"/>
      <c r="ULJ166" s="298"/>
      <c r="ULK166" s="298"/>
      <c r="ULL166" s="298"/>
      <c r="ULM166" s="298"/>
      <c r="ULN166" s="298"/>
      <c r="ULO166" s="298"/>
      <c r="ULP166" s="298"/>
      <c r="ULQ166" s="298"/>
      <c r="ULR166" s="298"/>
      <c r="ULS166" s="298"/>
      <c r="ULT166" s="298"/>
      <c r="ULU166" s="298"/>
      <c r="ULV166" s="298"/>
      <c r="ULW166" s="298"/>
      <c r="ULX166" s="298"/>
      <c r="ULY166" s="298"/>
      <c r="ULZ166" s="298"/>
      <c r="UMA166" s="298"/>
      <c r="UMB166" s="298"/>
      <c r="UMC166" s="298"/>
      <c r="UMD166" s="298"/>
      <c r="UME166" s="298"/>
      <c r="UMF166" s="298"/>
      <c r="UMG166" s="298"/>
      <c r="UMH166" s="298"/>
      <c r="UMI166" s="298"/>
      <c r="UMJ166" s="298"/>
      <c r="UMK166" s="298"/>
      <c r="UML166" s="298"/>
      <c r="UMM166" s="298"/>
      <c r="UMN166" s="298"/>
      <c r="UMO166" s="298"/>
      <c r="UMP166" s="298"/>
      <c r="UMQ166" s="298"/>
      <c r="UMR166" s="298"/>
      <c r="UMS166" s="298"/>
      <c r="UMT166" s="298"/>
      <c r="UMU166" s="298"/>
      <c r="UMV166" s="298"/>
      <c r="UMW166" s="298"/>
      <c r="UMX166" s="298"/>
      <c r="UMY166" s="298"/>
      <c r="UMZ166" s="298"/>
      <c r="UNA166" s="298"/>
      <c r="UNB166" s="298"/>
      <c r="UNC166" s="298"/>
      <c r="UND166" s="298"/>
      <c r="UNE166" s="298"/>
      <c r="UNF166" s="298"/>
      <c r="UNG166" s="298"/>
      <c r="UNH166" s="298"/>
      <c r="UNI166" s="298"/>
      <c r="UNJ166" s="298"/>
      <c r="UNK166" s="298"/>
      <c r="UNL166" s="298"/>
      <c r="UNM166" s="298"/>
      <c r="UNN166" s="298"/>
      <c r="UNO166" s="298"/>
      <c r="UNP166" s="298"/>
      <c r="UNQ166" s="298"/>
      <c r="UNR166" s="298"/>
      <c r="UNS166" s="298"/>
      <c r="UNT166" s="298"/>
      <c r="UNU166" s="298"/>
      <c r="UNV166" s="298"/>
      <c r="UNW166" s="298"/>
      <c r="UNX166" s="298"/>
      <c r="UNY166" s="298"/>
      <c r="UNZ166" s="298"/>
      <c r="UOA166" s="298"/>
      <c r="UOB166" s="298"/>
      <c r="UOC166" s="298"/>
      <c r="UOD166" s="298"/>
      <c r="UOE166" s="298"/>
      <c r="UOF166" s="298"/>
      <c r="UOG166" s="298"/>
      <c r="UOH166" s="298"/>
      <c r="UOI166" s="298"/>
      <c r="UOJ166" s="298"/>
      <c r="UOK166" s="298"/>
      <c r="UOL166" s="298"/>
      <c r="UOM166" s="298"/>
      <c r="UON166" s="298"/>
      <c r="UOO166" s="298"/>
      <c r="UOP166" s="298"/>
      <c r="UOQ166" s="298"/>
      <c r="UOR166" s="298"/>
      <c r="UOS166" s="298"/>
      <c r="UOT166" s="298"/>
      <c r="UOU166" s="298"/>
      <c r="UOV166" s="298"/>
      <c r="UOW166" s="298"/>
      <c r="UOX166" s="298"/>
      <c r="UOY166" s="298"/>
      <c r="UOZ166" s="298"/>
      <c r="UPA166" s="298"/>
      <c r="UPB166" s="298"/>
      <c r="UPC166" s="298"/>
      <c r="UPD166" s="298"/>
      <c r="UPE166" s="298"/>
      <c r="UPF166" s="298"/>
      <c r="UPG166" s="298"/>
      <c r="UPH166" s="298"/>
      <c r="UPI166" s="298"/>
      <c r="UPJ166" s="298"/>
      <c r="UPK166" s="298"/>
      <c r="UPL166" s="298"/>
      <c r="UPM166" s="298"/>
      <c r="UPN166" s="298"/>
      <c r="UPO166" s="298"/>
      <c r="UPP166" s="298"/>
      <c r="UPQ166" s="298"/>
      <c r="UPR166" s="298"/>
      <c r="UPS166" s="298"/>
      <c r="UPT166" s="298"/>
      <c r="UPU166" s="298"/>
      <c r="UPV166" s="298"/>
      <c r="UPW166" s="298"/>
      <c r="UPX166" s="298"/>
      <c r="UPY166" s="298"/>
      <c r="UPZ166" s="298"/>
      <c r="UQA166" s="298"/>
      <c r="UQB166" s="298"/>
      <c r="UQC166" s="298"/>
      <c r="UQD166" s="298"/>
      <c r="UQE166" s="298"/>
      <c r="UQF166" s="298"/>
      <c r="UQG166" s="298"/>
      <c r="UQH166" s="298"/>
      <c r="UQI166" s="298"/>
      <c r="UQJ166" s="298"/>
      <c r="UQK166" s="298"/>
      <c r="UQL166" s="298"/>
      <c r="UQM166" s="298"/>
      <c r="UQN166" s="298"/>
      <c r="UQO166" s="298"/>
      <c r="UQP166" s="298"/>
      <c r="UQQ166" s="298"/>
      <c r="UQR166" s="298"/>
      <c r="UQS166" s="298"/>
      <c r="UQT166" s="298"/>
      <c r="UQU166" s="298"/>
      <c r="UQV166" s="298"/>
      <c r="UQW166" s="298"/>
      <c r="UQX166" s="298"/>
      <c r="UQY166" s="298"/>
      <c r="UQZ166" s="298"/>
      <c r="URA166" s="298"/>
      <c r="URB166" s="298"/>
      <c r="URC166" s="298"/>
      <c r="URD166" s="298"/>
      <c r="URE166" s="298"/>
      <c r="URF166" s="298"/>
      <c r="URG166" s="298"/>
      <c r="URH166" s="298"/>
      <c r="URI166" s="298"/>
      <c r="URJ166" s="298"/>
      <c r="URK166" s="298"/>
      <c r="URL166" s="298"/>
      <c r="URM166" s="298"/>
      <c r="URN166" s="298"/>
      <c r="URO166" s="298"/>
      <c r="URP166" s="298"/>
      <c r="URQ166" s="298"/>
      <c r="URR166" s="298"/>
      <c r="URS166" s="298"/>
      <c r="URT166" s="298"/>
      <c r="URU166" s="298"/>
      <c r="URV166" s="298"/>
      <c r="URW166" s="298"/>
      <c r="URX166" s="298"/>
      <c r="URY166" s="298"/>
      <c r="URZ166" s="298"/>
      <c r="USA166" s="298"/>
      <c r="USB166" s="298"/>
      <c r="USC166" s="298"/>
      <c r="USD166" s="298"/>
      <c r="USE166" s="298"/>
      <c r="USF166" s="298"/>
      <c r="USG166" s="298"/>
      <c r="USH166" s="298"/>
      <c r="USI166" s="298"/>
      <c r="USJ166" s="298"/>
      <c r="USK166" s="298"/>
      <c r="USL166" s="298"/>
      <c r="USM166" s="298"/>
      <c r="USN166" s="298"/>
      <c r="USO166" s="298"/>
      <c r="USP166" s="298"/>
      <c r="USQ166" s="298"/>
      <c r="USR166" s="298"/>
      <c r="USS166" s="298"/>
      <c r="UST166" s="298"/>
      <c r="USU166" s="298"/>
      <c r="USV166" s="298"/>
      <c r="USW166" s="298"/>
      <c r="USX166" s="298"/>
      <c r="USY166" s="298"/>
      <c r="USZ166" s="298"/>
      <c r="UTA166" s="298"/>
      <c r="UTB166" s="298"/>
      <c r="UTC166" s="298"/>
      <c r="UTD166" s="298"/>
      <c r="UTE166" s="298"/>
      <c r="UTF166" s="298"/>
      <c r="UTG166" s="298"/>
      <c r="UTH166" s="298"/>
      <c r="UTI166" s="298"/>
      <c r="UTJ166" s="298"/>
      <c r="UTK166" s="298"/>
      <c r="UTL166" s="298"/>
      <c r="UTM166" s="298"/>
      <c r="UTN166" s="298"/>
      <c r="UTO166" s="298"/>
      <c r="UTP166" s="298"/>
      <c r="UTQ166" s="298"/>
      <c r="UTR166" s="298"/>
      <c r="UTS166" s="298"/>
      <c r="UTT166" s="298"/>
      <c r="UTU166" s="298"/>
      <c r="UTV166" s="298"/>
      <c r="UTW166" s="298"/>
      <c r="UTX166" s="298"/>
      <c r="UTY166" s="298"/>
      <c r="UTZ166" s="298"/>
      <c r="UUA166" s="298"/>
      <c r="UUB166" s="298"/>
      <c r="UUC166" s="298"/>
      <c r="UUD166" s="298"/>
      <c r="UUE166" s="298"/>
      <c r="UUF166" s="298"/>
      <c r="UUG166" s="298"/>
      <c r="UUH166" s="298"/>
      <c r="UUI166" s="298"/>
      <c r="UUJ166" s="298"/>
      <c r="UUK166" s="298"/>
      <c r="UUL166" s="298"/>
      <c r="UUM166" s="298"/>
      <c r="UUN166" s="298"/>
      <c r="UUO166" s="298"/>
      <c r="UUP166" s="298"/>
      <c r="UUQ166" s="298"/>
      <c r="UUR166" s="298"/>
      <c r="UUS166" s="298"/>
      <c r="UUT166" s="298"/>
      <c r="UUU166" s="298"/>
      <c r="UUV166" s="298"/>
      <c r="UUW166" s="298"/>
      <c r="UUX166" s="298"/>
      <c r="UUY166" s="298"/>
      <c r="UUZ166" s="298"/>
      <c r="UVA166" s="298"/>
      <c r="UVB166" s="298"/>
      <c r="UVC166" s="298"/>
      <c r="UVD166" s="298"/>
      <c r="UVE166" s="298"/>
      <c r="UVF166" s="298"/>
      <c r="UVG166" s="298"/>
      <c r="UVH166" s="298"/>
      <c r="UVI166" s="298"/>
      <c r="UVJ166" s="298"/>
      <c r="UVK166" s="298"/>
      <c r="UVL166" s="298"/>
      <c r="UVM166" s="298"/>
      <c r="UVN166" s="298"/>
      <c r="UVO166" s="298"/>
      <c r="UVP166" s="298"/>
      <c r="UVQ166" s="298"/>
      <c r="UVR166" s="298"/>
      <c r="UVS166" s="298"/>
      <c r="UVT166" s="298"/>
      <c r="UVU166" s="298"/>
      <c r="UVV166" s="298"/>
      <c r="UVW166" s="298"/>
      <c r="UVX166" s="298"/>
      <c r="UVY166" s="298"/>
      <c r="UVZ166" s="298"/>
      <c r="UWA166" s="298"/>
      <c r="UWB166" s="298"/>
      <c r="UWC166" s="298"/>
      <c r="UWD166" s="298"/>
      <c r="UWE166" s="298"/>
      <c r="UWF166" s="298"/>
      <c r="UWG166" s="298"/>
      <c r="UWH166" s="298"/>
      <c r="UWI166" s="298"/>
      <c r="UWJ166" s="298"/>
      <c r="UWK166" s="298"/>
      <c r="UWL166" s="298"/>
      <c r="UWM166" s="298"/>
      <c r="UWN166" s="298"/>
      <c r="UWO166" s="298"/>
      <c r="UWP166" s="298"/>
      <c r="UWQ166" s="298"/>
      <c r="UWR166" s="298"/>
      <c r="UWS166" s="298"/>
      <c r="UWT166" s="298"/>
      <c r="UWU166" s="298"/>
      <c r="UWV166" s="298"/>
      <c r="UWW166" s="298"/>
      <c r="UWX166" s="298"/>
      <c r="UWY166" s="298"/>
      <c r="UWZ166" s="298"/>
      <c r="UXA166" s="298"/>
      <c r="UXB166" s="298"/>
      <c r="UXC166" s="298"/>
      <c r="UXD166" s="298"/>
      <c r="UXE166" s="298"/>
      <c r="UXF166" s="298"/>
      <c r="UXG166" s="298"/>
      <c r="UXH166" s="298"/>
      <c r="UXI166" s="298"/>
      <c r="UXJ166" s="298"/>
      <c r="UXK166" s="298"/>
      <c r="UXL166" s="298"/>
      <c r="UXM166" s="298"/>
      <c r="UXN166" s="298"/>
      <c r="UXO166" s="298"/>
      <c r="UXP166" s="298"/>
      <c r="UXQ166" s="298"/>
      <c r="UXR166" s="298"/>
      <c r="UXS166" s="298"/>
      <c r="UXT166" s="298"/>
      <c r="UXU166" s="298"/>
      <c r="UXV166" s="298"/>
      <c r="UXW166" s="298"/>
      <c r="UXX166" s="298"/>
      <c r="UXY166" s="298"/>
      <c r="UXZ166" s="298"/>
      <c r="UYA166" s="298"/>
      <c r="UYB166" s="298"/>
      <c r="UYC166" s="298"/>
      <c r="UYD166" s="298"/>
      <c r="UYE166" s="298"/>
      <c r="UYF166" s="298"/>
      <c r="UYG166" s="298"/>
      <c r="UYH166" s="298"/>
      <c r="UYI166" s="298"/>
      <c r="UYJ166" s="298"/>
      <c r="UYK166" s="298"/>
      <c r="UYL166" s="298"/>
      <c r="UYM166" s="298"/>
      <c r="UYN166" s="298"/>
      <c r="UYO166" s="298"/>
      <c r="UYP166" s="298"/>
      <c r="UYQ166" s="298"/>
      <c r="UYR166" s="298"/>
      <c r="UYS166" s="298"/>
      <c r="UYT166" s="298"/>
      <c r="UYU166" s="298"/>
      <c r="UYV166" s="298"/>
      <c r="UYW166" s="298"/>
      <c r="UYX166" s="298"/>
      <c r="UYY166" s="298"/>
      <c r="UYZ166" s="298"/>
      <c r="UZA166" s="298"/>
      <c r="UZB166" s="298"/>
      <c r="UZC166" s="298"/>
      <c r="UZD166" s="298"/>
      <c r="UZE166" s="298"/>
      <c r="UZF166" s="298"/>
      <c r="UZG166" s="298"/>
      <c r="UZH166" s="298"/>
      <c r="UZI166" s="298"/>
      <c r="UZJ166" s="298"/>
      <c r="UZK166" s="298"/>
      <c r="UZL166" s="298"/>
      <c r="UZM166" s="298"/>
      <c r="UZN166" s="298"/>
      <c r="UZO166" s="298"/>
      <c r="UZP166" s="298"/>
      <c r="UZQ166" s="298"/>
      <c r="UZR166" s="298"/>
      <c r="UZS166" s="298"/>
      <c r="UZT166" s="298"/>
      <c r="UZU166" s="298"/>
      <c r="UZV166" s="298"/>
      <c r="UZW166" s="298"/>
      <c r="UZX166" s="298"/>
      <c r="UZY166" s="298"/>
      <c r="UZZ166" s="298"/>
      <c r="VAA166" s="298"/>
      <c r="VAB166" s="298"/>
      <c r="VAC166" s="298"/>
      <c r="VAD166" s="298"/>
      <c r="VAE166" s="298"/>
      <c r="VAF166" s="298"/>
      <c r="VAG166" s="298"/>
      <c r="VAH166" s="298"/>
      <c r="VAI166" s="298"/>
      <c r="VAJ166" s="298"/>
      <c r="VAK166" s="298"/>
      <c r="VAL166" s="298"/>
      <c r="VAM166" s="298"/>
      <c r="VAN166" s="298"/>
      <c r="VAO166" s="298"/>
      <c r="VAP166" s="298"/>
      <c r="VAQ166" s="298"/>
      <c r="VAR166" s="298"/>
      <c r="VAS166" s="298"/>
      <c r="VAT166" s="298"/>
      <c r="VAU166" s="298"/>
      <c r="VAV166" s="298"/>
      <c r="VAW166" s="298"/>
      <c r="VAX166" s="298"/>
      <c r="VAY166" s="298"/>
      <c r="VAZ166" s="298"/>
      <c r="VBA166" s="298"/>
      <c r="VBB166" s="298"/>
      <c r="VBC166" s="298"/>
      <c r="VBD166" s="298"/>
      <c r="VBE166" s="298"/>
      <c r="VBF166" s="298"/>
      <c r="VBG166" s="298"/>
      <c r="VBH166" s="298"/>
      <c r="VBI166" s="298"/>
      <c r="VBJ166" s="298"/>
      <c r="VBK166" s="298"/>
      <c r="VBL166" s="298"/>
      <c r="VBM166" s="298"/>
      <c r="VBN166" s="298"/>
      <c r="VBO166" s="298"/>
      <c r="VBP166" s="298"/>
      <c r="VBQ166" s="298"/>
      <c r="VBR166" s="298"/>
      <c r="VBS166" s="298"/>
      <c r="VBT166" s="298"/>
      <c r="VBU166" s="298"/>
      <c r="VBV166" s="298"/>
      <c r="VBW166" s="298"/>
      <c r="VBX166" s="298"/>
      <c r="VBY166" s="298"/>
      <c r="VBZ166" s="298"/>
      <c r="VCA166" s="298"/>
      <c r="VCB166" s="298"/>
      <c r="VCC166" s="298"/>
      <c r="VCD166" s="298"/>
      <c r="VCE166" s="298"/>
      <c r="VCF166" s="298"/>
      <c r="VCG166" s="298"/>
      <c r="VCH166" s="298"/>
      <c r="VCI166" s="298"/>
      <c r="VCJ166" s="298"/>
      <c r="VCK166" s="298"/>
      <c r="VCL166" s="298"/>
      <c r="VCM166" s="298"/>
      <c r="VCN166" s="298"/>
      <c r="VCO166" s="298"/>
      <c r="VCP166" s="298"/>
      <c r="VCQ166" s="298"/>
      <c r="VCR166" s="298"/>
      <c r="VCS166" s="298"/>
      <c r="VCT166" s="298"/>
      <c r="VCU166" s="298"/>
      <c r="VCV166" s="298"/>
      <c r="VCW166" s="298"/>
      <c r="VCX166" s="298"/>
      <c r="VCY166" s="298"/>
      <c r="VCZ166" s="298"/>
      <c r="VDA166" s="298"/>
      <c r="VDB166" s="298"/>
      <c r="VDC166" s="298"/>
      <c r="VDD166" s="298"/>
      <c r="VDE166" s="298"/>
      <c r="VDF166" s="298"/>
      <c r="VDG166" s="298"/>
      <c r="VDH166" s="298"/>
      <c r="VDI166" s="298"/>
      <c r="VDJ166" s="298"/>
      <c r="VDK166" s="298"/>
      <c r="VDL166" s="298"/>
      <c r="VDM166" s="298"/>
      <c r="VDN166" s="298"/>
      <c r="VDO166" s="298"/>
      <c r="VDP166" s="298"/>
      <c r="VDQ166" s="298"/>
      <c r="VDR166" s="298"/>
      <c r="VDS166" s="298"/>
      <c r="VDT166" s="298"/>
      <c r="VDU166" s="298"/>
      <c r="VDV166" s="298"/>
      <c r="VDW166" s="298"/>
      <c r="VDX166" s="298"/>
      <c r="VDY166" s="298"/>
      <c r="VDZ166" s="298"/>
      <c r="VEA166" s="298"/>
      <c r="VEB166" s="298"/>
      <c r="VEC166" s="298"/>
      <c r="VED166" s="298"/>
      <c r="VEE166" s="298"/>
      <c r="VEF166" s="298"/>
      <c r="VEG166" s="298"/>
      <c r="VEH166" s="298"/>
      <c r="VEI166" s="298"/>
      <c r="VEJ166" s="298"/>
      <c r="VEK166" s="298"/>
      <c r="VEL166" s="298"/>
      <c r="VEM166" s="298"/>
      <c r="VEN166" s="298"/>
      <c r="VEO166" s="298"/>
      <c r="VEP166" s="298"/>
      <c r="VEQ166" s="298"/>
      <c r="VER166" s="298"/>
      <c r="VES166" s="298"/>
      <c r="VET166" s="298"/>
      <c r="VEU166" s="298"/>
      <c r="VEV166" s="298"/>
      <c r="VEW166" s="298"/>
      <c r="VEX166" s="298"/>
      <c r="VEY166" s="298"/>
      <c r="VEZ166" s="298"/>
      <c r="VFA166" s="298"/>
      <c r="VFB166" s="298"/>
      <c r="VFC166" s="298"/>
      <c r="VFD166" s="298"/>
      <c r="VFE166" s="298"/>
      <c r="VFF166" s="298"/>
      <c r="VFG166" s="298"/>
      <c r="VFH166" s="298"/>
      <c r="VFI166" s="298"/>
      <c r="VFJ166" s="298"/>
      <c r="VFK166" s="298"/>
      <c r="VFL166" s="298"/>
      <c r="VFM166" s="298"/>
      <c r="VFN166" s="298"/>
      <c r="VFO166" s="298"/>
      <c r="VFP166" s="298"/>
      <c r="VFQ166" s="298"/>
      <c r="VFR166" s="298"/>
      <c r="VFS166" s="298"/>
      <c r="VFT166" s="298"/>
      <c r="VFU166" s="298"/>
      <c r="VFV166" s="298"/>
      <c r="VFW166" s="298"/>
      <c r="VFX166" s="298"/>
      <c r="VFY166" s="298"/>
      <c r="VFZ166" s="298"/>
      <c r="VGA166" s="298"/>
      <c r="VGB166" s="298"/>
      <c r="VGC166" s="298"/>
      <c r="VGD166" s="298"/>
      <c r="VGE166" s="298"/>
      <c r="VGF166" s="298"/>
      <c r="VGG166" s="298"/>
      <c r="VGH166" s="298"/>
      <c r="VGI166" s="298"/>
      <c r="VGJ166" s="298"/>
      <c r="VGK166" s="298"/>
      <c r="VGL166" s="298"/>
      <c r="VGM166" s="298"/>
      <c r="VGN166" s="298"/>
      <c r="VGO166" s="298"/>
      <c r="VGP166" s="298"/>
      <c r="VGQ166" s="298"/>
      <c r="VGR166" s="298"/>
      <c r="VGS166" s="298"/>
      <c r="VGT166" s="298"/>
      <c r="VGU166" s="298"/>
      <c r="VGV166" s="298"/>
      <c r="VGW166" s="298"/>
      <c r="VGX166" s="298"/>
      <c r="VGY166" s="298"/>
      <c r="VGZ166" s="298"/>
      <c r="VHA166" s="298"/>
      <c r="VHB166" s="298"/>
      <c r="VHC166" s="298"/>
      <c r="VHD166" s="298"/>
      <c r="VHE166" s="298"/>
      <c r="VHF166" s="298"/>
      <c r="VHG166" s="298"/>
      <c r="VHH166" s="298"/>
      <c r="VHI166" s="298"/>
      <c r="VHJ166" s="298"/>
      <c r="VHK166" s="298"/>
      <c r="VHL166" s="298"/>
      <c r="VHM166" s="298"/>
      <c r="VHN166" s="298"/>
      <c r="VHO166" s="298"/>
      <c r="VHP166" s="298"/>
      <c r="VHQ166" s="298"/>
      <c r="VHR166" s="298"/>
      <c r="VHS166" s="298"/>
      <c r="VHT166" s="298"/>
      <c r="VHU166" s="298"/>
      <c r="VHV166" s="298"/>
      <c r="VHW166" s="298"/>
      <c r="VHX166" s="298"/>
      <c r="VHY166" s="298"/>
      <c r="VHZ166" s="298"/>
      <c r="VIA166" s="298"/>
      <c r="VIB166" s="298"/>
      <c r="VIC166" s="298"/>
      <c r="VID166" s="298"/>
      <c r="VIE166" s="298"/>
      <c r="VIF166" s="298"/>
      <c r="VIG166" s="298"/>
      <c r="VIH166" s="298"/>
      <c r="VII166" s="298"/>
      <c r="VIJ166" s="298"/>
      <c r="VIK166" s="298"/>
      <c r="VIL166" s="298"/>
      <c r="VIM166" s="298"/>
      <c r="VIN166" s="298"/>
      <c r="VIO166" s="298"/>
      <c r="VIP166" s="298"/>
      <c r="VIQ166" s="298"/>
      <c r="VIR166" s="298"/>
      <c r="VIS166" s="298"/>
      <c r="VIT166" s="298"/>
      <c r="VIU166" s="298"/>
      <c r="VIV166" s="298"/>
      <c r="VIW166" s="298"/>
      <c r="VIX166" s="298"/>
      <c r="VIY166" s="298"/>
      <c r="VIZ166" s="298"/>
      <c r="VJA166" s="298"/>
      <c r="VJB166" s="298"/>
      <c r="VJC166" s="298"/>
      <c r="VJD166" s="298"/>
      <c r="VJE166" s="298"/>
      <c r="VJF166" s="298"/>
      <c r="VJG166" s="298"/>
      <c r="VJH166" s="298"/>
      <c r="VJI166" s="298"/>
      <c r="VJJ166" s="298"/>
      <c r="VJK166" s="298"/>
      <c r="VJL166" s="298"/>
      <c r="VJM166" s="298"/>
      <c r="VJN166" s="298"/>
      <c r="VJO166" s="298"/>
      <c r="VJP166" s="298"/>
      <c r="VJQ166" s="298"/>
      <c r="VJR166" s="298"/>
      <c r="VJS166" s="298"/>
      <c r="VJT166" s="298"/>
      <c r="VJU166" s="298"/>
      <c r="VJV166" s="298"/>
      <c r="VJW166" s="298"/>
      <c r="VJX166" s="298"/>
      <c r="VJY166" s="298"/>
      <c r="VJZ166" s="298"/>
      <c r="VKA166" s="298"/>
      <c r="VKB166" s="298"/>
      <c r="VKC166" s="298"/>
      <c r="VKD166" s="298"/>
      <c r="VKE166" s="298"/>
      <c r="VKF166" s="298"/>
      <c r="VKG166" s="298"/>
      <c r="VKH166" s="298"/>
      <c r="VKI166" s="298"/>
      <c r="VKJ166" s="298"/>
      <c r="VKK166" s="298"/>
      <c r="VKL166" s="298"/>
      <c r="VKM166" s="298"/>
      <c r="VKN166" s="298"/>
      <c r="VKO166" s="298"/>
      <c r="VKP166" s="298"/>
      <c r="VKQ166" s="298"/>
      <c r="VKR166" s="298"/>
      <c r="VKS166" s="298"/>
      <c r="VKT166" s="298"/>
      <c r="VKU166" s="298"/>
      <c r="VKV166" s="298"/>
      <c r="VKW166" s="298"/>
      <c r="VKX166" s="298"/>
      <c r="VKY166" s="298"/>
      <c r="VKZ166" s="298"/>
      <c r="VLA166" s="298"/>
      <c r="VLB166" s="298"/>
      <c r="VLC166" s="298"/>
      <c r="VLD166" s="298"/>
      <c r="VLE166" s="298"/>
      <c r="VLF166" s="298"/>
      <c r="VLG166" s="298"/>
      <c r="VLH166" s="298"/>
      <c r="VLI166" s="298"/>
      <c r="VLJ166" s="298"/>
      <c r="VLK166" s="298"/>
      <c r="VLL166" s="298"/>
      <c r="VLM166" s="298"/>
      <c r="VLN166" s="298"/>
      <c r="VLO166" s="298"/>
      <c r="VLP166" s="298"/>
      <c r="VLQ166" s="298"/>
      <c r="VLR166" s="298"/>
      <c r="VLS166" s="298"/>
      <c r="VLT166" s="298"/>
      <c r="VLU166" s="298"/>
      <c r="VLV166" s="298"/>
      <c r="VLW166" s="298"/>
      <c r="VLX166" s="298"/>
      <c r="VLY166" s="298"/>
      <c r="VLZ166" s="298"/>
      <c r="VMA166" s="298"/>
      <c r="VMB166" s="298"/>
      <c r="VMC166" s="298"/>
      <c r="VMD166" s="298"/>
      <c r="VME166" s="298"/>
      <c r="VMF166" s="298"/>
      <c r="VMG166" s="298"/>
      <c r="VMH166" s="298"/>
      <c r="VMI166" s="298"/>
      <c r="VMJ166" s="298"/>
      <c r="VMK166" s="298"/>
      <c r="VML166" s="298"/>
      <c r="VMM166" s="298"/>
      <c r="VMN166" s="298"/>
      <c r="VMO166" s="298"/>
      <c r="VMP166" s="298"/>
      <c r="VMQ166" s="298"/>
      <c r="VMR166" s="298"/>
      <c r="VMS166" s="298"/>
      <c r="VMT166" s="298"/>
      <c r="VMU166" s="298"/>
      <c r="VMV166" s="298"/>
      <c r="VMW166" s="298"/>
      <c r="VMX166" s="298"/>
      <c r="VMY166" s="298"/>
      <c r="VMZ166" s="298"/>
      <c r="VNA166" s="298"/>
      <c r="VNB166" s="298"/>
      <c r="VNC166" s="298"/>
      <c r="VND166" s="298"/>
      <c r="VNE166" s="298"/>
      <c r="VNF166" s="298"/>
      <c r="VNG166" s="298"/>
      <c r="VNH166" s="298"/>
      <c r="VNI166" s="298"/>
      <c r="VNJ166" s="298"/>
      <c r="VNK166" s="298"/>
      <c r="VNL166" s="298"/>
      <c r="VNM166" s="298"/>
      <c r="VNN166" s="298"/>
      <c r="VNO166" s="298"/>
      <c r="VNP166" s="298"/>
      <c r="VNQ166" s="298"/>
      <c r="VNR166" s="298"/>
      <c r="VNS166" s="298"/>
      <c r="VNT166" s="298"/>
      <c r="VNU166" s="298"/>
      <c r="VNV166" s="298"/>
      <c r="VNW166" s="298"/>
      <c r="VNX166" s="298"/>
      <c r="VNY166" s="298"/>
      <c r="VNZ166" s="298"/>
      <c r="VOA166" s="298"/>
      <c r="VOB166" s="298"/>
      <c r="VOC166" s="298"/>
      <c r="VOD166" s="298"/>
      <c r="VOE166" s="298"/>
      <c r="VOF166" s="298"/>
      <c r="VOG166" s="298"/>
      <c r="VOH166" s="298"/>
      <c r="VOI166" s="298"/>
      <c r="VOJ166" s="298"/>
      <c r="VOK166" s="298"/>
      <c r="VOL166" s="298"/>
      <c r="VOM166" s="298"/>
      <c r="VON166" s="298"/>
      <c r="VOO166" s="298"/>
      <c r="VOP166" s="298"/>
      <c r="VOQ166" s="298"/>
      <c r="VOR166" s="298"/>
      <c r="VOS166" s="298"/>
      <c r="VOT166" s="298"/>
      <c r="VOU166" s="298"/>
      <c r="VOV166" s="298"/>
      <c r="VOW166" s="298"/>
      <c r="VOX166" s="298"/>
      <c r="VOY166" s="298"/>
      <c r="VOZ166" s="298"/>
      <c r="VPA166" s="298"/>
      <c r="VPB166" s="298"/>
      <c r="VPC166" s="298"/>
      <c r="VPD166" s="298"/>
      <c r="VPE166" s="298"/>
      <c r="VPF166" s="298"/>
      <c r="VPG166" s="298"/>
      <c r="VPH166" s="298"/>
      <c r="VPI166" s="298"/>
      <c r="VPJ166" s="298"/>
      <c r="VPK166" s="298"/>
      <c r="VPL166" s="298"/>
      <c r="VPM166" s="298"/>
      <c r="VPN166" s="298"/>
      <c r="VPO166" s="298"/>
      <c r="VPP166" s="298"/>
      <c r="VPQ166" s="298"/>
      <c r="VPR166" s="298"/>
      <c r="VPS166" s="298"/>
      <c r="VPT166" s="298"/>
      <c r="VPU166" s="298"/>
      <c r="VPV166" s="298"/>
      <c r="VPW166" s="298"/>
      <c r="VPX166" s="298"/>
      <c r="VPY166" s="298"/>
      <c r="VPZ166" s="298"/>
      <c r="VQA166" s="298"/>
      <c r="VQB166" s="298"/>
      <c r="VQC166" s="298"/>
      <c r="VQD166" s="298"/>
      <c r="VQE166" s="298"/>
      <c r="VQF166" s="298"/>
      <c r="VQG166" s="298"/>
      <c r="VQH166" s="298"/>
      <c r="VQI166" s="298"/>
      <c r="VQJ166" s="298"/>
      <c r="VQK166" s="298"/>
      <c r="VQL166" s="298"/>
      <c r="VQM166" s="298"/>
      <c r="VQN166" s="298"/>
      <c r="VQO166" s="298"/>
      <c r="VQP166" s="298"/>
      <c r="VQQ166" s="298"/>
      <c r="VQR166" s="298"/>
      <c r="VQS166" s="298"/>
      <c r="VQT166" s="298"/>
      <c r="VQU166" s="298"/>
      <c r="VQV166" s="298"/>
      <c r="VQW166" s="298"/>
      <c r="VQX166" s="298"/>
      <c r="VQY166" s="298"/>
      <c r="VQZ166" s="298"/>
      <c r="VRA166" s="298"/>
      <c r="VRB166" s="298"/>
      <c r="VRC166" s="298"/>
      <c r="VRD166" s="298"/>
      <c r="VRE166" s="298"/>
      <c r="VRF166" s="298"/>
      <c r="VRG166" s="298"/>
      <c r="VRH166" s="298"/>
      <c r="VRI166" s="298"/>
      <c r="VRJ166" s="298"/>
      <c r="VRK166" s="298"/>
      <c r="VRL166" s="298"/>
      <c r="VRM166" s="298"/>
      <c r="VRN166" s="298"/>
      <c r="VRO166" s="298"/>
      <c r="VRP166" s="298"/>
      <c r="VRQ166" s="298"/>
      <c r="VRR166" s="298"/>
      <c r="VRS166" s="298"/>
      <c r="VRT166" s="298"/>
      <c r="VRU166" s="298"/>
      <c r="VRV166" s="298"/>
      <c r="VRW166" s="298"/>
      <c r="VRX166" s="298"/>
      <c r="VRY166" s="298"/>
      <c r="VRZ166" s="298"/>
      <c r="VSA166" s="298"/>
      <c r="VSB166" s="298"/>
      <c r="VSC166" s="298"/>
      <c r="VSD166" s="298"/>
      <c r="VSE166" s="298"/>
      <c r="VSF166" s="298"/>
      <c r="VSG166" s="298"/>
      <c r="VSH166" s="298"/>
      <c r="VSI166" s="298"/>
      <c r="VSJ166" s="298"/>
      <c r="VSK166" s="298"/>
      <c r="VSL166" s="298"/>
      <c r="VSM166" s="298"/>
      <c r="VSN166" s="298"/>
      <c r="VSO166" s="298"/>
      <c r="VSP166" s="298"/>
      <c r="VSQ166" s="298"/>
      <c r="VSR166" s="298"/>
      <c r="VSS166" s="298"/>
      <c r="VST166" s="298"/>
      <c r="VSU166" s="298"/>
      <c r="VSV166" s="298"/>
      <c r="VSW166" s="298"/>
      <c r="VSX166" s="298"/>
      <c r="VSY166" s="298"/>
      <c r="VSZ166" s="298"/>
      <c r="VTA166" s="298"/>
      <c r="VTB166" s="298"/>
      <c r="VTC166" s="298"/>
      <c r="VTD166" s="298"/>
      <c r="VTE166" s="298"/>
      <c r="VTF166" s="298"/>
      <c r="VTG166" s="298"/>
      <c r="VTH166" s="298"/>
      <c r="VTI166" s="298"/>
      <c r="VTJ166" s="298"/>
      <c r="VTK166" s="298"/>
      <c r="VTL166" s="298"/>
      <c r="VTM166" s="298"/>
      <c r="VTN166" s="298"/>
      <c r="VTO166" s="298"/>
      <c r="VTP166" s="298"/>
      <c r="VTQ166" s="298"/>
      <c r="VTR166" s="298"/>
      <c r="VTS166" s="298"/>
      <c r="VTT166" s="298"/>
      <c r="VTU166" s="298"/>
      <c r="VTV166" s="298"/>
      <c r="VTW166" s="298"/>
      <c r="VTX166" s="298"/>
      <c r="VTY166" s="298"/>
      <c r="VTZ166" s="298"/>
      <c r="VUA166" s="298"/>
      <c r="VUB166" s="298"/>
      <c r="VUC166" s="298"/>
      <c r="VUD166" s="298"/>
      <c r="VUE166" s="298"/>
      <c r="VUF166" s="298"/>
      <c r="VUG166" s="298"/>
      <c r="VUH166" s="298"/>
      <c r="VUI166" s="298"/>
      <c r="VUJ166" s="298"/>
      <c r="VUK166" s="298"/>
      <c r="VUL166" s="298"/>
      <c r="VUM166" s="298"/>
      <c r="VUN166" s="298"/>
      <c r="VUO166" s="298"/>
      <c r="VUP166" s="298"/>
      <c r="VUQ166" s="298"/>
      <c r="VUR166" s="298"/>
      <c r="VUS166" s="298"/>
      <c r="VUT166" s="298"/>
      <c r="VUU166" s="298"/>
      <c r="VUV166" s="298"/>
      <c r="VUW166" s="298"/>
      <c r="VUX166" s="298"/>
      <c r="VUY166" s="298"/>
      <c r="VUZ166" s="298"/>
      <c r="VVA166" s="298"/>
      <c r="VVB166" s="298"/>
      <c r="VVC166" s="298"/>
      <c r="VVD166" s="298"/>
      <c r="VVE166" s="298"/>
      <c r="VVF166" s="298"/>
      <c r="VVG166" s="298"/>
      <c r="VVH166" s="298"/>
      <c r="VVI166" s="298"/>
      <c r="VVJ166" s="298"/>
      <c r="VVK166" s="298"/>
      <c r="VVL166" s="298"/>
      <c r="VVM166" s="298"/>
      <c r="VVN166" s="298"/>
      <c r="VVO166" s="298"/>
      <c r="VVP166" s="298"/>
      <c r="VVQ166" s="298"/>
      <c r="VVR166" s="298"/>
      <c r="VVS166" s="298"/>
      <c r="VVT166" s="298"/>
      <c r="VVU166" s="298"/>
      <c r="VVV166" s="298"/>
      <c r="VVW166" s="298"/>
      <c r="VVX166" s="298"/>
      <c r="VVY166" s="298"/>
      <c r="VVZ166" s="298"/>
      <c r="VWA166" s="298"/>
      <c r="VWB166" s="298"/>
      <c r="VWC166" s="298"/>
      <c r="VWD166" s="298"/>
      <c r="VWE166" s="298"/>
      <c r="VWF166" s="298"/>
      <c r="VWG166" s="298"/>
      <c r="VWH166" s="298"/>
      <c r="VWI166" s="298"/>
      <c r="VWJ166" s="298"/>
      <c r="VWK166" s="298"/>
      <c r="VWL166" s="298"/>
      <c r="VWM166" s="298"/>
      <c r="VWN166" s="298"/>
      <c r="VWO166" s="298"/>
      <c r="VWP166" s="298"/>
      <c r="VWQ166" s="298"/>
      <c r="VWR166" s="298"/>
      <c r="VWS166" s="298"/>
      <c r="VWT166" s="298"/>
      <c r="VWU166" s="298"/>
      <c r="VWV166" s="298"/>
      <c r="VWW166" s="298"/>
      <c r="VWX166" s="298"/>
      <c r="VWY166" s="298"/>
      <c r="VWZ166" s="298"/>
      <c r="VXA166" s="298"/>
      <c r="VXB166" s="298"/>
      <c r="VXC166" s="298"/>
      <c r="VXD166" s="298"/>
      <c r="VXE166" s="298"/>
      <c r="VXF166" s="298"/>
      <c r="VXG166" s="298"/>
      <c r="VXH166" s="298"/>
      <c r="VXI166" s="298"/>
      <c r="VXJ166" s="298"/>
      <c r="VXK166" s="298"/>
      <c r="VXL166" s="298"/>
      <c r="VXM166" s="298"/>
      <c r="VXN166" s="298"/>
      <c r="VXO166" s="298"/>
      <c r="VXP166" s="298"/>
      <c r="VXQ166" s="298"/>
      <c r="VXR166" s="298"/>
      <c r="VXS166" s="298"/>
      <c r="VXT166" s="298"/>
      <c r="VXU166" s="298"/>
      <c r="VXV166" s="298"/>
      <c r="VXW166" s="298"/>
      <c r="VXX166" s="298"/>
      <c r="VXY166" s="298"/>
      <c r="VXZ166" s="298"/>
      <c r="VYA166" s="298"/>
      <c r="VYB166" s="298"/>
      <c r="VYC166" s="298"/>
      <c r="VYD166" s="298"/>
      <c r="VYE166" s="298"/>
      <c r="VYF166" s="298"/>
      <c r="VYG166" s="298"/>
      <c r="VYH166" s="298"/>
      <c r="VYI166" s="298"/>
      <c r="VYJ166" s="298"/>
      <c r="VYK166" s="298"/>
      <c r="VYL166" s="298"/>
      <c r="VYM166" s="298"/>
      <c r="VYN166" s="298"/>
      <c r="VYO166" s="298"/>
      <c r="VYP166" s="298"/>
      <c r="VYQ166" s="298"/>
      <c r="VYR166" s="298"/>
      <c r="VYS166" s="298"/>
      <c r="VYT166" s="298"/>
      <c r="VYU166" s="298"/>
      <c r="VYV166" s="298"/>
      <c r="VYW166" s="298"/>
      <c r="VYX166" s="298"/>
      <c r="VYY166" s="298"/>
      <c r="VYZ166" s="298"/>
      <c r="VZA166" s="298"/>
      <c r="VZB166" s="298"/>
      <c r="VZC166" s="298"/>
      <c r="VZD166" s="298"/>
      <c r="VZE166" s="298"/>
      <c r="VZF166" s="298"/>
      <c r="VZG166" s="298"/>
      <c r="VZH166" s="298"/>
      <c r="VZI166" s="298"/>
      <c r="VZJ166" s="298"/>
      <c r="VZK166" s="298"/>
      <c r="VZL166" s="298"/>
      <c r="VZM166" s="298"/>
      <c r="VZN166" s="298"/>
      <c r="VZO166" s="298"/>
      <c r="VZP166" s="298"/>
      <c r="VZQ166" s="298"/>
      <c r="VZR166" s="298"/>
      <c r="VZS166" s="298"/>
      <c r="VZT166" s="298"/>
      <c r="VZU166" s="298"/>
      <c r="VZV166" s="298"/>
      <c r="VZW166" s="298"/>
      <c r="VZX166" s="298"/>
      <c r="VZY166" s="298"/>
      <c r="VZZ166" s="298"/>
      <c r="WAA166" s="298"/>
      <c r="WAB166" s="298"/>
      <c r="WAC166" s="298"/>
      <c r="WAD166" s="298"/>
      <c r="WAE166" s="298"/>
      <c r="WAF166" s="298"/>
      <c r="WAG166" s="298"/>
      <c r="WAH166" s="298"/>
      <c r="WAI166" s="298"/>
      <c r="WAJ166" s="298"/>
      <c r="WAK166" s="298"/>
      <c r="WAL166" s="298"/>
      <c r="WAM166" s="298"/>
      <c r="WAN166" s="298"/>
      <c r="WAO166" s="298"/>
      <c r="WAP166" s="298"/>
      <c r="WAQ166" s="298"/>
      <c r="WAR166" s="298"/>
      <c r="WAS166" s="298"/>
      <c r="WAT166" s="298"/>
      <c r="WAU166" s="298"/>
      <c r="WAV166" s="298"/>
      <c r="WAW166" s="298"/>
      <c r="WAX166" s="298"/>
      <c r="WAY166" s="298"/>
      <c r="WAZ166" s="298"/>
      <c r="WBA166" s="298"/>
      <c r="WBB166" s="298"/>
      <c r="WBC166" s="298"/>
      <c r="WBD166" s="298"/>
      <c r="WBE166" s="298"/>
      <c r="WBF166" s="298"/>
      <c r="WBG166" s="298"/>
      <c r="WBH166" s="298"/>
      <c r="WBI166" s="298"/>
      <c r="WBJ166" s="298"/>
      <c r="WBK166" s="298"/>
      <c r="WBL166" s="298"/>
      <c r="WBM166" s="298"/>
      <c r="WBN166" s="298"/>
      <c r="WBO166" s="298"/>
      <c r="WBP166" s="298"/>
      <c r="WBQ166" s="298"/>
      <c r="WBR166" s="298"/>
      <c r="WBS166" s="298"/>
      <c r="WBT166" s="298"/>
      <c r="WBU166" s="298"/>
      <c r="WBV166" s="298"/>
      <c r="WBW166" s="298"/>
      <c r="WBX166" s="298"/>
      <c r="WBY166" s="298"/>
      <c r="WBZ166" s="298"/>
      <c r="WCA166" s="298"/>
      <c r="WCB166" s="298"/>
      <c r="WCC166" s="298"/>
      <c r="WCD166" s="298"/>
      <c r="WCE166" s="298"/>
      <c r="WCF166" s="298"/>
      <c r="WCG166" s="298"/>
      <c r="WCH166" s="298"/>
      <c r="WCI166" s="298"/>
      <c r="WCJ166" s="298"/>
      <c r="WCK166" s="298"/>
      <c r="WCL166" s="298"/>
      <c r="WCM166" s="298"/>
      <c r="WCN166" s="298"/>
      <c r="WCO166" s="298"/>
      <c r="WCP166" s="298"/>
      <c r="WCQ166" s="298"/>
      <c r="WCR166" s="298"/>
      <c r="WCS166" s="298"/>
      <c r="WCT166" s="298"/>
      <c r="WCU166" s="298"/>
      <c r="WCV166" s="298"/>
      <c r="WCW166" s="298"/>
      <c r="WCX166" s="298"/>
      <c r="WCY166" s="298"/>
      <c r="WCZ166" s="298"/>
      <c r="WDA166" s="298"/>
      <c r="WDB166" s="298"/>
      <c r="WDC166" s="298"/>
      <c r="WDD166" s="298"/>
      <c r="WDE166" s="298"/>
      <c r="WDF166" s="298"/>
      <c r="WDG166" s="298"/>
      <c r="WDH166" s="298"/>
      <c r="WDI166" s="298"/>
      <c r="WDJ166" s="298"/>
      <c r="WDK166" s="298"/>
      <c r="WDL166" s="298"/>
      <c r="WDM166" s="298"/>
      <c r="WDN166" s="298"/>
      <c r="WDO166" s="298"/>
      <c r="WDP166" s="298"/>
      <c r="WDQ166" s="298"/>
      <c r="WDR166" s="298"/>
      <c r="WDS166" s="298"/>
      <c r="WDT166" s="298"/>
      <c r="WDU166" s="298"/>
      <c r="WDV166" s="298"/>
      <c r="WDW166" s="298"/>
      <c r="WDX166" s="298"/>
      <c r="WDY166" s="298"/>
      <c r="WDZ166" s="298"/>
      <c r="WEA166" s="298"/>
      <c r="WEB166" s="298"/>
      <c r="WEC166" s="298"/>
      <c r="WED166" s="298"/>
      <c r="WEE166" s="298"/>
      <c r="WEF166" s="298"/>
      <c r="WEG166" s="298"/>
      <c r="WEH166" s="298"/>
      <c r="WEI166" s="298"/>
      <c r="WEJ166" s="298"/>
      <c r="WEK166" s="298"/>
      <c r="WEL166" s="298"/>
      <c r="WEM166" s="298"/>
      <c r="WEN166" s="298"/>
      <c r="WEO166" s="298"/>
      <c r="WEP166" s="298"/>
      <c r="WEQ166" s="298"/>
      <c r="WER166" s="298"/>
      <c r="WES166" s="298"/>
      <c r="WET166" s="298"/>
      <c r="WEU166" s="298"/>
      <c r="WEV166" s="298"/>
      <c r="WEW166" s="298"/>
      <c r="WEX166" s="298"/>
      <c r="WEY166" s="298"/>
      <c r="WEZ166" s="298"/>
      <c r="WFA166" s="298"/>
      <c r="WFB166" s="298"/>
      <c r="WFC166" s="298"/>
      <c r="WFD166" s="298"/>
      <c r="WFE166" s="298"/>
      <c r="WFF166" s="298"/>
      <c r="WFG166" s="298"/>
      <c r="WFH166" s="298"/>
      <c r="WFI166" s="298"/>
      <c r="WFJ166" s="298"/>
      <c r="WFK166" s="298"/>
      <c r="WFL166" s="298"/>
      <c r="WFM166" s="298"/>
      <c r="WFN166" s="298"/>
      <c r="WFO166" s="298"/>
      <c r="WFP166" s="298"/>
      <c r="WFQ166" s="298"/>
      <c r="WFR166" s="298"/>
      <c r="WFS166" s="298"/>
      <c r="WFT166" s="298"/>
      <c r="WFU166" s="298"/>
      <c r="WFV166" s="298"/>
      <c r="WFW166" s="298"/>
      <c r="WFX166" s="298"/>
      <c r="WFY166" s="298"/>
      <c r="WFZ166" s="298"/>
      <c r="WGA166" s="298"/>
      <c r="WGB166" s="298"/>
      <c r="WGC166" s="298"/>
      <c r="WGD166" s="298"/>
      <c r="WGE166" s="298"/>
      <c r="WGF166" s="298"/>
      <c r="WGG166" s="298"/>
      <c r="WGH166" s="298"/>
      <c r="WGI166" s="298"/>
      <c r="WGJ166" s="298"/>
      <c r="WGK166" s="298"/>
      <c r="WGL166" s="298"/>
      <c r="WGM166" s="298"/>
      <c r="WGN166" s="298"/>
      <c r="WGO166" s="298"/>
      <c r="WGP166" s="298"/>
      <c r="WGQ166" s="298"/>
      <c r="WGR166" s="298"/>
      <c r="WGS166" s="298"/>
      <c r="WGT166" s="298"/>
      <c r="WGU166" s="298"/>
      <c r="WGV166" s="298"/>
      <c r="WGW166" s="298"/>
      <c r="WGX166" s="298"/>
      <c r="WGY166" s="298"/>
      <c r="WGZ166" s="298"/>
      <c r="WHA166" s="298"/>
      <c r="WHB166" s="298"/>
      <c r="WHC166" s="298"/>
      <c r="WHD166" s="298"/>
      <c r="WHE166" s="298"/>
      <c r="WHF166" s="298"/>
      <c r="WHG166" s="298"/>
      <c r="WHH166" s="298"/>
      <c r="WHI166" s="298"/>
      <c r="WHJ166" s="298"/>
      <c r="WHK166" s="298"/>
      <c r="WHL166" s="298"/>
      <c r="WHM166" s="298"/>
      <c r="WHN166" s="298"/>
      <c r="WHO166" s="298"/>
      <c r="WHP166" s="298"/>
      <c r="WHQ166" s="298"/>
      <c r="WHR166" s="298"/>
      <c r="WHS166" s="298"/>
      <c r="WHT166" s="298"/>
      <c r="WHU166" s="298"/>
      <c r="WHV166" s="298"/>
      <c r="WHW166" s="298"/>
      <c r="WHX166" s="298"/>
      <c r="WHY166" s="298"/>
      <c r="WHZ166" s="298"/>
      <c r="WIA166" s="298"/>
      <c r="WIB166" s="298"/>
      <c r="WIC166" s="298"/>
      <c r="WID166" s="298"/>
      <c r="WIE166" s="298"/>
      <c r="WIF166" s="298"/>
      <c r="WIG166" s="298"/>
      <c r="WIH166" s="298"/>
      <c r="WII166" s="298"/>
      <c r="WIJ166" s="298"/>
      <c r="WIK166" s="298"/>
      <c r="WIL166" s="298"/>
      <c r="WIM166" s="298"/>
      <c r="WIN166" s="298"/>
      <c r="WIO166" s="298"/>
      <c r="WIP166" s="298"/>
      <c r="WIQ166" s="298"/>
      <c r="WIR166" s="298"/>
      <c r="WIS166" s="298"/>
      <c r="WIT166" s="298"/>
      <c r="WIU166" s="298"/>
      <c r="WIV166" s="298"/>
      <c r="WIW166" s="298"/>
      <c r="WIX166" s="298"/>
      <c r="WIY166" s="298"/>
      <c r="WIZ166" s="298"/>
      <c r="WJA166" s="298"/>
      <c r="WJB166" s="298"/>
      <c r="WJC166" s="298"/>
      <c r="WJD166" s="298"/>
      <c r="WJE166" s="298"/>
      <c r="WJF166" s="298"/>
      <c r="WJG166" s="298"/>
      <c r="WJH166" s="298"/>
      <c r="WJI166" s="298"/>
      <c r="WJJ166" s="298"/>
      <c r="WJK166" s="298"/>
      <c r="WJL166" s="298"/>
      <c r="WJM166" s="298"/>
      <c r="WJN166" s="298"/>
      <c r="WJO166" s="298"/>
      <c r="WJP166" s="298"/>
      <c r="WJQ166" s="298"/>
      <c r="WJR166" s="298"/>
      <c r="WJS166" s="298"/>
      <c r="WJT166" s="298"/>
      <c r="WJU166" s="298"/>
      <c r="WJV166" s="298"/>
      <c r="WJW166" s="298"/>
      <c r="WJX166" s="298"/>
      <c r="WJY166" s="298"/>
      <c r="WJZ166" s="298"/>
      <c r="WKA166" s="298"/>
      <c r="WKB166" s="298"/>
      <c r="WKC166" s="298"/>
      <c r="WKD166" s="298"/>
      <c r="WKE166" s="298"/>
      <c r="WKF166" s="298"/>
      <c r="WKG166" s="298"/>
      <c r="WKH166" s="298"/>
      <c r="WKI166" s="298"/>
      <c r="WKJ166" s="298"/>
      <c r="WKK166" s="298"/>
      <c r="WKL166" s="298"/>
      <c r="WKM166" s="298"/>
      <c r="WKN166" s="298"/>
      <c r="WKO166" s="298"/>
      <c r="WKP166" s="298"/>
      <c r="WKQ166" s="298"/>
      <c r="WKR166" s="298"/>
      <c r="WKS166" s="298"/>
      <c r="WKT166" s="298"/>
      <c r="WKU166" s="298"/>
      <c r="WKV166" s="298"/>
      <c r="WKW166" s="298"/>
      <c r="WKX166" s="298"/>
      <c r="WKY166" s="298"/>
      <c r="WKZ166" s="298"/>
      <c r="WLA166" s="298"/>
      <c r="WLB166" s="298"/>
      <c r="WLC166" s="298"/>
      <c r="WLD166" s="298"/>
      <c r="WLE166" s="298"/>
      <c r="WLF166" s="298"/>
      <c r="WLG166" s="298"/>
      <c r="WLH166" s="298"/>
      <c r="WLI166" s="298"/>
      <c r="WLJ166" s="298"/>
      <c r="WLK166" s="298"/>
      <c r="WLL166" s="298"/>
      <c r="WLM166" s="298"/>
      <c r="WLN166" s="298"/>
      <c r="WLO166" s="298"/>
      <c r="WLP166" s="298"/>
      <c r="WLQ166" s="298"/>
      <c r="WLR166" s="298"/>
      <c r="WLS166" s="298"/>
      <c r="WLT166" s="298"/>
      <c r="WLU166" s="298"/>
      <c r="WLV166" s="298"/>
      <c r="WLW166" s="298"/>
      <c r="WLX166" s="298"/>
      <c r="WLY166" s="298"/>
      <c r="WLZ166" s="298"/>
      <c r="WMA166" s="298"/>
      <c r="WMB166" s="298"/>
      <c r="WMC166" s="298"/>
      <c r="WMD166" s="298"/>
      <c r="WME166" s="298"/>
      <c r="WMF166" s="298"/>
      <c r="WMG166" s="298"/>
      <c r="WMH166" s="298"/>
      <c r="WMI166" s="298"/>
      <c r="WMJ166" s="298"/>
      <c r="WMK166" s="298"/>
      <c r="WML166" s="298"/>
      <c r="WMM166" s="298"/>
      <c r="WMN166" s="298"/>
      <c r="WMO166" s="298"/>
      <c r="WMP166" s="298"/>
      <c r="WMQ166" s="298"/>
      <c r="WMR166" s="298"/>
      <c r="WMS166" s="298"/>
      <c r="WMT166" s="298"/>
      <c r="WMU166" s="298"/>
      <c r="WMV166" s="298"/>
      <c r="WMW166" s="298"/>
      <c r="WMX166" s="298"/>
      <c r="WMY166" s="298"/>
      <c r="WMZ166" s="298"/>
      <c r="WNA166" s="298"/>
      <c r="WNB166" s="298"/>
      <c r="WNC166" s="298"/>
      <c r="WND166" s="298"/>
      <c r="WNE166" s="298"/>
      <c r="WNF166" s="298"/>
      <c r="WNG166" s="298"/>
      <c r="WNH166" s="298"/>
      <c r="WNI166" s="298"/>
      <c r="WNJ166" s="298"/>
      <c r="WNK166" s="298"/>
      <c r="WNL166" s="298"/>
      <c r="WNM166" s="298"/>
      <c r="WNN166" s="298"/>
      <c r="WNO166" s="298"/>
      <c r="WNP166" s="298"/>
      <c r="WNQ166" s="298"/>
      <c r="WNR166" s="298"/>
      <c r="WNS166" s="298"/>
      <c r="WNT166" s="298"/>
      <c r="WNU166" s="298"/>
      <c r="WNV166" s="298"/>
      <c r="WNW166" s="298"/>
      <c r="WNX166" s="298"/>
      <c r="WNY166" s="298"/>
      <c r="WNZ166" s="298"/>
      <c r="WOA166" s="298"/>
      <c r="WOB166" s="298"/>
      <c r="WOC166" s="298"/>
      <c r="WOD166" s="298"/>
      <c r="WOE166" s="298"/>
      <c r="WOF166" s="298"/>
      <c r="WOG166" s="298"/>
      <c r="WOH166" s="298"/>
      <c r="WOI166" s="298"/>
      <c r="WOJ166" s="298"/>
      <c r="WOK166" s="298"/>
      <c r="WOL166" s="298"/>
      <c r="WOM166" s="298"/>
      <c r="WON166" s="298"/>
      <c r="WOO166" s="298"/>
      <c r="WOP166" s="298"/>
      <c r="WOQ166" s="298"/>
      <c r="WOR166" s="298"/>
      <c r="WOS166" s="298"/>
      <c r="WOT166" s="298"/>
      <c r="WOU166" s="298"/>
      <c r="WOV166" s="298"/>
      <c r="WOW166" s="298"/>
      <c r="WOX166" s="298"/>
      <c r="WOY166" s="298"/>
      <c r="WOZ166" s="298"/>
      <c r="WPA166" s="298"/>
      <c r="WPB166" s="298"/>
      <c r="WPC166" s="298"/>
      <c r="WPD166" s="298"/>
      <c r="WPE166" s="298"/>
      <c r="WPF166" s="298"/>
      <c r="WPG166" s="298"/>
      <c r="WPH166" s="298"/>
      <c r="WPI166" s="298"/>
      <c r="WPJ166" s="298"/>
      <c r="WPK166" s="298"/>
      <c r="WPL166" s="298"/>
      <c r="WPM166" s="298"/>
      <c r="WPN166" s="298"/>
      <c r="WPO166" s="298"/>
      <c r="WPP166" s="298"/>
      <c r="WPQ166" s="298"/>
      <c r="WPR166" s="298"/>
      <c r="WPS166" s="298"/>
      <c r="WPT166" s="298"/>
      <c r="WPU166" s="298"/>
      <c r="WPV166" s="298"/>
      <c r="WPW166" s="298"/>
      <c r="WPX166" s="298"/>
      <c r="WPY166" s="298"/>
      <c r="WPZ166" s="298"/>
      <c r="WQA166" s="298"/>
      <c r="WQB166" s="298"/>
      <c r="WQC166" s="298"/>
      <c r="WQD166" s="298"/>
      <c r="WQE166" s="298"/>
      <c r="WQF166" s="298"/>
      <c r="WQG166" s="298"/>
      <c r="WQH166" s="298"/>
      <c r="WQI166" s="298"/>
      <c r="WQJ166" s="298"/>
      <c r="WQK166" s="298"/>
      <c r="WQL166" s="298"/>
      <c r="WQM166" s="298"/>
      <c r="WQN166" s="298"/>
      <c r="WQO166" s="298"/>
      <c r="WQP166" s="298"/>
      <c r="WQQ166" s="298"/>
      <c r="WQR166" s="298"/>
      <c r="WQS166" s="298"/>
      <c r="WQT166" s="298"/>
      <c r="WQU166" s="298"/>
      <c r="WQV166" s="298"/>
      <c r="WQW166" s="298"/>
      <c r="WQX166" s="298"/>
      <c r="WQY166" s="298"/>
      <c r="WQZ166" s="298"/>
      <c r="WRA166" s="298"/>
      <c r="WRB166" s="298"/>
      <c r="WRC166" s="298"/>
      <c r="WRD166" s="298"/>
      <c r="WRE166" s="298"/>
      <c r="WRF166" s="298"/>
      <c r="WRG166" s="298"/>
      <c r="WRH166" s="298"/>
      <c r="WRI166" s="298"/>
      <c r="WRJ166" s="298"/>
      <c r="WRK166" s="298"/>
      <c r="WRL166" s="298"/>
      <c r="WRM166" s="298"/>
      <c r="WRN166" s="298"/>
      <c r="WRO166" s="298"/>
      <c r="WRP166" s="298"/>
      <c r="WRQ166" s="298"/>
      <c r="WRR166" s="298"/>
      <c r="WRS166" s="298"/>
      <c r="WRT166" s="298"/>
      <c r="WRU166" s="298"/>
      <c r="WRV166" s="298"/>
      <c r="WRW166" s="298"/>
      <c r="WRX166" s="298"/>
      <c r="WRY166" s="298"/>
      <c r="WRZ166" s="298"/>
      <c r="WSA166" s="298"/>
      <c r="WSB166" s="298"/>
      <c r="WSC166" s="298"/>
      <c r="WSD166" s="298"/>
      <c r="WSE166" s="298"/>
      <c r="WSF166" s="298"/>
      <c r="WSG166" s="298"/>
      <c r="WSH166" s="298"/>
      <c r="WSI166" s="298"/>
      <c r="WSJ166" s="298"/>
      <c r="WSK166" s="298"/>
      <c r="WSL166" s="298"/>
      <c r="WSM166" s="298"/>
      <c r="WSN166" s="298"/>
      <c r="WSO166" s="298"/>
      <c r="WSP166" s="298"/>
      <c r="WSQ166" s="298"/>
      <c r="WSR166" s="298"/>
      <c r="WSS166" s="298"/>
      <c r="WST166" s="298"/>
      <c r="WSU166" s="298"/>
      <c r="WSV166" s="298"/>
      <c r="WSW166" s="298"/>
      <c r="WSX166" s="298"/>
      <c r="WSY166" s="298"/>
      <c r="WSZ166" s="298"/>
      <c r="WTA166" s="298"/>
      <c r="WTB166" s="298"/>
      <c r="WTC166" s="298"/>
      <c r="WTD166" s="298"/>
      <c r="WTE166" s="298"/>
      <c r="WTF166" s="298"/>
      <c r="WTG166" s="298"/>
      <c r="WTH166" s="298"/>
      <c r="WTI166" s="298"/>
      <c r="WTJ166" s="298"/>
      <c r="WTK166" s="298"/>
      <c r="WTL166" s="298"/>
      <c r="WTM166" s="298"/>
      <c r="WTN166" s="298"/>
      <c r="WTO166" s="298"/>
      <c r="WTP166" s="298"/>
      <c r="WTQ166" s="298"/>
      <c r="WTR166" s="298"/>
      <c r="WTS166" s="298"/>
      <c r="WTT166" s="298"/>
      <c r="WTU166" s="298"/>
      <c r="WTV166" s="298"/>
      <c r="WTW166" s="298"/>
      <c r="WTX166" s="298"/>
      <c r="WTY166" s="298"/>
      <c r="WTZ166" s="298"/>
      <c r="WUA166" s="298"/>
      <c r="WUB166" s="298"/>
      <c r="WUC166" s="298"/>
      <c r="WUD166" s="298"/>
      <c r="WUE166" s="298"/>
      <c r="WUF166" s="298"/>
      <c r="WUG166" s="298"/>
      <c r="WUH166" s="298"/>
      <c r="WUI166" s="298"/>
      <c r="WUJ166" s="298"/>
      <c r="WUK166" s="298"/>
      <c r="WUL166" s="298"/>
      <c r="WUM166" s="298"/>
      <c r="WUN166" s="298"/>
      <c r="WUO166" s="298"/>
      <c r="WUP166" s="298"/>
      <c r="WUQ166" s="298"/>
      <c r="WUR166" s="298"/>
      <c r="WUS166" s="298"/>
      <c r="WUT166" s="298"/>
      <c r="WUU166" s="298"/>
      <c r="WUV166" s="298"/>
      <c r="WUW166" s="298"/>
      <c r="WUX166" s="298"/>
      <c r="WUY166" s="298"/>
      <c r="WUZ166" s="298"/>
      <c r="WVA166" s="298"/>
      <c r="WVB166" s="298"/>
      <c r="WVC166" s="298"/>
      <c r="WVD166" s="298"/>
      <c r="WVE166" s="298"/>
      <c r="WVF166" s="298"/>
      <c r="WVG166" s="298"/>
      <c r="WVH166" s="298"/>
      <c r="WVI166" s="298"/>
      <c r="WVJ166" s="298"/>
      <c r="WVK166" s="298"/>
      <c r="WVL166" s="298"/>
      <c r="WVM166" s="298"/>
      <c r="WVN166" s="298"/>
      <c r="WVO166" s="298"/>
      <c r="WVP166" s="298"/>
      <c r="WVQ166" s="298"/>
      <c r="WVR166" s="298"/>
      <c r="WVS166" s="298"/>
      <c r="WVT166" s="298"/>
      <c r="WVU166" s="298"/>
      <c r="WVV166" s="298"/>
      <c r="WVW166" s="298"/>
      <c r="WVX166" s="298"/>
      <c r="WVY166" s="298"/>
      <c r="WVZ166" s="298"/>
      <c r="WWA166" s="298"/>
      <c r="WWB166" s="298"/>
      <c r="WWC166" s="298"/>
      <c r="WWD166" s="298"/>
      <c r="WWE166" s="298"/>
      <c r="WWF166" s="298"/>
      <c r="WWG166" s="298"/>
      <c r="WWH166" s="298"/>
      <c r="WWI166" s="298"/>
      <c r="WWJ166" s="298"/>
      <c r="WWK166" s="298"/>
      <c r="WWL166" s="298"/>
      <c r="WWM166" s="298"/>
      <c r="WWN166" s="298"/>
      <c r="WWO166" s="298"/>
      <c r="WWP166" s="298"/>
      <c r="WWQ166" s="298"/>
      <c r="WWR166" s="298"/>
      <c r="WWS166" s="298"/>
      <c r="WWT166" s="298"/>
      <c r="WWU166" s="298"/>
      <c r="WWV166" s="298"/>
      <c r="WWW166" s="298"/>
      <c r="WWX166" s="298"/>
      <c r="WWY166" s="298"/>
      <c r="WWZ166" s="298"/>
      <c r="WXA166" s="298"/>
      <c r="WXB166" s="298"/>
      <c r="WXC166" s="298"/>
      <c r="WXD166" s="298"/>
      <c r="WXE166" s="298"/>
      <c r="WXF166" s="298"/>
      <c r="WXG166" s="298"/>
      <c r="WXH166" s="298"/>
      <c r="WXI166" s="298"/>
      <c r="WXJ166" s="298"/>
      <c r="WXK166" s="298"/>
      <c r="WXL166" s="298"/>
      <c r="WXM166" s="298"/>
      <c r="WXN166" s="298"/>
      <c r="WXO166" s="298"/>
      <c r="WXP166" s="298"/>
      <c r="WXQ166" s="298"/>
      <c r="WXR166" s="298"/>
      <c r="WXS166" s="298"/>
      <c r="WXT166" s="298"/>
      <c r="WXU166" s="298"/>
      <c r="WXV166" s="298"/>
      <c r="WXW166" s="298"/>
      <c r="WXX166" s="298"/>
      <c r="WXY166" s="298"/>
      <c r="WXZ166" s="298"/>
      <c r="WYA166" s="298"/>
      <c r="WYB166" s="298"/>
      <c r="WYC166" s="298"/>
      <c r="WYD166" s="298"/>
      <c r="WYE166" s="298"/>
      <c r="WYF166" s="298"/>
      <c r="WYG166" s="298"/>
      <c r="WYH166" s="298"/>
      <c r="WYI166" s="298"/>
      <c r="WYJ166" s="298"/>
      <c r="WYK166" s="298"/>
      <c r="WYL166" s="298"/>
      <c r="WYM166" s="298"/>
      <c r="WYN166" s="298"/>
      <c r="WYO166" s="298"/>
      <c r="WYP166" s="298"/>
      <c r="WYQ166" s="298"/>
      <c r="WYR166" s="298"/>
      <c r="WYS166" s="298"/>
      <c r="WYT166" s="298"/>
      <c r="WYU166" s="298"/>
      <c r="WYV166" s="298"/>
      <c r="WYW166" s="298"/>
      <c r="WYX166" s="298"/>
      <c r="WYY166" s="298"/>
      <c r="WYZ166" s="298"/>
      <c r="WZA166" s="298"/>
      <c r="WZB166" s="298"/>
      <c r="WZC166" s="298"/>
      <c r="WZD166" s="298"/>
      <c r="WZE166" s="298"/>
      <c r="WZF166" s="298"/>
      <c r="WZG166" s="298"/>
      <c r="WZH166" s="298"/>
      <c r="WZI166" s="298"/>
      <c r="WZJ166" s="298"/>
      <c r="WZK166" s="298"/>
      <c r="WZL166" s="298"/>
      <c r="WZM166" s="298"/>
      <c r="WZN166" s="298"/>
      <c r="WZO166" s="298"/>
      <c r="WZP166" s="298"/>
      <c r="WZQ166" s="298"/>
      <c r="WZR166" s="298"/>
      <c r="WZS166" s="298"/>
      <c r="WZT166" s="298"/>
      <c r="WZU166" s="298"/>
      <c r="WZV166" s="298"/>
      <c r="WZW166" s="298"/>
      <c r="WZX166" s="298"/>
      <c r="WZY166" s="298"/>
      <c r="WZZ166" s="298"/>
      <c r="XAA166" s="298"/>
      <c r="XAB166" s="298"/>
      <c r="XAC166" s="298"/>
      <c r="XAD166" s="298"/>
      <c r="XAE166" s="298"/>
      <c r="XAF166" s="298"/>
      <c r="XAG166" s="298"/>
      <c r="XAH166" s="298"/>
      <c r="XAI166" s="298"/>
      <c r="XAJ166" s="298"/>
      <c r="XAK166" s="298"/>
      <c r="XAL166" s="298"/>
      <c r="XAM166" s="298"/>
      <c r="XAN166" s="298"/>
      <c r="XAO166" s="298"/>
      <c r="XAP166" s="298"/>
      <c r="XAQ166" s="298"/>
      <c r="XAR166" s="298"/>
      <c r="XAS166" s="298"/>
      <c r="XAT166" s="298"/>
      <c r="XAU166" s="298"/>
      <c r="XAV166" s="298"/>
      <c r="XAW166" s="298"/>
      <c r="XAX166" s="298"/>
    </row>
    <row r="167" spans="1:16274">
      <c r="A167" s="286"/>
      <c r="B167" s="3">
        <v>1</v>
      </c>
      <c r="C167" s="4">
        <v>8</v>
      </c>
      <c r="D167" s="5"/>
      <c r="E167" s="5"/>
      <c r="F167" s="302">
        <f>SUM(C$167:E167)</f>
        <v>8</v>
      </c>
      <c r="G167" s="285"/>
      <c r="H167" s="302">
        <f>SUM(I$167:K167)</f>
        <v>11</v>
      </c>
      <c r="I167" s="4">
        <v>11</v>
      </c>
      <c r="J167" s="5"/>
      <c r="K167" s="5"/>
      <c r="M167" s="3">
        <v>1</v>
      </c>
      <c r="N167" s="4" t="s">
        <v>1</v>
      </c>
      <c r="O167" s="5"/>
      <c r="P167" s="5"/>
      <c r="Q167" s="302">
        <f>SUM(N$167:P167)</f>
        <v>0</v>
      </c>
      <c r="R167" s="285"/>
      <c r="S167" s="302">
        <f>SUM(T$167:V167)</f>
        <v>12</v>
      </c>
      <c r="T167" s="4">
        <v>12</v>
      </c>
      <c r="U167" s="5"/>
      <c r="V167" s="5"/>
      <c r="X167" s="3">
        <v>1</v>
      </c>
      <c r="Y167" s="4">
        <v>8</v>
      </c>
      <c r="Z167" s="5"/>
      <c r="AA167" s="5"/>
      <c r="AB167" s="302">
        <f>SUM(Y$167:AA167)</f>
        <v>8</v>
      </c>
      <c r="AC167" s="285"/>
      <c r="AD167" s="302">
        <f>SUM(AE$167:AG167)</f>
        <v>6</v>
      </c>
      <c r="AE167" s="4">
        <v>6</v>
      </c>
      <c r="AF167" s="5"/>
      <c r="AG167" s="5"/>
      <c r="AI167" s="3">
        <v>1</v>
      </c>
      <c r="AJ167" s="4">
        <v>8</v>
      </c>
      <c r="AK167" s="5"/>
      <c r="AL167" s="5"/>
      <c r="AM167" s="302">
        <f>SUM($AJ$167:AL167)</f>
        <v>8</v>
      </c>
      <c r="AN167" s="285"/>
      <c r="AO167" s="302">
        <f>SUM($AP$167:AR167)</f>
        <v>7</v>
      </c>
      <c r="AP167" s="4">
        <v>7</v>
      </c>
      <c r="AQ167" s="5"/>
      <c r="AR167" s="5"/>
      <c r="AT167" s="3">
        <v>1</v>
      </c>
      <c r="AU167" s="4">
        <v>7</v>
      </c>
      <c r="AV167" s="5"/>
      <c r="AW167" s="5"/>
      <c r="AX167" s="302">
        <f>SUM(AU$167:AW167)</f>
        <v>7</v>
      </c>
      <c r="AZ167" s="302">
        <f>SUM(BA$167:BC167)</f>
        <v>11</v>
      </c>
      <c r="BA167" s="4">
        <v>11</v>
      </c>
      <c r="BB167" s="5"/>
      <c r="BC167" s="5"/>
      <c r="BE167" s="3">
        <v>1</v>
      </c>
      <c r="BF167" s="4">
        <v>11</v>
      </c>
      <c r="BG167" s="5"/>
      <c r="BH167" s="5"/>
      <c r="BI167" s="302">
        <f>SUM($BF$167:BH167)</f>
        <v>11</v>
      </c>
      <c r="BK167" s="302">
        <f>SUM($BL$167:BN167)</f>
        <v>9</v>
      </c>
      <c r="BL167" s="4">
        <v>9</v>
      </c>
      <c r="BM167" s="5"/>
      <c r="BN167" s="5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CA167" s="3">
        <v>1</v>
      </c>
      <c r="CB167" s="4" t="s">
        <v>1</v>
      </c>
      <c r="CC167" s="5"/>
      <c r="CD167" s="5"/>
      <c r="CE167" s="302">
        <f>SUM(CB$167:CD167)</f>
        <v>0</v>
      </c>
      <c r="CG167" s="302">
        <f>SUM(CH$167:CJ167)</f>
        <v>12</v>
      </c>
      <c r="CH167" s="4">
        <v>12</v>
      </c>
      <c r="CI167" s="5"/>
      <c r="CJ167" s="5"/>
      <c r="CL167" s="3">
        <v>1</v>
      </c>
      <c r="CM167" s="4">
        <v>4</v>
      </c>
      <c r="CN167" s="5"/>
      <c r="CO167" s="5"/>
      <c r="CP167" s="302">
        <f>SUM(CM$167:CO167)</f>
        <v>4</v>
      </c>
      <c r="CR167" s="302">
        <f>SUM(CS$167:CU167)</f>
        <v>10</v>
      </c>
      <c r="CS167" s="4">
        <v>10</v>
      </c>
      <c r="CT167" s="5"/>
      <c r="CU167" s="5"/>
      <c r="CW167" s="3">
        <v>1</v>
      </c>
      <c r="CX167" s="4">
        <v>12</v>
      </c>
      <c r="CY167" s="5"/>
      <c r="CZ167" s="5"/>
      <c r="DA167" s="302">
        <f>SUM(CX$167:CZ167)</f>
        <v>12</v>
      </c>
      <c r="DC167" s="302">
        <f>SUM(DD$167:DF167)</f>
        <v>8</v>
      </c>
      <c r="DD167" s="4">
        <v>8</v>
      </c>
      <c r="DE167" s="5"/>
      <c r="DF167" s="5"/>
    </row>
    <row r="168" spans="1:16274">
      <c r="A168" s="286"/>
      <c r="B168" s="7">
        <v>2</v>
      </c>
      <c r="C168" s="5"/>
      <c r="D168" s="4">
        <v>11</v>
      </c>
      <c r="E168" s="5"/>
      <c r="F168" s="302">
        <f>SUM(C$167:E168)</f>
        <v>19</v>
      </c>
      <c r="G168" s="285"/>
      <c r="H168" s="302">
        <f>SUM(I$167:K168)</f>
        <v>23</v>
      </c>
      <c r="I168" s="5"/>
      <c r="J168" s="4">
        <v>12</v>
      </c>
      <c r="K168" s="5"/>
      <c r="M168" s="7">
        <v>2</v>
      </c>
      <c r="N168" s="5"/>
      <c r="O168" s="4">
        <v>8</v>
      </c>
      <c r="P168" s="5"/>
      <c r="Q168" s="302">
        <f>SUM(N$167:P168)</f>
        <v>8</v>
      </c>
      <c r="R168" s="285"/>
      <c r="S168" s="302">
        <f>SUM(T$167:V168)</f>
        <v>19</v>
      </c>
      <c r="T168" s="5"/>
      <c r="U168" s="4">
        <v>7</v>
      </c>
      <c r="V168" s="5"/>
      <c r="X168" s="7">
        <v>2</v>
      </c>
      <c r="Y168" s="5"/>
      <c r="Z168" s="4">
        <v>8</v>
      </c>
      <c r="AA168" s="5"/>
      <c r="AB168" s="302">
        <f>SUM(Y$167:AA168)</f>
        <v>16</v>
      </c>
      <c r="AC168" s="285"/>
      <c r="AD168" s="302">
        <f>SUM(AE$167:AG168)</f>
        <v>6</v>
      </c>
      <c r="AE168" s="5"/>
      <c r="AF168" s="4" t="s">
        <v>1</v>
      </c>
      <c r="AG168" s="5"/>
      <c r="AI168" s="7">
        <v>2</v>
      </c>
      <c r="AJ168" s="5"/>
      <c r="AK168" s="4">
        <v>8</v>
      </c>
      <c r="AL168" s="5"/>
      <c r="AM168" s="302">
        <f>SUM($AJ$167:AL168)</f>
        <v>16</v>
      </c>
      <c r="AN168" s="285"/>
      <c r="AO168" s="302">
        <f>SUM($AP$167:AR168)</f>
        <v>11</v>
      </c>
      <c r="AP168" s="5"/>
      <c r="AQ168" s="4">
        <v>4</v>
      </c>
      <c r="AR168" s="5"/>
      <c r="AT168" s="7">
        <v>2</v>
      </c>
      <c r="AU168" s="5"/>
      <c r="AV168" s="4">
        <v>7</v>
      </c>
      <c r="AW168" s="5"/>
      <c r="AX168" s="302">
        <f>SUM(AU$167:AW168)</f>
        <v>14</v>
      </c>
      <c r="AZ168" s="302">
        <f>SUM(BA$167:BC168)</f>
        <v>14</v>
      </c>
      <c r="BA168" s="5"/>
      <c r="BB168" s="4">
        <v>3</v>
      </c>
      <c r="BC168" s="5"/>
      <c r="BE168" s="7">
        <v>2</v>
      </c>
      <c r="BF168" s="5"/>
      <c r="BG168" s="4">
        <v>3</v>
      </c>
      <c r="BH168" s="5"/>
      <c r="BI168" s="302">
        <f>SUM($BF$167:BH168)</f>
        <v>14</v>
      </c>
      <c r="BK168" s="302">
        <f>SUM($BL$167:BN168)</f>
        <v>21</v>
      </c>
      <c r="BL168" s="5"/>
      <c r="BM168" s="4">
        <v>12</v>
      </c>
      <c r="BN168" s="5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CA168" s="7">
        <v>2</v>
      </c>
      <c r="CB168" s="5"/>
      <c r="CC168" s="4">
        <v>6</v>
      </c>
      <c r="CD168" s="5"/>
      <c r="CE168" s="302">
        <f>SUM(CB$167:CD168)</f>
        <v>6</v>
      </c>
      <c r="CG168" s="302">
        <f>SUM(CH$167:CJ168)</f>
        <v>16</v>
      </c>
      <c r="CH168" s="5"/>
      <c r="CI168" s="4">
        <v>4</v>
      </c>
      <c r="CJ168" s="5"/>
      <c r="CL168" s="7">
        <v>2</v>
      </c>
      <c r="CM168" s="5"/>
      <c r="CN168" s="4">
        <v>8</v>
      </c>
      <c r="CO168" s="5"/>
      <c r="CP168" s="302">
        <f>SUM(CM$167:CO168)</f>
        <v>12</v>
      </c>
      <c r="CR168" s="302">
        <f>SUM(CS$167:CU168)</f>
        <v>16</v>
      </c>
      <c r="CS168" s="5"/>
      <c r="CT168" s="4">
        <v>6</v>
      </c>
      <c r="CU168" s="5"/>
      <c r="CW168" s="7">
        <v>2</v>
      </c>
      <c r="CX168" s="5"/>
      <c r="CY168" s="4">
        <v>9</v>
      </c>
      <c r="CZ168" s="5"/>
      <c r="DA168" s="302">
        <f>SUM(CX$167:CZ168)</f>
        <v>21</v>
      </c>
      <c r="DC168" s="302">
        <f>SUM(DD$167:DF168)</f>
        <v>17</v>
      </c>
      <c r="DD168" s="5"/>
      <c r="DE168" s="4">
        <v>9</v>
      </c>
      <c r="DF168" s="5"/>
    </row>
    <row r="169" spans="1:16274">
      <c r="A169" s="286"/>
      <c r="B169" s="7">
        <v>3</v>
      </c>
      <c r="C169" s="4"/>
      <c r="D169" s="5"/>
      <c r="E169" s="5" t="s">
        <v>1</v>
      </c>
      <c r="F169" s="302">
        <f>SUM(C$167:E169)</f>
        <v>19</v>
      </c>
      <c r="G169" s="285"/>
      <c r="H169" s="302">
        <f>SUM(I$167:K169)</f>
        <v>30</v>
      </c>
      <c r="I169" s="4"/>
      <c r="J169" s="5"/>
      <c r="K169" s="5">
        <v>7</v>
      </c>
      <c r="M169" s="7">
        <v>3</v>
      </c>
      <c r="N169" s="4"/>
      <c r="O169" s="5"/>
      <c r="P169" s="5">
        <v>6</v>
      </c>
      <c r="Q169" s="302">
        <f>SUM(N$167:P169)</f>
        <v>14</v>
      </c>
      <c r="R169" s="285"/>
      <c r="S169" s="302">
        <f>SUM(T$167:V169)</f>
        <v>26</v>
      </c>
      <c r="T169" s="4"/>
      <c r="U169" s="5"/>
      <c r="V169" s="5">
        <v>7</v>
      </c>
      <c r="X169" s="7">
        <v>3</v>
      </c>
      <c r="Y169" s="4"/>
      <c r="Z169" s="5"/>
      <c r="AA169" s="5">
        <v>8</v>
      </c>
      <c r="AB169" s="302">
        <f>SUM(Y$167:AA169)</f>
        <v>24</v>
      </c>
      <c r="AC169" s="285"/>
      <c r="AD169" s="302">
        <f>SUM(AE$167:AG169)</f>
        <v>6</v>
      </c>
      <c r="AE169" s="4"/>
      <c r="AF169" s="5"/>
      <c r="AG169" s="5" t="s">
        <v>1</v>
      </c>
      <c r="AI169" s="7">
        <v>3</v>
      </c>
      <c r="AJ169" s="4"/>
      <c r="AK169" s="5"/>
      <c r="AL169" s="5">
        <v>12</v>
      </c>
      <c r="AM169" s="302">
        <f>SUM($AJ$167:AL169)</f>
        <v>28</v>
      </c>
      <c r="AN169" s="285"/>
      <c r="AO169" s="302">
        <f>SUM($AP$167:AR169)</f>
        <v>23</v>
      </c>
      <c r="AP169" s="4"/>
      <c r="AQ169" s="5"/>
      <c r="AR169" s="5">
        <v>12</v>
      </c>
      <c r="AT169" s="7">
        <v>3</v>
      </c>
      <c r="AU169" s="4"/>
      <c r="AV169" s="5"/>
      <c r="AW169" s="5">
        <v>10</v>
      </c>
      <c r="AX169" s="302">
        <f>SUM(AU$167:AW169)</f>
        <v>24</v>
      </c>
      <c r="AZ169" s="302">
        <f>SUM(BA$167:BC169)</f>
        <v>19</v>
      </c>
      <c r="BA169" s="4"/>
      <c r="BB169" s="5"/>
      <c r="BC169" s="5">
        <v>5</v>
      </c>
      <c r="BE169" s="7">
        <v>3</v>
      </c>
      <c r="BF169" s="4"/>
      <c r="BG169" s="5"/>
      <c r="BH169" s="5">
        <v>12</v>
      </c>
      <c r="BI169" s="302">
        <f>SUM($BF$167:BH169)</f>
        <v>26</v>
      </c>
      <c r="BK169" s="302">
        <f>SUM($BL$167:BN169)</f>
        <v>29</v>
      </c>
      <c r="BL169" s="4"/>
      <c r="BM169" s="5"/>
      <c r="BN169" s="5">
        <v>8</v>
      </c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CA169" s="7">
        <v>3</v>
      </c>
      <c r="CB169" s="4"/>
      <c r="CC169" s="5"/>
      <c r="CD169" s="5">
        <v>1</v>
      </c>
      <c r="CE169" s="302">
        <f>SUM(CB$167:CD169)</f>
        <v>7</v>
      </c>
      <c r="CG169" s="302">
        <f>SUM(CH$167:CJ169)</f>
        <v>23</v>
      </c>
      <c r="CH169" s="4"/>
      <c r="CI169" s="5"/>
      <c r="CJ169" s="5">
        <v>7</v>
      </c>
      <c r="CL169" s="7">
        <v>3</v>
      </c>
      <c r="CM169" s="4"/>
      <c r="CN169" s="5"/>
      <c r="CO169" s="5">
        <v>3</v>
      </c>
      <c r="CP169" s="302">
        <f>SUM(CM$167:CO169)</f>
        <v>15</v>
      </c>
      <c r="CR169" s="302">
        <f>SUM(CS$167:CU169)</f>
        <v>19</v>
      </c>
      <c r="CS169" s="4"/>
      <c r="CT169" s="5"/>
      <c r="CU169" s="5">
        <v>3</v>
      </c>
      <c r="CW169" s="7">
        <v>3</v>
      </c>
      <c r="CX169" s="4"/>
      <c r="CY169" s="5"/>
      <c r="CZ169" s="5">
        <v>7</v>
      </c>
      <c r="DA169" s="302">
        <f>SUM(CX$167:CZ169)</f>
        <v>28</v>
      </c>
      <c r="DC169" s="302">
        <f>SUM(DD$167:DF169)</f>
        <v>23</v>
      </c>
      <c r="DD169" s="4"/>
      <c r="DE169" s="5"/>
      <c r="DF169" s="5">
        <v>6</v>
      </c>
      <c r="DI169" s="276" t="s">
        <v>57</v>
      </c>
      <c r="DJ169" s="277"/>
      <c r="DK169" s="277"/>
      <c r="DL169" s="277"/>
      <c r="DM169" s="303"/>
      <c r="DN169" s="304"/>
      <c r="DO169" s="305"/>
      <c r="DP169" s="303">
        <v>9</v>
      </c>
      <c r="DR169" s="76" t="s">
        <v>75</v>
      </c>
      <c r="DS169" s="77"/>
      <c r="DT169" s="77"/>
      <c r="DU169" s="306"/>
      <c r="DV169" s="306">
        <f>DP176/DP179</f>
        <v>60</v>
      </c>
    </row>
    <row r="170" spans="1:16274">
      <c r="A170" s="286"/>
      <c r="B170" s="3">
        <v>4</v>
      </c>
      <c r="C170" s="5">
        <v>5</v>
      </c>
      <c r="D170" s="4"/>
      <c r="E170" s="5"/>
      <c r="F170" s="302">
        <f>SUM(C$167:E170)</f>
        <v>24</v>
      </c>
      <c r="G170" s="285"/>
      <c r="H170" s="302">
        <f>SUM(I$167:K170)</f>
        <v>42</v>
      </c>
      <c r="I170" s="5">
        <v>12</v>
      </c>
      <c r="J170" s="4"/>
      <c r="K170" s="5"/>
      <c r="M170" s="7">
        <v>4</v>
      </c>
      <c r="N170" s="5">
        <v>2</v>
      </c>
      <c r="O170" s="4"/>
      <c r="P170" s="5"/>
      <c r="Q170" s="302">
        <f>SUM(N$167:P170)</f>
        <v>16</v>
      </c>
      <c r="R170" s="285"/>
      <c r="S170" s="302">
        <f>SUM(T$167:V170)</f>
        <v>28</v>
      </c>
      <c r="T170" s="5">
        <v>2</v>
      </c>
      <c r="U170" s="4"/>
      <c r="V170" s="5"/>
      <c r="X170" s="3">
        <v>4</v>
      </c>
      <c r="Y170" s="5">
        <v>2</v>
      </c>
      <c r="Z170" s="4"/>
      <c r="AA170" s="5"/>
      <c r="AB170" s="302">
        <f>SUM(Y$167:AA170)</f>
        <v>26</v>
      </c>
      <c r="AC170" s="285"/>
      <c r="AD170" s="302">
        <f>SUM(AE$167:AG170)</f>
        <v>16</v>
      </c>
      <c r="AE170" s="5">
        <v>10</v>
      </c>
      <c r="AF170" s="4"/>
      <c r="AG170" s="5"/>
      <c r="AI170" s="3">
        <v>4</v>
      </c>
      <c r="AJ170" s="5">
        <v>7</v>
      </c>
      <c r="AK170" s="4"/>
      <c r="AL170" s="5"/>
      <c r="AM170" s="302">
        <f>SUM($AJ$167:AL170)</f>
        <v>35</v>
      </c>
      <c r="AN170" s="285"/>
      <c r="AO170" s="302">
        <f>SUM($AP$167:AR170)</f>
        <v>26</v>
      </c>
      <c r="AP170" s="5">
        <v>3</v>
      </c>
      <c r="AQ170" s="4"/>
      <c r="AR170" s="5"/>
      <c r="AT170" s="7">
        <v>4</v>
      </c>
      <c r="AU170" s="5">
        <v>11</v>
      </c>
      <c r="AV170" s="4"/>
      <c r="AW170" s="5"/>
      <c r="AX170" s="302">
        <f>SUM(AU$167:AW170)</f>
        <v>35</v>
      </c>
      <c r="AZ170" s="302">
        <f>SUM(BA$167:BC170)</f>
        <v>31</v>
      </c>
      <c r="BA170" s="5">
        <v>12</v>
      </c>
      <c r="BB170" s="4"/>
      <c r="BC170" s="5"/>
      <c r="BE170" s="7">
        <v>4</v>
      </c>
      <c r="BF170" s="5">
        <v>8</v>
      </c>
      <c r="BG170" s="4"/>
      <c r="BH170" s="5"/>
      <c r="BI170" s="302">
        <f>SUM($BF$167:BH170)</f>
        <v>34</v>
      </c>
      <c r="BK170" s="302">
        <f>SUM($BL$167:BN170)</f>
        <v>29</v>
      </c>
      <c r="BL170" s="5" t="s">
        <v>1</v>
      </c>
      <c r="BM170" s="4"/>
      <c r="BN170" s="5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CA170" s="3">
        <v>4</v>
      </c>
      <c r="CB170" s="5">
        <v>3</v>
      </c>
      <c r="CC170" s="4"/>
      <c r="CD170" s="5"/>
      <c r="CE170" s="302">
        <f>SUM(CB$167:CD170)</f>
        <v>10</v>
      </c>
      <c r="CG170" s="302">
        <f>SUM(CH$167:CJ170)</f>
        <v>23</v>
      </c>
      <c r="CH170" s="5" t="s">
        <v>1</v>
      </c>
      <c r="CI170" s="4"/>
      <c r="CJ170" s="5"/>
      <c r="CL170" s="7">
        <v>4</v>
      </c>
      <c r="CM170" s="5">
        <v>3</v>
      </c>
      <c r="CN170" s="4"/>
      <c r="CO170" s="5"/>
      <c r="CP170" s="302">
        <f>SUM(CM$167:CO170)</f>
        <v>18</v>
      </c>
      <c r="CR170" s="302">
        <f>SUM(CS$167:CU170)</f>
        <v>21</v>
      </c>
      <c r="CS170" s="5">
        <v>2</v>
      </c>
      <c r="CT170" s="4"/>
      <c r="CU170" s="5"/>
      <c r="CW170" s="7">
        <v>4</v>
      </c>
      <c r="CX170" s="5">
        <v>5</v>
      </c>
      <c r="CY170" s="4"/>
      <c r="CZ170" s="5"/>
      <c r="DA170" s="302">
        <f>SUM(CX$167:CZ170)</f>
        <v>33</v>
      </c>
      <c r="DC170" s="302">
        <f>SUM(DD$167:DF170)</f>
        <v>31</v>
      </c>
      <c r="DD170" s="5">
        <v>8</v>
      </c>
      <c r="DE170" s="4"/>
      <c r="DF170" s="5"/>
      <c r="DI170" s="274" t="s">
        <v>58</v>
      </c>
      <c r="DJ170" s="275"/>
      <c r="DK170" s="275"/>
      <c r="DL170" s="275"/>
      <c r="DM170" s="307"/>
      <c r="DN170" s="308"/>
      <c r="DP170" s="307">
        <f>COUNTIFS(F183,"&gt;"&amp;H183)+COUNTIFS(Q183,"&gt;"&amp;S183)+COUNTIFS(AB183,"&gt;"&amp;AD183)+COUNTIFS(AM183,"&gt;"&amp;AO183)+COUNTIFS(AX183,"&gt;"&amp;AZ183)+COUNTIFS(BI183,"&gt;"&amp;BK183)+COUNTIFS(BT183,"&gt;"&amp;BV183)+COUNTIFS(CE183,"&gt;"&amp;CG183)+COUNTIFS(CP183,"&gt;"&amp;CR183)+COUNTIFS(DA183,"&gt;"&amp;DC183)</f>
        <v>6</v>
      </c>
      <c r="DR170" s="76" t="s">
        <v>76</v>
      </c>
      <c r="DS170" s="77"/>
      <c r="DT170" s="77"/>
      <c r="DU170" s="306"/>
      <c r="DV170" s="306">
        <f>(DP176/DP178)-DV169</f>
        <v>10</v>
      </c>
    </row>
    <row r="171" spans="1:16274">
      <c r="A171" s="286"/>
      <c r="B171" s="7">
        <v>5</v>
      </c>
      <c r="C171" s="4"/>
      <c r="D171" s="5">
        <v>6</v>
      </c>
      <c r="E171" s="5"/>
      <c r="F171" s="302">
        <f>SUM(C$167:E171)</f>
        <v>30</v>
      </c>
      <c r="G171" s="285"/>
      <c r="H171" s="302">
        <f>SUM(I$167:K171)</f>
        <v>50</v>
      </c>
      <c r="I171" s="4"/>
      <c r="J171" s="5">
        <v>8</v>
      </c>
      <c r="K171" s="5"/>
      <c r="M171" s="7">
        <v>5</v>
      </c>
      <c r="N171" s="4"/>
      <c r="O171" s="5">
        <v>11</v>
      </c>
      <c r="P171" s="5"/>
      <c r="Q171" s="302">
        <f>SUM(N$167:P171)</f>
        <v>27</v>
      </c>
      <c r="R171" s="285"/>
      <c r="S171" s="302">
        <f>SUM(T$167:V171)</f>
        <v>30</v>
      </c>
      <c r="T171" s="4"/>
      <c r="U171" s="5">
        <v>2</v>
      </c>
      <c r="V171" s="5"/>
      <c r="X171" s="7">
        <v>5</v>
      </c>
      <c r="Y171" s="4"/>
      <c r="Z171" s="5">
        <v>6</v>
      </c>
      <c r="AA171" s="5"/>
      <c r="AB171" s="302">
        <f>SUM(Y$167:AA171)</f>
        <v>32</v>
      </c>
      <c r="AC171" s="285"/>
      <c r="AD171" s="302">
        <f>SUM(AE$167:AG171)</f>
        <v>18</v>
      </c>
      <c r="AE171" s="4"/>
      <c r="AF171" s="5">
        <v>2</v>
      </c>
      <c r="AG171" s="5"/>
      <c r="AI171" s="7">
        <v>5</v>
      </c>
      <c r="AJ171" s="4"/>
      <c r="AK171" s="5" t="s">
        <v>1</v>
      </c>
      <c r="AL171" s="5"/>
      <c r="AM171" s="302">
        <f>SUM($AJ$167:AL171)</f>
        <v>35</v>
      </c>
      <c r="AN171" s="285"/>
      <c r="AO171" s="302">
        <f>SUM($AP$167:AR171)</f>
        <v>34</v>
      </c>
      <c r="AP171" s="4"/>
      <c r="AQ171" s="5">
        <v>8</v>
      </c>
      <c r="AR171" s="5"/>
      <c r="AT171" s="7">
        <v>5</v>
      </c>
      <c r="AU171" s="4"/>
      <c r="AV171" s="5">
        <v>8</v>
      </c>
      <c r="AW171" s="5"/>
      <c r="AX171" s="302">
        <f>SUM(AU$167:AW171)</f>
        <v>43</v>
      </c>
      <c r="AZ171" s="302">
        <f>SUM(BA$167:BC171)</f>
        <v>43</v>
      </c>
      <c r="BA171" s="4"/>
      <c r="BB171" s="5">
        <v>12</v>
      </c>
      <c r="BC171" s="5"/>
      <c r="BE171" s="7">
        <v>5</v>
      </c>
      <c r="BF171" s="4"/>
      <c r="BG171" s="5">
        <v>4</v>
      </c>
      <c r="BH171" s="5"/>
      <c r="BI171" s="302">
        <f>SUM($BF$167:BH171)</f>
        <v>38</v>
      </c>
      <c r="BK171" s="302">
        <f>SUM($BL$167:BN171)</f>
        <v>29</v>
      </c>
      <c r="BL171" s="4"/>
      <c r="BM171" s="5" t="s">
        <v>1</v>
      </c>
      <c r="BN171" s="5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CA171" s="7">
        <v>5</v>
      </c>
      <c r="CB171" s="4"/>
      <c r="CC171" s="5">
        <v>12</v>
      </c>
      <c r="CD171" s="5"/>
      <c r="CE171" s="302">
        <f>SUM(CB$167:CD171)</f>
        <v>22</v>
      </c>
      <c r="CG171" s="302">
        <f>SUM(CH$167:CJ171)</f>
        <v>23</v>
      </c>
      <c r="CH171" s="4"/>
      <c r="CI171" s="5" t="s">
        <v>1</v>
      </c>
      <c r="CJ171" s="5"/>
      <c r="CL171" s="7">
        <v>5</v>
      </c>
      <c r="CM171" s="4"/>
      <c r="CN171" s="5">
        <v>11</v>
      </c>
      <c r="CO171" s="5"/>
      <c r="CP171" s="302">
        <f>SUM(CM$167:CO171)</f>
        <v>29</v>
      </c>
      <c r="CR171" s="302">
        <f>SUM(CS$167:CU171)</f>
        <v>32</v>
      </c>
      <c r="CS171" s="4"/>
      <c r="CT171" s="5">
        <v>11</v>
      </c>
      <c r="CU171" s="5"/>
      <c r="CW171" s="7">
        <v>5</v>
      </c>
      <c r="CX171" s="4"/>
      <c r="CY171" s="5" t="s">
        <v>1</v>
      </c>
      <c r="CZ171" s="5"/>
      <c r="DA171" s="302">
        <f>SUM(CX$167:CZ171)</f>
        <v>33</v>
      </c>
      <c r="DC171" s="302">
        <f>SUM(DD$167:DF171)</f>
        <v>35</v>
      </c>
      <c r="DD171" s="4"/>
      <c r="DE171" s="5">
        <v>4</v>
      </c>
      <c r="DF171" s="5"/>
      <c r="DI171" s="274" t="s">
        <v>59</v>
      </c>
      <c r="DJ171" s="275"/>
      <c r="DK171" s="275"/>
      <c r="DL171" s="275"/>
      <c r="DM171" s="307"/>
      <c r="DN171" s="308"/>
      <c r="DP171" s="309">
        <f>DP170/DP169</f>
        <v>0.66666666666666663</v>
      </c>
      <c r="DR171" s="274" t="s">
        <v>77</v>
      </c>
      <c r="DS171" s="275"/>
      <c r="DT171" s="275"/>
      <c r="DU171" s="307"/>
      <c r="DV171" s="309">
        <f>DV170/DV184</f>
        <v>0.14285714285714285</v>
      </c>
    </row>
    <row r="172" spans="1:16274">
      <c r="A172" s="286"/>
      <c r="B172" s="1"/>
      <c r="C172" s="2"/>
      <c r="D172" s="311"/>
      <c r="E172" s="2"/>
      <c r="F172" s="311"/>
      <c r="G172" s="285"/>
      <c r="H172" s="285"/>
      <c r="I172" s="2"/>
      <c r="J172" s="311"/>
      <c r="K172" s="2"/>
      <c r="M172" s="7">
        <v>6</v>
      </c>
      <c r="N172" s="5"/>
      <c r="O172" s="4"/>
      <c r="P172" s="5">
        <v>11</v>
      </c>
      <c r="Q172" s="302">
        <f>SUM(N$167:P172)</f>
        <v>38</v>
      </c>
      <c r="R172" s="285"/>
      <c r="S172" s="302">
        <f>SUM(T$167:V172)</f>
        <v>30</v>
      </c>
      <c r="T172" s="5"/>
      <c r="U172" s="4"/>
      <c r="V172" s="5" t="s">
        <v>1</v>
      </c>
      <c r="X172" s="7">
        <v>6</v>
      </c>
      <c r="Y172" s="5"/>
      <c r="Z172" s="4"/>
      <c r="AA172" s="5">
        <v>6</v>
      </c>
      <c r="AB172" s="302">
        <f>SUM(Y$167:AA172)</f>
        <v>38</v>
      </c>
      <c r="AC172" s="285"/>
      <c r="AD172" s="302">
        <f>SUM(AE$167:AG172)</f>
        <v>20</v>
      </c>
      <c r="AE172" s="5"/>
      <c r="AF172" s="4"/>
      <c r="AG172" s="5">
        <v>2</v>
      </c>
      <c r="AI172" s="7">
        <v>6</v>
      </c>
      <c r="AJ172" s="5"/>
      <c r="AK172" s="4"/>
      <c r="AL172" s="5">
        <v>2</v>
      </c>
      <c r="AM172" s="302">
        <f>SUM($AJ$167:AL172)</f>
        <v>37</v>
      </c>
      <c r="AN172" s="285"/>
      <c r="AO172" s="302">
        <f>SUM($AP$167:AR172)</f>
        <v>39</v>
      </c>
      <c r="AP172" s="5"/>
      <c r="AQ172" s="4"/>
      <c r="AR172" s="5">
        <v>5</v>
      </c>
      <c r="AT172" s="7">
        <v>6</v>
      </c>
      <c r="AU172" s="5"/>
      <c r="AV172" s="4"/>
      <c r="AW172" s="5" t="s">
        <v>1</v>
      </c>
      <c r="AX172" s="302">
        <f>SUM(AU$167:AW172)</f>
        <v>43</v>
      </c>
      <c r="AZ172" s="302">
        <f>SUM(BA$167:BC172)</f>
        <v>50</v>
      </c>
      <c r="BA172" s="5"/>
      <c r="BB172" s="4"/>
      <c r="BC172" s="5">
        <v>7</v>
      </c>
      <c r="BE172" s="7">
        <v>6</v>
      </c>
      <c r="BF172" s="5"/>
      <c r="BG172" s="4"/>
      <c r="BH172" s="5">
        <v>12</v>
      </c>
      <c r="BI172" s="302">
        <f>SUM($BF$167:BH172)</f>
        <v>50</v>
      </c>
      <c r="BK172" s="302"/>
      <c r="BL172" s="5"/>
      <c r="BM172" s="4"/>
      <c r="BN172" s="5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CA172" s="7">
        <v>6</v>
      </c>
      <c r="CB172" s="5"/>
      <c r="CC172" s="4"/>
      <c r="CD172" s="5">
        <v>8</v>
      </c>
      <c r="CE172" s="302">
        <f>SUM(CB$167:CD172)</f>
        <v>30</v>
      </c>
      <c r="CG172" s="302">
        <f>SUM(CH$167:CJ172)</f>
        <v>27</v>
      </c>
      <c r="CH172" s="5"/>
      <c r="CI172" s="4"/>
      <c r="CJ172" s="5">
        <v>4</v>
      </c>
      <c r="CL172" s="7">
        <v>6</v>
      </c>
      <c r="CM172" s="5"/>
      <c r="CN172" s="4"/>
      <c r="CO172" s="5">
        <v>8</v>
      </c>
      <c r="CP172" s="302">
        <f>SUM(CM$167:CO172)</f>
        <v>37</v>
      </c>
      <c r="CR172" s="302">
        <f>SUM(CS$167:CU172)</f>
        <v>38</v>
      </c>
      <c r="CS172" s="5"/>
      <c r="CT172" s="4"/>
      <c r="CU172" s="5">
        <v>6</v>
      </c>
      <c r="CW172" s="7">
        <v>6</v>
      </c>
      <c r="CX172" s="5"/>
      <c r="CY172" s="4"/>
      <c r="CZ172" s="5">
        <v>3</v>
      </c>
      <c r="DA172" s="302">
        <f>SUM(CX$167:CZ172)</f>
        <v>36</v>
      </c>
      <c r="DC172" s="302">
        <f>SUM(DD$167:DF172)</f>
        <v>46</v>
      </c>
      <c r="DD172" s="5"/>
      <c r="DE172" s="4"/>
      <c r="DF172" s="5">
        <v>11</v>
      </c>
      <c r="DI172" s="76" t="s">
        <v>60</v>
      </c>
      <c r="DJ172" s="77"/>
      <c r="DK172" s="77"/>
      <c r="DL172" s="77"/>
      <c r="DM172" s="306"/>
      <c r="DN172" s="299"/>
      <c r="DP172" s="306">
        <f>MIN(IF(Q183=50,Q184,99),IF(AB183=50,AB184,99),IF(AM183=50,AM184,99),IF(AX183=50,AX184,99),IF(BI183=50,BI184,99),IF(BT183=50,BT184,99),IF(CE183=50,CE184,99),IF(CP183=50,CP184,99),IF(DA183=50,DA184,99),IF(F183=50,F184,99))</f>
        <v>6</v>
      </c>
      <c r="DR172" s="76" t="s">
        <v>78</v>
      </c>
      <c r="DS172" s="77"/>
      <c r="DT172" s="77"/>
      <c r="DU172" s="306"/>
      <c r="DV172" s="310">
        <f>DV170/DP169</f>
        <v>1.1111111111111112</v>
      </c>
    </row>
    <row r="173" spans="1:16274">
      <c r="A173" s="286"/>
      <c r="B173" s="1"/>
      <c r="C173" s="2"/>
      <c r="D173" s="311"/>
      <c r="E173" s="2"/>
      <c r="F173" s="311"/>
      <c r="G173" s="285"/>
      <c r="H173" s="285"/>
      <c r="I173" s="2"/>
      <c r="J173" s="311"/>
      <c r="K173" s="2"/>
      <c r="M173" s="7">
        <v>7</v>
      </c>
      <c r="N173" s="4">
        <v>7</v>
      </c>
      <c r="O173" s="5"/>
      <c r="P173" s="5"/>
      <c r="Q173" s="302">
        <f>SUM(N$167:P173)</f>
        <v>45</v>
      </c>
      <c r="R173" s="285"/>
      <c r="S173" s="302">
        <f>SUM(T$167:V173)</f>
        <v>30</v>
      </c>
      <c r="T173" s="4" t="s">
        <v>1</v>
      </c>
      <c r="U173" s="5"/>
      <c r="V173" s="5"/>
      <c r="X173" s="3">
        <v>7</v>
      </c>
      <c r="Y173" s="4">
        <v>12</v>
      </c>
      <c r="Z173" s="5"/>
      <c r="AA173" s="5"/>
      <c r="AB173" s="302">
        <f>SUM(Y$167:AA173)</f>
        <v>50</v>
      </c>
      <c r="AC173" s="285"/>
      <c r="AD173" s="302"/>
      <c r="AE173" s="4"/>
      <c r="AF173" s="5"/>
      <c r="AG173" s="5"/>
      <c r="AI173" s="3">
        <v>7</v>
      </c>
      <c r="AJ173" s="4">
        <v>4</v>
      </c>
      <c r="AK173" s="5"/>
      <c r="AL173" s="5"/>
      <c r="AM173" s="302">
        <f>SUM($AJ$167:AL173)</f>
        <v>41</v>
      </c>
      <c r="AN173" s="285"/>
      <c r="AO173" s="302">
        <f>SUM($AP$167:AR173)</f>
        <v>25</v>
      </c>
      <c r="AP173" s="24">
        <v>-14</v>
      </c>
      <c r="AQ173" s="5"/>
      <c r="AR173" s="5"/>
      <c r="AV173" s="311"/>
      <c r="BA173" s="2"/>
      <c r="BB173" s="311"/>
      <c r="BC173" s="2"/>
      <c r="BG173" s="311"/>
      <c r="BI173" s="311"/>
      <c r="BL173" s="2"/>
      <c r="BM173" s="311"/>
      <c r="BN173" s="2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CA173" s="3">
        <v>7</v>
      </c>
      <c r="CB173" s="4">
        <v>12</v>
      </c>
      <c r="CC173" s="5"/>
      <c r="CD173" s="5"/>
      <c r="CE173" s="302">
        <f>SUM(CB$167:CD173)</f>
        <v>42</v>
      </c>
      <c r="CG173" s="302">
        <f>SUM(CH$167:CJ173)</f>
        <v>35</v>
      </c>
      <c r="CH173" s="4">
        <v>8</v>
      </c>
      <c r="CI173" s="5"/>
      <c r="CJ173" s="5"/>
      <c r="CL173" s="7">
        <v>7</v>
      </c>
      <c r="CM173" s="4" t="s">
        <v>1</v>
      </c>
      <c r="CN173" s="5"/>
      <c r="CO173" s="5"/>
      <c r="CP173" s="302">
        <f>SUM(CM$167:CO173)</f>
        <v>37</v>
      </c>
      <c r="CR173" s="302">
        <f>SUM(CS$167:CU173)</f>
        <v>40</v>
      </c>
      <c r="CS173" s="4">
        <v>2</v>
      </c>
      <c r="CT173" s="5"/>
      <c r="CU173" s="5"/>
      <c r="CW173" s="7">
        <v>7</v>
      </c>
      <c r="CX173" s="4">
        <v>4</v>
      </c>
      <c r="CY173" s="5"/>
      <c r="CZ173" s="5"/>
      <c r="DA173" s="302">
        <f>SUM(CX$167:CZ173)</f>
        <v>40</v>
      </c>
      <c r="DC173" s="302">
        <f>SUM(DD$167:DF173)</f>
        <v>48</v>
      </c>
      <c r="DD173" s="4">
        <v>2</v>
      </c>
      <c r="DE173" s="5"/>
      <c r="DF173" s="5"/>
      <c r="DI173" s="76" t="s">
        <v>62</v>
      </c>
      <c r="DJ173" s="77"/>
      <c r="DK173" s="77"/>
      <c r="DL173" s="77"/>
      <c r="DM173" s="306"/>
      <c r="DN173" s="299"/>
      <c r="DP173" s="306">
        <f>MAX(IF(Q183=50,Q184,0),IF(AB183=50,AB184,0),IF(AM183=50,AM184,0),IF(AX183=50,AX184,0),IF(BI183=50,BI184,0),IF(BT183=50,BT184,0),IF(CE183=50,CE184,0),IF(CP183=50,CP184,0),IF(DA183=50,DA184,0),IF(F183=50,F184,0))</f>
        <v>12</v>
      </c>
      <c r="DR173" s="76" t="s">
        <v>79</v>
      </c>
      <c r="DS173" s="77"/>
      <c r="DT173" s="77"/>
      <c r="DU173" s="306"/>
      <c r="DV173" s="306">
        <f>COUNTIFS(DA185,"=0")+COUNTIFS(CP185,"=0")+COUNTIFS(CE185,"=0")+COUNTIFS(BT185,"=0")+COUNTIFS(BI185,"=0")+COUNTIFS(AX185,"=0")+COUNTIFS(AM185,"=0")+COUNTIFS(AB185,"=0")+COUNTIFS(Q185,"=0")+COUNTIFS(F185,"=0")</f>
        <v>2</v>
      </c>
    </row>
    <row r="174" spans="1:16274">
      <c r="A174" s="286"/>
      <c r="B174" s="1"/>
      <c r="C174" s="2"/>
      <c r="D174" s="311"/>
      <c r="E174" s="2"/>
      <c r="F174" s="311"/>
      <c r="G174" s="285"/>
      <c r="H174" s="285"/>
      <c r="I174" s="2"/>
      <c r="J174" s="311"/>
      <c r="K174" s="2"/>
      <c r="M174" s="7">
        <v>8</v>
      </c>
      <c r="N174" s="5"/>
      <c r="O174" s="4">
        <v>5</v>
      </c>
      <c r="P174" s="5"/>
      <c r="Q174" s="302">
        <f>SUM(N$167:P174)</f>
        <v>50</v>
      </c>
      <c r="R174" s="285"/>
      <c r="S174" s="302"/>
      <c r="T174" s="5"/>
      <c r="U174" s="4"/>
      <c r="V174" s="5"/>
      <c r="X174" s="1"/>
      <c r="Y174" s="2"/>
      <c r="Z174" s="311"/>
      <c r="AA174" s="2"/>
      <c r="AB174" s="311"/>
      <c r="AC174" s="285"/>
      <c r="AD174" s="285"/>
      <c r="AE174" s="2"/>
      <c r="AF174" s="311"/>
      <c r="AG174" s="2"/>
      <c r="AI174" s="7">
        <v>8</v>
      </c>
      <c r="AJ174" s="5"/>
      <c r="AK174" s="4">
        <v>5</v>
      </c>
      <c r="AL174" s="5"/>
      <c r="AM174" s="302">
        <f>SUM($AJ$167:AL174)</f>
        <v>46</v>
      </c>
      <c r="AN174" s="285"/>
      <c r="AO174" s="302">
        <f>SUM($AP$167:AR174)</f>
        <v>29</v>
      </c>
      <c r="AP174" s="5"/>
      <c r="AQ174" s="4">
        <v>4</v>
      </c>
      <c r="AR174" s="5"/>
      <c r="AV174" s="311"/>
      <c r="BA174" s="2"/>
      <c r="BB174" s="311"/>
      <c r="BC174" s="2"/>
      <c r="BG174" s="311"/>
      <c r="BI174" s="311"/>
      <c r="BL174" s="2"/>
      <c r="BM174" s="311"/>
      <c r="BN174" s="2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CA174" s="7">
        <v>8</v>
      </c>
      <c r="CB174" s="5"/>
      <c r="CC174" s="4" t="s">
        <v>1</v>
      </c>
      <c r="CD174" s="5"/>
      <c r="CE174" s="302">
        <f>SUM(CB$167:CD174)</f>
        <v>42</v>
      </c>
      <c r="CG174" s="302">
        <f>SUM(CH$167:CJ174)</f>
        <v>35</v>
      </c>
      <c r="CH174" s="5"/>
      <c r="CI174" s="4" t="s">
        <v>1</v>
      </c>
      <c r="CJ174" s="5"/>
      <c r="CL174" s="7">
        <v>8</v>
      </c>
      <c r="CM174" s="5"/>
      <c r="CN174" s="4">
        <v>2</v>
      </c>
      <c r="CO174" s="5"/>
      <c r="CP174" s="302">
        <f>SUM(CM$167:CO174)</f>
        <v>39</v>
      </c>
      <c r="CR174" s="302">
        <f>SUM(CS$167:CU174)</f>
        <v>42</v>
      </c>
      <c r="CS174" s="5"/>
      <c r="CT174" s="4">
        <v>2</v>
      </c>
      <c r="CU174" s="5"/>
      <c r="CW174" s="7">
        <v>8</v>
      </c>
      <c r="CX174" s="5"/>
      <c r="CY174" s="4">
        <v>2</v>
      </c>
      <c r="CZ174" s="5"/>
      <c r="DA174" s="302">
        <f>SUM(CX$167:CZ174)</f>
        <v>42</v>
      </c>
      <c r="DC174" s="302">
        <f>SUM(DD$167:DF174)</f>
        <v>50</v>
      </c>
      <c r="DD174" s="5"/>
      <c r="DE174" s="4">
        <v>2</v>
      </c>
      <c r="DF174" s="5"/>
      <c r="DI174" s="274" t="s">
        <v>63</v>
      </c>
      <c r="DJ174" s="275"/>
      <c r="DK174" s="275"/>
      <c r="DL174" s="275"/>
      <c r="DM174" s="307"/>
      <c r="DN174" s="308"/>
      <c r="DP174" s="312">
        <f>(IF(Q183=50,Q184,0)+IF(AB183=50,AB184,0)+IF(AM183=50,AM184,0)+IF(AX183=50,AX184,0)+IF(BI183=50,BI184,0)+IF(BT183=50,BT184,0)+IF(CE183=50,CE184,0)+IF(CP183=50,CP184,0)+IF(DA183=50,DA184,0)+IF(F183=50,F184,0))/DP170</f>
        <v>8.5</v>
      </c>
      <c r="DR174" s="76" t="s">
        <v>80</v>
      </c>
      <c r="DS174" s="77"/>
      <c r="DT174" s="77"/>
      <c r="DU174" s="306"/>
      <c r="DV174" s="154">
        <f>DV173/DP169</f>
        <v>0.22222222222222221</v>
      </c>
    </row>
    <row r="175" spans="1:16274">
      <c r="A175" s="286"/>
      <c r="B175" s="1"/>
      <c r="C175" s="2"/>
      <c r="D175" s="311"/>
      <c r="E175" s="2"/>
      <c r="F175" s="311"/>
      <c r="G175" s="285"/>
      <c r="H175" s="285"/>
      <c r="I175" s="2"/>
      <c r="J175" s="311"/>
      <c r="K175" s="2"/>
      <c r="M175" s="1"/>
      <c r="N175" s="2"/>
      <c r="O175" s="311"/>
      <c r="P175" s="2"/>
      <c r="Q175" s="311"/>
      <c r="R175" s="285"/>
      <c r="S175" s="285"/>
      <c r="T175" s="2"/>
      <c r="U175" s="311"/>
      <c r="V175" s="2"/>
      <c r="X175" s="1"/>
      <c r="Y175" s="2"/>
      <c r="Z175" s="311"/>
      <c r="AA175" s="2"/>
      <c r="AB175" s="311"/>
      <c r="AC175" s="285"/>
      <c r="AD175" s="285"/>
      <c r="AE175" s="2"/>
      <c r="AF175" s="311"/>
      <c r="AG175" s="2"/>
      <c r="AI175" s="7">
        <v>9</v>
      </c>
      <c r="AJ175" s="5"/>
      <c r="AK175" s="4"/>
      <c r="AL175" s="5">
        <v>2</v>
      </c>
      <c r="AM175" s="302">
        <f>SUM($AJ$167:AL175)</f>
        <v>48</v>
      </c>
      <c r="AN175" s="285"/>
      <c r="AO175" s="302">
        <f>SUM($AP$167:AR175)</f>
        <v>29</v>
      </c>
      <c r="AP175" s="5"/>
      <c r="AQ175" s="4"/>
      <c r="AR175" s="5" t="s">
        <v>1</v>
      </c>
      <c r="AV175" s="311"/>
      <c r="BA175" s="2"/>
      <c r="BB175" s="311"/>
      <c r="BC175" s="2"/>
      <c r="BG175" s="311"/>
      <c r="BI175" s="311"/>
      <c r="BL175" s="2"/>
      <c r="BM175" s="311"/>
      <c r="BN175" s="2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CA175" s="7">
        <v>9</v>
      </c>
      <c r="CB175" s="5"/>
      <c r="CC175" s="4"/>
      <c r="CD175" s="5">
        <v>8</v>
      </c>
      <c r="CE175" s="302">
        <f>SUM(CB$167:CD175)</f>
        <v>50</v>
      </c>
      <c r="CG175" s="302">
        <f>SUM(CH$167:CJ175)</f>
        <v>35</v>
      </c>
      <c r="CH175" s="5"/>
      <c r="CI175" s="4"/>
      <c r="CJ175" s="5"/>
      <c r="CL175" s="7">
        <v>9</v>
      </c>
      <c r="CM175" s="5"/>
      <c r="CN175" s="4"/>
      <c r="CO175" s="5">
        <v>11</v>
      </c>
      <c r="CP175" s="302">
        <f>SUM(CM$167:CO175)</f>
        <v>50</v>
      </c>
      <c r="CR175" s="302"/>
      <c r="CS175" s="5"/>
      <c r="CT175" s="4"/>
      <c r="CU175" s="5"/>
      <c r="CW175" s="1"/>
      <c r="CX175" s="2"/>
      <c r="CY175" s="311"/>
      <c r="CZ175" s="2"/>
      <c r="DA175" s="311"/>
      <c r="DD175" s="2"/>
      <c r="DE175" s="311"/>
      <c r="DF175" s="2"/>
      <c r="DI175" s="76"/>
      <c r="DJ175" s="77"/>
      <c r="DK175" s="77"/>
      <c r="DL175" s="77"/>
      <c r="DM175" s="306"/>
      <c r="DN175" s="299"/>
      <c r="DP175" s="299"/>
      <c r="DR175" s="276" t="s">
        <v>81</v>
      </c>
      <c r="DS175" s="277"/>
      <c r="DT175" s="277"/>
      <c r="DU175" s="303"/>
      <c r="DV175" s="303">
        <v>0</v>
      </c>
    </row>
    <row r="176" spans="1:16274">
      <c r="A176" s="286"/>
      <c r="B176" s="1"/>
      <c r="C176" s="2"/>
      <c r="D176" s="311"/>
      <c r="E176" s="2"/>
      <c r="F176" s="311"/>
      <c r="G176" s="285"/>
      <c r="H176" s="285"/>
      <c r="I176" s="2"/>
      <c r="J176" s="311"/>
      <c r="K176" s="2"/>
      <c r="M176" s="1"/>
      <c r="N176" s="2"/>
      <c r="O176" s="311"/>
      <c r="P176" s="2"/>
      <c r="Q176" s="311"/>
      <c r="R176" s="285"/>
      <c r="S176" s="285"/>
      <c r="T176" s="2"/>
      <c r="U176" s="311"/>
      <c r="V176" s="2"/>
      <c r="X176" s="1"/>
      <c r="Y176" s="2"/>
      <c r="Z176" s="311"/>
      <c r="AA176" s="2"/>
      <c r="AB176" s="311"/>
      <c r="AC176" s="285"/>
      <c r="AD176" s="285"/>
      <c r="AE176" s="2"/>
      <c r="AF176" s="311"/>
      <c r="AG176" s="2"/>
      <c r="AI176" s="3">
        <v>10</v>
      </c>
      <c r="AJ176" s="5" t="s">
        <v>1</v>
      </c>
      <c r="AK176" s="4"/>
      <c r="AL176" s="5"/>
      <c r="AM176" s="302">
        <f>SUM($AJ$167:AL176)</f>
        <v>48</v>
      </c>
      <c r="AN176" s="285"/>
      <c r="AO176" s="302">
        <f>SUM($AP$167:AR176)</f>
        <v>33</v>
      </c>
      <c r="AP176" s="5">
        <v>4</v>
      </c>
      <c r="AQ176" s="4"/>
      <c r="AR176" s="5"/>
      <c r="AV176" s="311"/>
      <c r="BA176" s="2"/>
      <c r="BB176" s="311"/>
      <c r="BC176" s="2"/>
      <c r="BG176" s="311"/>
      <c r="BI176" s="311"/>
      <c r="BL176" s="2"/>
      <c r="BM176" s="311"/>
      <c r="BN176" s="2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CA176" s="1"/>
      <c r="CB176" s="2"/>
      <c r="CC176" s="311"/>
      <c r="CD176" s="2"/>
      <c r="CE176" s="311"/>
      <c r="CH176" s="2"/>
      <c r="CI176" s="311"/>
      <c r="CJ176" s="2"/>
      <c r="CL176" s="1"/>
      <c r="CM176" s="2"/>
      <c r="CN176" s="311"/>
      <c r="CO176" s="2"/>
      <c r="CP176" s="311"/>
      <c r="CS176" s="2"/>
      <c r="CT176" s="311"/>
      <c r="CU176" s="2"/>
      <c r="CW176" s="1"/>
      <c r="CX176" s="2"/>
      <c r="CY176" s="311"/>
      <c r="CZ176" s="2"/>
      <c r="DA176" s="311"/>
      <c r="DD176" s="2"/>
      <c r="DE176" s="311"/>
      <c r="DF176" s="2"/>
      <c r="DI176" s="76" t="s">
        <v>64</v>
      </c>
      <c r="DJ176" s="77"/>
      <c r="DK176" s="77"/>
      <c r="DL176" s="77"/>
      <c r="DM176" s="306"/>
      <c r="DN176" s="299"/>
      <c r="DP176" s="306">
        <f>Q183+AB183+AM183+AX183+BI183+BT183+CE183+CP183+DA183+F183</f>
        <v>415</v>
      </c>
      <c r="DR176" s="276" t="s">
        <v>82</v>
      </c>
      <c r="DS176" s="277"/>
      <c r="DT176" s="277"/>
      <c r="DU176" s="303"/>
      <c r="DV176" s="303">
        <v>0</v>
      </c>
    </row>
    <row r="177" spans="1:126">
      <c r="A177" s="286"/>
      <c r="B177" s="1"/>
      <c r="C177" s="2"/>
      <c r="D177" s="311"/>
      <c r="E177" s="2"/>
      <c r="F177" s="311"/>
      <c r="G177" s="285"/>
      <c r="H177" s="285"/>
      <c r="I177" s="2"/>
      <c r="J177" s="311"/>
      <c r="K177" s="2"/>
      <c r="M177" s="1"/>
      <c r="N177" s="2"/>
      <c r="O177" s="311"/>
      <c r="P177" s="2"/>
      <c r="Q177" s="311"/>
      <c r="R177" s="285"/>
      <c r="S177" s="285"/>
      <c r="T177" s="2"/>
      <c r="U177" s="311"/>
      <c r="V177" s="2"/>
      <c r="X177" s="1"/>
      <c r="Y177" s="2"/>
      <c r="Z177" s="311"/>
      <c r="AA177" s="2"/>
      <c r="AB177" s="311"/>
      <c r="AC177" s="285"/>
      <c r="AD177" s="285"/>
      <c r="AE177" s="2"/>
      <c r="AF177" s="311"/>
      <c r="AG177" s="2"/>
      <c r="AI177" s="7">
        <v>11</v>
      </c>
      <c r="AJ177" s="5"/>
      <c r="AK177" s="4" t="s">
        <v>1</v>
      </c>
      <c r="AL177" s="5"/>
      <c r="AM177" s="302">
        <f>SUM($AJ$167:AL177)</f>
        <v>48</v>
      </c>
      <c r="AN177" s="285"/>
      <c r="AO177" s="302">
        <f>SUM($AP$167:AR177)</f>
        <v>36</v>
      </c>
      <c r="AP177" s="5"/>
      <c r="AQ177" s="4">
        <v>3</v>
      </c>
      <c r="AR177" s="5"/>
      <c r="AV177" s="311"/>
      <c r="BA177" s="2"/>
      <c r="BB177" s="311"/>
      <c r="BC177" s="2"/>
      <c r="BG177" s="311"/>
      <c r="BI177" s="311"/>
      <c r="BL177" s="2"/>
      <c r="BM177" s="311"/>
      <c r="BN177" s="2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CA177" s="1"/>
      <c r="CB177" s="2"/>
      <c r="CC177" s="311"/>
      <c r="CD177" s="2"/>
      <c r="CE177" s="311"/>
      <c r="CH177" s="2"/>
      <c r="CI177" s="311"/>
      <c r="CJ177" s="2"/>
      <c r="CL177" s="1"/>
      <c r="CM177" s="2"/>
      <c r="CN177" s="311"/>
      <c r="CO177" s="2"/>
      <c r="CP177" s="311"/>
      <c r="CS177" s="2"/>
      <c r="CT177" s="311"/>
      <c r="CU177" s="2"/>
      <c r="CW177" s="1"/>
      <c r="CX177" s="2"/>
      <c r="CY177" s="311"/>
      <c r="CZ177" s="2"/>
      <c r="DA177" s="311"/>
      <c r="DD177" s="2"/>
      <c r="DE177" s="311"/>
      <c r="DF177" s="2"/>
      <c r="DI177" s="274" t="s">
        <v>65</v>
      </c>
      <c r="DJ177" s="275"/>
      <c r="DK177" s="275"/>
      <c r="DL177" s="275"/>
      <c r="DM177" s="307"/>
      <c r="DN177" s="308"/>
      <c r="DP177" s="312">
        <f>DP176/DP169</f>
        <v>46.111111111111114</v>
      </c>
      <c r="DR177" s="76" t="s">
        <v>83</v>
      </c>
      <c r="DS177" s="77"/>
      <c r="DT177" s="77"/>
      <c r="DU177" s="306"/>
      <c r="DV177" s="306">
        <f>COUNTIFS(CX167:CZ182,"=12")+COUNTIFS(CM167:CO182,"=12")+COUNTIFS(CB167:CD182,"=12")+COUNTIFS(BQ167:BS182,"=12")+COUNTIFS(BF167:BH182,"=12")+COUNTIFS(AU167:AW182,"=12")+COUNTIFS(AJ167:AL182,"=12")+COUNTIFS(Y167:AA182,"=12")+COUNTIFS(N167:P182,"=12")+COUNTIFS(C167:E182,"=12")</f>
        <v>7</v>
      </c>
    </row>
    <row r="178" spans="1:126">
      <c r="A178" s="286"/>
      <c r="B178" s="1"/>
      <c r="C178" s="2"/>
      <c r="D178" s="311"/>
      <c r="E178" s="2"/>
      <c r="F178" s="311"/>
      <c r="G178" s="285"/>
      <c r="H178" s="285"/>
      <c r="I178" s="2"/>
      <c r="J178" s="311"/>
      <c r="K178" s="2"/>
      <c r="M178" s="1"/>
      <c r="N178" s="2"/>
      <c r="O178" s="311"/>
      <c r="P178" s="2"/>
      <c r="Q178" s="311"/>
      <c r="R178" s="285"/>
      <c r="S178" s="285"/>
      <c r="T178" s="2"/>
      <c r="U178" s="311"/>
      <c r="V178" s="2"/>
      <c r="X178" s="1"/>
      <c r="Y178" s="2"/>
      <c r="Z178" s="311"/>
      <c r="AA178" s="2"/>
      <c r="AB178" s="311"/>
      <c r="AC178" s="285"/>
      <c r="AD178" s="285"/>
      <c r="AE178" s="2"/>
      <c r="AF178" s="311"/>
      <c r="AG178" s="2"/>
      <c r="AI178" s="7">
        <v>12</v>
      </c>
      <c r="AJ178" s="5"/>
      <c r="AK178" s="4"/>
      <c r="AL178" s="5">
        <v>2</v>
      </c>
      <c r="AM178" s="302">
        <f>SUM($AJ$167:AL178)</f>
        <v>50</v>
      </c>
      <c r="AN178" s="285"/>
      <c r="AO178" s="302"/>
      <c r="AP178" s="5"/>
      <c r="AQ178" s="4"/>
      <c r="AR178" s="5"/>
      <c r="AV178" s="311"/>
      <c r="BA178" s="2"/>
      <c r="BB178" s="311"/>
      <c r="BC178" s="2"/>
      <c r="BG178" s="311"/>
      <c r="BI178" s="311"/>
      <c r="BL178" s="2"/>
      <c r="BM178" s="311"/>
      <c r="BN178" s="2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CA178" s="1"/>
      <c r="CB178" s="2"/>
      <c r="CC178" s="311"/>
      <c r="CD178" s="2"/>
      <c r="CE178" s="311"/>
      <c r="CH178" s="2"/>
      <c r="CI178" s="311"/>
      <c r="CJ178" s="2"/>
      <c r="CL178" s="1"/>
      <c r="CM178" s="2"/>
      <c r="CN178" s="311"/>
      <c r="CO178" s="2"/>
      <c r="CP178" s="311"/>
      <c r="CS178" s="2"/>
      <c r="CT178" s="311"/>
      <c r="CU178" s="2"/>
      <c r="CW178" s="1"/>
      <c r="CX178" s="2"/>
      <c r="CY178" s="311"/>
      <c r="CZ178" s="2"/>
      <c r="DA178" s="311"/>
      <c r="DD178" s="2"/>
      <c r="DE178" s="311"/>
      <c r="DF178" s="2"/>
      <c r="DI178" s="274" t="s">
        <v>66</v>
      </c>
      <c r="DJ178" s="275"/>
      <c r="DK178" s="275"/>
      <c r="DL178" s="275"/>
      <c r="DM178" s="307"/>
      <c r="DN178" s="308"/>
      <c r="DP178" s="312">
        <f>DP176/(DA184+CP184+CE184+BT184+BI184+AX184+AM184+AB184+Q184+F184)</f>
        <v>5.9285714285714288</v>
      </c>
      <c r="DR178" s="76" t="s">
        <v>84</v>
      </c>
      <c r="DS178" s="77"/>
      <c r="DT178" s="77"/>
      <c r="DU178" s="306"/>
      <c r="DV178" s="154">
        <f>DV177/DV184</f>
        <v>0.1</v>
      </c>
    </row>
    <row r="179" spans="1:126">
      <c r="A179" s="286"/>
      <c r="B179" s="1"/>
      <c r="C179" s="2"/>
      <c r="D179" s="311"/>
      <c r="E179" s="2"/>
      <c r="F179" s="311"/>
      <c r="G179" s="285"/>
      <c r="H179" s="285"/>
      <c r="I179" s="2"/>
      <c r="J179" s="311"/>
      <c r="K179" s="2"/>
      <c r="M179" s="1"/>
      <c r="N179" s="2"/>
      <c r="O179" s="311"/>
      <c r="P179" s="2"/>
      <c r="Q179" s="311"/>
      <c r="R179" s="285"/>
      <c r="S179" s="285"/>
      <c r="T179" s="2"/>
      <c r="U179" s="311"/>
      <c r="V179" s="2"/>
      <c r="X179" s="1"/>
      <c r="Y179" s="2"/>
      <c r="Z179" s="311"/>
      <c r="AA179" s="2"/>
      <c r="AB179" s="311"/>
      <c r="AC179" s="285"/>
      <c r="AD179" s="285"/>
      <c r="AE179" s="2"/>
      <c r="AF179" s="311"/>
      <c r="AG179" s="2"/>
      <c r="AI179" s="1"/>
      <c r="AJ179" s="2"/>
      <c r="AK179" s="311"/>
      <c r="AL179" s="2"/>
      <c r="AM179" s="311"/>
      <c r="AN179" s="285"/>
      <c r="AO179" s="285"/>
      <c r="AP179" s="2"/>
      <c r="AQ179" s="311"/>
      <c r="AR179" s="2"/>
      <c r="AV179" s="311"/>
      <c r="BA179" s="2"/>
      <c r="BB179" s="311"/>
      <c r="BC179" s="2"/>
      <c r="BG179" s="311"/>
      <c r="BI179" s="311"/>
      <c r="BL179" s="2"/>
      <c r="BM179" s="311"/>
      <c r="BN179" s="2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CA179" s="1"/>
      <c r="CB179" s="2"/>
      <c r="CC179" s="311"/>
      <c r="CD179" s="2"/>
      <c r="CE179" s="311"/>
      <c r="CH179" s="2"/>
      <c r="CI179" s="311"/>
      <c r="CJ179" s="2"/>
      <c r="CL179" s="1"/>
      <c r="CM179" s="2"/>
      <c r="CN179" s="311"/>
      <c r="CO179" s="2"/>
      <c r="CP179" s="311"/>
      <c r="CS179" s="2"/>
      <c r="CT179" s="311"/>
      <c r="CU179" s="2"/>
      <c r="CW179" s="1"/>
      <c r="CX179" s="2"/>
      <c r="CY179" s="311"/>
      <c r="CZ179" s="2"/>
      <c r="DA179" s="311"/>
      <c r="DD179" s="2"/>
      <c r="DE179" s="311"/>
      <c r="DF179" s="2"/>
      <c r="DI179" s="76" t="s">
        <v>67</v>
      </c>
      <c r="DJ179" s="77"/>
      <c r="DK179" s="77"/>
      <c r="DL179" s="77"/>
      <c r="DM179" s="306"/>
      <c r="DN179" s="299"/>
      <c r="DP179" s="310">
        <f>DP176/((DA184-DA185)+(CP184-CP185)+(CE184-CE185)+(BT184-BT185)+(BI184-BI185)+(AX184-AX185)+(AM184-AM185)+(AB184-AB185)+(Q184-Q185)+(F184-F185))</f>
        <v>6.916666666666667</v>
      </c>
      <c r="DR179" s="76" t="s">
        <v>85</v>
      </c>
      <c r="DS179" s="77"/>
      <c r="DT179" s="77"/>
      <c r="DU179" s="306"/>
      <c r="DV179" s="306">
        <f>COUNTIFS(CX167:CZ182,"=11")+COUNTIFS(CM167:CO182,"=11")+COUNTIFS(CB167:CD182,"=11")+COUNTIFS(BQ167:BS182,"=11")+COUNTIFS(BF167:BH182,"=11")+COUNTIFS(AU167:AW182,"=11")+COUNTIFS(AJ167:AL182,"=11")+COUNTIFS(Y167:AA182,"=11")+COUNTIFS(N167:P182,"=11")+COUNTIFS(C167:E182,"=11")</f>
        <v>7</v>
      </c>
    </row>
    <row r="180" spans="1:126">
      <c r="A180" s="286"/>
      <c r="B180" s="1"/>
      <c r="C180" s="2"/>
      <c r="D180" s="311"/>
      <c r="E180" s="2"/>
      <c r="F180" s="311"/>
      <c r="G180" s="285"/>
      <c r="H180" s="285"/>
      <c r="I180" s="2"/>
      <c r="J180" s="311"/>
      <c r="K180" s="2"/>
      <c r="M180" s="1"/>
      <c r="N180" s="2"/>
      <c r="O180" s="311"/>
      <c r="P180" s="2"/>
      <c r="Q180" s="311"/>
      <c r="R180" s="285"/>
      <c r="S180" s="285"/>
      <c r="T180" s="2"/>
      <c r="U180" s="311"/>
      <c r="V180" s="2"/>
      <c r="X180" s="1"/>
      <c r="Y180" s="2"/>
      <c r="Z180" s="311"/>
      <c r="AA180" s="2"/>
      <c r="AB180" s="311"/>
      <c r="AC180" s="285"/>
      <c r="AD180" s="285"/>
      <c r="AE180" s="2"/>
      <c r="AF180" s="311"/>
      <c r="AG180" s="2"/>
      <c r="AI180" s="1"/>
      <c r="AJ180" s="2"/>
      <c r="AK180" s="311"/>
      <c r="AL180" s="2"/>
      <c r="AM180" s="311"/>
      <c r="AN180" s="285"/>
      <c r="AO180" s="285"/>
      <c r="AP180" s="2"/>
      <c r="AQ180" s="311"/>
      <c r="AR180" s="2"/>
      <c r="AV180" s="311"/>
      <c r="BA180" s="2"/>
      <c r="BB180" s="311"/>
      <c r="BC180" s="2"/>
      <c r="BG180" s="311"/>
      <c r="BI180" s="311"/>
      <c r="BL180" s="2"/>
      <c r="BM180" s="311"/>
      <c r="BN180" s="2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CA180" s="1"/>
      <c r="CB180" s="2"/>
      <c r="CC180" s="311"/>
      <c r="CD180" s="2"/>
      <c r="CE180" s="311"/>
      <c r="CH180" s="2"/>
      <c r="CI180" s="311"/>
      <c r="CJ180" s="2"/>
      <c r="CL180" s="1"/>
      <c r="CM180" s="2"/>
      <c r="CN180" s="311"/>
      <c r="CO180" s="2"/>
      <c r="CP180" s="311"/>
      <c r="CS180" s="2"/>
      <c r="CT180" s="311"/>
      <c r="CU180" s="2"/>
      <c r="CW180" s="1"/>
      <c r="CX180" s="2"/>
      <c r="CY180" s="311"/>
      <c r="CZ180" s="2"/>
      <c r="DA180" s="311"/>
      <c r="DD180" s="2"/>
      <c r="DE180" s="311"/>
      <c r="DF180" s="2"/>
      <c r="DI180" s="76"/>
      <c r="DJ180" s="77"/>
      <c r="DK180" s="77"/>
      <c r="DL180" s="77"/>
      <c r="DM180" s="306"/>
      <c r="DN180" s="299"/>
      <c r="DP180" s="299"/>
      <c r="DR180" s="76" t="s">
        <v>86</v>
      </c>
      <c r="DS180" s="77"/>
      <c r="DT180" s="77"/>
      <c r="DU180" s="306"/>
      <c r="DV180" s="154">
        <f>DV179/DV184</f>
        <v>0.1</v>
      </c>
    </row>
    <row r="181" spans="1:126">
      <c r="A181" s="286"/>
      <c r="B181" s="1"/>
      <c r="C181" s="2"/>
      <c r="D181" s="311"/>
      <c r="E181" s="2"/>
      <c r="F181" s="311"/>
      <c r="G181" s="285"/>
      <c r="H181" s="285"/>
      <c r="I181" s="2"/>
      <c r="J181" s="311"/>
      <c r="K181" s="2"/>
      <c r="M181" s="1"/>
      <c r="N181" s="2"/>
      <c r="O181" s="311"/>
      <c r="P181" s="2"/>
      <c r="Q181" s="311"/>
      <c r="R181" s="285"/>
      <c r="S181" s="285"/>
      <c r="T181" s="2"/>
      <c r="U181" s="311"/>
      <c r="V181" s="2"/>
      <c r="X181" s="1"/>
      <c r="Y181" s="2"/>
      <c r="Z181" s="311"/>
      <c r="AA181" s="2"/>
      <c r="AB181" s="311"/>
      <c r="AC181" s="285"/>
      <c r="AD181" s="285"/>
      <c r="AE181" s="2"/>
      <c r="AF181" s="311"/>
      <c r="AG181" s="2"/>
      <c r="AI181" s="1"/>
      <c r="AJ181" s="2"/>
      <c r="AK181" s="311"/>
      <c r="AL181" s="2"/>
      <c r="AM181" s="311"/>
      <c r="AN181" s="285"/>
      <c r="AO181" s="285"/>
      <c r="AP181" s="2"/>
      <c r="AQ181" s="311"/>
      <c r="AR181" s="2"/>
      <c r="AV181" s="311"/>
      <c r="BA181" s="2"/>
      <c r="BB181" s="311"/>
      <c r="BC181" s="2"/>
      <c r="BG181" s="311"/>
      <c r="BI181" s="311"/>
      <c r="BL181" s="2"/>
      <c r="BM181" s="311"/>
      <c r="BN181" s="2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CA181" s="1"/>
      <c r="CB181" s="2"/>
      <c r="CC181" s="311"/>
      <c r="CD181" s="2"/>
      <c r="CE181" s="311"/>
      <c r="CH181" s="2"/>
      <c r="CI181" s="311"/>
      <c r="CJ181" s="2"/>
      <c r="CL181" s="1"/>
      <c r="CM181" s="2"/>
      <c r="CN181" s="311"/>
      <c r="CO181" s="2"/>
      <c r="CP181" s="311"/>
      <c r="CS181" s="2"/>
      <c r="CT181" s="311"/>
      <c r="CU181" s="2"/>
      <c r="CW181" s="1"/>
      <c r="CX181" s="2"/>
      <c r="CY181" s="311"/>
      <c r="CZ181" s="2"/>
      <c r="DA181" s="311"/>
      <c r="DD181" s="2"/>
      <c r="DE181" s="311"/>
      <c r="DF181" s="2"/>
      <c r="DI181" s="76" t="s">
        <v>68</v>
      </c>
      <c r="DJ181" s="77"/>
      <c r="DK181" s="77"/>
      <c r="DL181" s="77"/>
      <c r="DM181" s="306"/>
      <c r="DN181" s="299"/>
      <c r="DP181" s="306">
        <f>COUNTIFS(DA169,"&gt;25")+COUNTIFS(CP169,"&gt;25")+COUNTIFS(CE169,"&gt;25")+COUNTIFS(BT169,"&gt;25")+COUNTIFS(BI169,"&gt;25")+COUNTIFS(AX169,"&gt;25")+COUNTIFS(AM169,"&gt;25")+COUNTIFS(AB169,"&gt;25")+COUNTIFS(Q169,"&gt;25")+COUNTIFS(F169,"&gt;25")</f>
        <v>3</v>
      </c>
      <c r="DR181" s="76" t="s">
        <v>87</v>
      </c>
      <c r="DS181" s="77"/>
      <c r="DT181" s="77"/>
      <c r="DU181" s="306"/>
      <c r="DV181" s="306">
        <f>COUNTIFS(CX167:CZ182,"=10")+COUNTIFS(CM167:CO182,"=10")+COUNTIFS(CB167:CD182,"=10")+COUNTIFS(BQ167:BS182,"=10")+COUNTIFS(BF167:BH182,"=10")+COUNTIFS(AU167:AW182,"=10")+COUNTIFS(AJ167:AL182,"=10")+COUNTIFS(Y167:AA182,"=10")+COUNTIFS(N167:P182,"=10")+COUNTIFS(C167:E182,"=10")</f>
        <v>1</v>
      </c>
    </row>
    <row r="182" spans="1:126">
      <c r="A182" s="286"/>
      <c r="B182" s="1"/>
      <c r="C182" s="2"/>
      <c r="D182" s="311"/>
      <c r="E182" s="2"/>
      <c r="F182" s="311"/>
      <c r="G182" s="285"/>
      <c r="H182" s="285"/>
      <c r="I182" s="2"/>
      <c r="J182" s="311"/>
      <c r="K182" s="2"/>
      <c r="M182" s="1"/>
      <c r="N182" s="2"/>
      <c r="O182" s="311"/>
      <c r="P182" s="2"/>
      <c r="Q182" s="311"/>
      <c r="R182" s="285"/>
      <c r="S182" s="285"/>
      <c r="T182" s="2"/>
      <c r="U182" s="311"/>
      <c r="V182" s="2"/>
      <c r="X182" s="1"/>
      <c r="Y182" s="2"/>
      <c r="Z182" s="311"/>
      <c r="AA182" s="2"/>
      <c r="AB182" s="311"/>
      <c r="AC182" s="285"/>
      <c r="AD182" s="285"/>
      <c r="AE182" s="2"/>
      <c r="AF182" s="311"/>
      <c r="AG182" s="2"/>
      <c r="AI182" s="1"/>
      <c r="AJ182" s="2"/>
      <c r="AK182" s="311"/>
      <c r="AL182" s="2"/>
      <c r="AM182" s="311"/>
      <c r="AN182" s="285"/>
      <c r="AO182" s="285"/>
      <c r="AP182" s="2"/>
      <c r="AQ182" s="311"/>
      <c r="AR182" s="2"/>
      <c r="AV182" s="311"/>
      <c r="BA182" s="2"/>
      <c r="BB182" s="311"/>
      <c r="BC182" s="2"/>
      <c r="BG182" s="311"/>
      <c r="BI182" s="311"/>
      <c r="BL182" s="2"/>
      <c r="BM182" s="311"/>
      <c r="BN182" s="2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CA182" s="1"/>
      <c r="CB182" s="2"/>
      <c r="CC182" s="311"/>
      <c r="CD182" s="2"/>
      <c r="CE182" s="311"/>
      <c r="CH182" s="2"/>
      <c r="CI182" s="311"/>
      <c r="CJ182" s="2"/>
      <c r="CL182" s="1"/>
      <c r="CM182" s="2"/>
      <c r="CN182" s="311"/>
      <c r="CO182" s="2"/>
      <c r="CP182" s="311"/>
      <c r="CS182" s="2"/>
      <c r="CT182" s="311"/>
      <c r="CU182" s="2"/>
      <c r="CW182" s="1"/>
      <c r="CX182" s="2"/>
      <c r="CY182" s="311"/>
      <c r="CZ182" s="2"/>
      <c r="DA182" s="311"/>
      <c r="DD182" s="2"/>
      <c r="DE182" s="311"/>
      <c r="DF182" s="2"/>
      <c r="DI182" s="76" t="s">
        <v>69</v>
      </c>
      <c r="DJ182" s="77"/>
      <c r="DK182" s="77"/>
      <c r="DL182" s="77"/>
      <c r="DM182" s="306"/>
      <c r="DN182" s="299"/>
      <c r="DP182" s="154">
        <f>DP181/DP169</f>
        <v>0.33333333333333331</v>
      </c>
      <c r="DR182" s="76" t="s">
        <v>88</v>
      </c>
      <c r="DS182" s="77"/>
      <c r="DT182" s="77"/>
      <c r="DU182" s="306"/>
      <c r="DV182" s="154">
        <f>DV181/DV184</f>
        <v>1.4285714285714285E-2</v>
      </c>
    </row>
    <row r="183" spans="1:126">
      <c r="A183" s="286"/>
      <c r="B183" s="14" t="s">
        <v>2</v>
      </c>
      <c r="C183" s="4">
        <f>SUM(C167:C182)</f>
        <v>13</v>
      </c>
      <c r="D183" s="4">
        <f t="shared" ref="D183:E183" si="692">SUM(D167:D182)</f>
        <v>17</v>
      </c>
      <c r="E183" s="4">
        <f t="shared" si="692"/>
        <v>0</v>
      </c>
      <c r="F183" s="8">
        <f>SUM(C183:E183)</f>
        <v>30</v>
      </c>
      <c r="G183" s="285"/>
      <c r="H183" s="8">
        <f>SUM(I183:K183)</f>
        <v>50</v>
      </c>
      <c r="I183" s="4">
        <f>SUM(I167:I182)</f>
        <v>23</v>
      </c>
      <c r="J183" s="4">
        <f t="shared" ref="J183:K183" si="693">SUM(J167:J182)</f>
        <v>20</v>
      </c>
      <c r="K183" s="6">
        <f t="shared" si="693"/>
        <v>7</v>
      </c>
      <c r="M183" s="14" t="s">
        <v>2</v>
      </c>
      <c r="N183" s="4">
        <f>SUM(N167:N182)</f>
        <v>9</v>
      </c>
      <c r="O183" s="6">
        <f t="shared" ref="O183:P183" si="694">SUM(O167:O182)</f>
        <v>24</v>
      </c>
      <c r="P183" s="4">
        <f t="shared" si="694"/>
        <v>17</v>
      </c>
      <c r="Q183" s="8">
        <f>SUM(N183:P183)</f>
        <v>50</v>
      </c>
      <c r="R183" s="285"/>
      <c r="S183" s="8">
        <f>SUM(T183:V183)</f>
        <v>30</v>
      </c>
      <c r="T183" s="4">
        <f>SUM(T167:T182)</f>
        <v>14</v>
      </c>
      <c r="U183" s="4">
        <f t="shared" ref="U183:V183" si="695">SUM(U167:U182)</f>
        <v>9</v>
      </c>
      <c r="V183" s="4">
        <f t="shared" si="695"/>
        <v>7</v>
      </c>
      <c r="X183" s="14" t="s">
        <v>2</v>
      </c>
      <c r="Y183" s="4">
        <f>SUM(Y167:Y182)</f>
        <v>22</v>
      </c>
      <c r="Z183" s="4">
        <f t="shared" ref="Z183:AA183" si="696">SUM(Z167:Z182)</f>
        <v>14</v>
      </c>
      <c r="AA183" s="4">
        <f t="shared" si="696"/>
        <v>14</v>
      </c>
      <c r="AB183" s="8">
        <f>SUM(Y183:AA183)</f>
        <v>50</v>
      </c>
      <c r="AC183" s="285"/>
      <c r="AD183" s="8">
        <f>SUM(AE183:AG183)</f>
        <v>20</v>
      </c>
      <c r="AE183" s="4">
        <f>SUM(AE167:AE182)</f>
        <v>16</v>
      </c>
      <c r="AF183" s="4">
        <f t="shared" ref="AF183:AG183" si="697">SUM(AF167:AF182)</f>
        <v>2</v>
      </c>
      <c r="AG183" s="6">
        <f t="shared" si="697"/>
        <v>2</v>
      </c>
      <c r="AI183" s="14" t="s">
        <v>2</v>
      </c>
      <c r="AJ183" s="4">
        <f>SUM(AJ167:AJ182)</f>
        <v>19</v>
      </c>
      <c r="AK183" s="4">
        <f t="shared" ref="AK183:AL183" si="698">SUM(AK167:AK182)</f>
        <v>13</v>
      </c>
      <c r="AL183" s="4">
        <f t="shared" si="698"/>
        <v>18</v>
      </c>
      <c r="AM183" s="8">
        <f>SUM(AJ183:AL183)</f>
        <v>50</v>
      </c>
      <c r="AN183" s="285"/>
      <c r="AO183" s="8">
        <f>SUM(AP183:AR183)</f>
        <v>36</v>
      </c>
      <c r="AP183" s="4">
        <f>SUM(AP167:AP182)</f>
        <v>0</v>
      </c>
      <c r="AQ183" s="4">
        <f t="shared" ref="AQ183:AR183" si="699">SUM(AQ167:AQ182)</f>
        <v>19</v>
      </c>
      <c r="AR183" s="6">
        <f t="shared" si="699"/>
        <v>17</v>
      </c>
      <c r="AT183" s="14" t="s">
        <v>2</v>
      </c>
      <c r="AU183" s="4">
        <f>SUM(AU167:AU182)</f>
        <v>18</v>
      </c>
      <c r="AV183" s="6">
        <f t="shared" ref="AV183:AW183" si="700">SUM(AV167:AV182)</f>
        <v>15</v>
      </c>
      <c r="AW183" s="4">
        <f t="shared" si="700"/>
        <v>10</v>
      </c>
      <c r="AX183" s="8">
        <f>SUM(AU183:AW183)</f>
        <v>43</v>
      </c>
      <c r="AZ183" s="8">
        <f>SUM(BA183:BC183)</f>
        <v>50</v>
      </c>
      <c r="BA183" s="4">
        <f>SUM(BA167:BA182)</f>
        <v>23</v>
      </c>
      <c r="BB183" s="4">
        <f t="shared" ref="BB183:BC183" si="701">SUM(BB167:BB182)</f>
        <v>15</v>
      </c>
      <c r="BC183" s="4">
        <f t="shared" si="701"/>
        <v>12</v>
      </c>
      <c r="BE183" s="14" t="s">
        <v>2</v>
      </c>
      <c r="BF183" s="4">
        <f>SUM(BF167:BF182)</f>
        <v>19</v>
      </c>
      <c r="BG183" s="6">
        <f>SUM(BG167:BG182)</f>
        <v>7</v>
      </c>
      <c r="BH183" s="4">
        <f>SUM(BH167:BH182)</f>
        <v>24</v>
      </c>
      <c r="BI183" s="8">
        <f>SUM(BF183:BH183)</f>
        <v>50</v>
      </c>
      <c r="BK183" s="8">
        <f>SUM(BL183:BN183)</f>
        <v>29</v>
      </c>
      <c r="BL183" s="4">
        <f>SUM(BL167:BL182)</f>
        <v>9</v>
      </c>
      <c r="BM183" s="4">
        <f>SUM(BM167:BM182)</f>
        <v>12</v>
      </c>
      <c r="BN183" s="4">
        <f>SUM(BN167:BN182)</f>
        <v>8</v>
      </c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CA183" s="14" t="s">
        <v>2</v>
      </c>
      <c r="CB183" s="4">
        <f>SUM(CB167:CB182)</f>
        <v>15</v>
      </c>
      <c r="CC183" s="4">
        <f t="shared" ref="CC183:CD183" si="702">SUM(CC167:CC182)</f>
        <v>18</v>
      </c>
      <c r="CD183" s="4">
        <f t="shared" si="702"/>
        <v>17</v>
      </c>
      <c r="CE183" s="8">
        <f>SUM(CB183:CD183)</f>
        <v>50</v>
      </c>
      <c r="CG183" s="8">
        <f>SUM(CH183:CJ183)</f>
        <v>35</v>
      </c>
      <c r="CH183" s="4">
        <f>SUM(CH167:CH182)</f>
        <v>20</v>
      </c>
      <c r="CI183" s="4">
        <f t="shared" ref="CI183:CJ183" si="703">SUM(CI167:CI182)</f>
        <v>4</v>
      </c>
      <c r="CJ183" s="6">
        <f t="shared" si="703"/>
        <v>11</v>
      </c>
      <c r="CL183" s="14" t="s">
        <v>2</v>
      </c>
      <c r="CM183" s="4">
        <f>SUM(CM167:CM182)</f>
        <v>7</v>
      </c>
      <c r="CN183" s="6">
        <f t="shared" ref="CN183:CO183" si="704">SUM(CN167:CN182)</f>
        <v>21</v>
      </c>
      <c r="CO183" s="4">
        <f t="shared" si="704"/>
        <v>22</v>
      </c>
      <c r="CP183" s="8">
        <f>SUM(CM183:CO183)</f>
        <v>50</v>
      </c>
      <c r="CR183" s="8">
        <f>SUM(CS183:CU183)</f>
        <v>42</v>
      </c>
      <c r="CS183" s="4">
        <f>SUM(CS167:CS182)</f>
        <v>14</v>
      </c>
      <c r="CT183" s="4">
        <f t="shared" ref="CT183:CU183" si="705">SUM(CT167:CT182)</f>
        <v>19</v>
      </c>
      <c r="CU183" s="4">
        <f t="shared" si="705"/>
        <v>9</v>
      </c>
      <c r="CW183" s="14" t="s">
        <v>2</v>
      </c>
      <c r="CX183" s="4">
        <f>SUM(CX167:CX182)</f>
        <v>21</v>
      </c>
      <c r="CY183" s="6">
        <f t="shared" ref="CY183:CZ183" si="706">SUM(CY167:CY182)</f>
        <v>11</v>
      </c>
      <c r="CZ183" s="4">
        <f t="shared" si="706"/>
        <v>10</v>
      </c>
      <c r="DA183" s="8">
        <f>SUM(CX183:CZ183)</f>
        <v>42</v>
      </c>
      <c r="DC183" s="8">
        <f>SUM(DD183:DF183)</f>
        <v>50</v>
      </c>
      <c r="DD183" s="4">
        <f>SUM(DD167:DD182)</f>
        <v>18</v>
      </c>
      <c r="DE183" s="4">
        <f t="shared" ref="DE183:DF183" si="707">SUM(DE167:DE182)</f>
        <v>15</v>
      </c>
      <c r="DF183" s="4">
        <f t="shared" si="707"/>
        <v>17</v>
      </c>
      <c r="DI183" s="76" t="s">
        <v>70</v>
      </c>
      <c r="DJ183" s="77"/>
      <c r="DK183" s="77"/>
      <c r="DL183" s="77"/>
      <c r="DM183" s="306"/>
      <c r="DN183" s="299"/>
      <c r="DP183" s="306">
        <f>DA165+CP165+CE165+BT165+BI165+AX165+AM165+AB165+Q165+F165</f>
        <v>14</v>
      </c>
      <c r="DR183" s="76" t="s">
        <v>89</v>
      </c>
      <c r="DS183" s="77"/>
      <c r="DT183" s="77"/>
      <c r="DU183" s="306"/>
      <c r="DV183" s="313">
        <f>DV178+DV180+DV182</f>
        <v>0.2142857142857143</v>
      </c>
    </row>
    <row r="184" spans="1:126">
      <c r="A184" s="286"/>
      <c r="B184" s="13" t="s">
        <v>3</v>
      </c>
      <c r="C184" s="5">
        <f>COUNTA(C167:C182)</f>
        <v>2</v>
      </c>
      <c r="D184" s="5">
        <f t="shared" ref="D184:E184" si="708">COUNTA(D167:D182)</f>
        <v>2</v>
      </c>
      <c r="E184" s="5">
        <f t="shared" si="708"/>
        <v>1</v>
      </c>
      <c r="F184" s="8">
        <f>SUM(C184:E184)</f>
        <v>5</v>
      </c>
      <c r="G184" s="285"/>
      <c r="H184" s="8">
        <f>SUM(I184:K184)</f>
        <v>5</v>
      </c>
      <c r="I184" s="5">
        <f>COUNTA(I167:I182)</f>
        <v>2</v>
      </c>
      <c r="J184" s="5">
        <f t="shared" ref="J184:K184" si="709">COUNTA(J167:J182)</f>
        <v>2</v>
      </c>
      <c r="K184" s="5">
        <f t="shared" si="709"/>
        <v>1</v>
      </c>
      <c r="M184" s="13" t="s">
        <v>3</v>
      </c>
      <c r="N184" s="5">
        <f>COUNTA(N167:N182)</f>
        <v>3</v>
      </c>
      <c r="O184" s="5">
        <f t="shared" ref="O184:P184" si="710">COUNTA(O167:O182)</f>
        <v>3</v>
      </c>
      <c r="P184" s="5">
        <f t="shared" si="710"/>
        <v>2</v>
      </c>
      <c r="Q184" s="8">
        <f>SUM(N184:P184)</f>
        <v>8</v>
      </c>
      <c r="R184" s="285"/>
      <c r="S184" s="8">
        <f>SUM(T184:V184)</f>
        <v>7</v>
      </c>
      <c r="T184" s="5">
        <f>COUNTA(T167:T182)</f>
        <v>3</v>
      </c>
      <c r="U184" s="5">
        <f t="shared" ref="U184:V184" si="711">COUNTA(U167:U182)</f>
        <v>2</v>
      </c>
      <c r="V184" s="5">
        <f t="shared" si="711"/>
        <v>2</v>
      </c>
      <c r="X184" s="13" t="s">
        <v>3</v>
      </c>
      <c r="Y184" s="5">
        <f>COUNTA(Y167:Y182)</f>
        <v>3</v>
      </c>
      <c r="Z184" s="5">
        <f t="shared" ref="Z184:AA184" si="712">COUNTA(Z167:Z182)</f>
        <v>2</v>
      </c>
      <c r="AA184" s="5">
        <f t="shared" si="712"/>
        <v>2</v>
      </c>
      <c r="AB184" s="8">
        <f>SUM(Y184:AA184)</f>
        <v>7</v>
      </c>
      <c r="AC184" s="285"/>
      <c r="AD184" s="8">
        <f>SUM(AE184:AG184)</f>
        <v>6</v>
      </c>
      <c r="AE184" s="5">
        <f>COUNTA(AE167:AE182)</f>
        <v>2</v>
      </c>
      <c r="AF184" s="5">
        <f t="shared" ref="AF184:AG184" si="713">COUNTA(AF167:AF182)</f>
        <v>2</v>
      </c>
      <c r="AG184" s="5">
        <f t="shared" si="713"/>
        <v>2</v>
      </c>
      <c r="AI184" s="13" t="s">
        <v>3</v>
      </c>
      <c r="AJ184" s="5">
        <f>COUNTA(AJ167:AJ182)</f>
        <v>4</v>
      </c>
      <c r="AK184" s="5">
        <f t="shared" ref="AK184:AL184" si="714">COUNTA(AK167:AK182)</f>
        <v>4</v>
      </c>
      <c r="AL184" s="5">
        <f t="shared" si="714"/>
        <v>4</v>
      </c>
      <c r="AM184" s="8">
        <f>SUM(AJ184:AL184)</f>
        <v>12</v>
      </c>
      <c r="AN184" s="285"/>
      <c r="AO184" s="8">
        <f>SUM(AP184:AR184)</f>
        <v>11</v>
      </c>
      <c r="AP184" s="5">
        <f>COUNTA(AP167:AP182)</f>
        <v>4</v>
      </c>
      <c r="AQ184" s="5">
        <f t="shared" ref="AQ184:AR184" si="715">COUNTA(AQ167:AQ182)</f>
        <v>4</v>
      </c>
      <c r="AR184" s="5">
        <f t="shared" si="715"/>
        <v>3</v>
      </c>
      <c r="AT184" s="13" t="s">
        <v>3</v>
      </c>
      <c r="AU184" s="5">
        <f>COUNTA(AU167:AU182)</f>
        <v>2</v>
      </c>
      <c r="AV184" s="5">
        <f t="shared" ref="AV184:AW184" si="716">COUNTA(AV167:AV182)</f>
        <v>2</v>
      </c>
      <c r="AW184" s="5">
        <f t="shared" si="716"/>
        <v>2</v>
      </c>
      <c r="AX184" s="8">
        <f>SUM(AU184:AW184)</f>
        <v>6</v>
      </c>
      <c r="AZ184" s="8">
        <f>SUM(BA184:BC184)</f>
        <v>6</v>
      </c>
      <c r="BA184" s="5">
        <f>COUNTA(BA167:BA182)</f>
        <v>2</v>
      </c>
      <c r="BB184" s="5">
        <f t="shared" ref="BB184:BC184" si="717">COUNTA(BB167:BB182)</f>
        <v>2</v>
      </c>
      <c r="BC184" s="5">
        <f t="shared" si="717"/>
        <v>2</v>
      </c>
      <c r="BE184" s="13" t="s">
        <v>3</v>
      </c>
      <c r="BF184" s="5">
        <f>COUNTA(BF167:BF182)</f>
        <v>2</v>
      </c>
      <c r="BG184" s="5">
        <f>COUNTA(BG167:BG182)</f>
        <v>2</v>
      </c>
      <c r="BH184" s="5">
        <f>COUNTA(BH167:BH182)</f>
        <v>2</v>
      </c>
      <c r="BI184" s="8">
        <f>SUM(BF184:BH184)</f>
        <v>6</v>
      </c>
      <c r="BK184" s="8">
        <f>SUM(BL184:BN184)</f>
        <v>5</v>
      </c>
      <c r="BL184" s="5">
        <f>COUNTA(BL167:BL182)</f>
        <v>2</v>
      </c>
      <c r="BM184" s="5">
        <f>COUNTA(BM167:BM182)</f>
        <v>2</v>
      </c>
      <c r="BN184" s="5">
        <f>COUNTA(BN167:BN182)</f>
        <v>1</v>
      </c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CA184" s="13" t="s">
        <v>3</v>
      </c>
      <c r="CB184" s="5">
        <f>COUNTA(CB167:CB182)</f>
        <v>3</v>
      </c>
      <c r="CC184" s="5">
        <f t="shared" ref="CC184:CD184" si="718">COUNTA(CC167:CC182)</f>
        <v>3</v>
      </c>
      <c r="CD184" s="5">
        <f t="shared" si="718"/>
        <v>3</v>
      </c>
      <c r="CE184" s="8">
        <f>SUM(CB184:CD184)</f>
        <v>9</v>
      </c>
      <c r="CG184" s="8">
        <f>SUM(CH184:CJ184)</f>
        <v>8</v>
      </c>
      <c r="CH184" s="5">
        <f>COUNTA(CH167:CH182)</f>
        <v>3</v>
      </c>
      <c r="CI184" s="5">
        <f t="shared" ref="CI184:CJ184" si="719">COUNTA(CI167:CI182)</f>
        <v>3</v>
      </c>
      <c r="CJ184" s="5">
        <f t="shared" si="719"/>
        <v>2</v>
      </c>
      <c r="CL184" s="13" t="s">
        <v>3</v>
      </c>
      <c r="CM184" s="5">
        <f>COUNTA(CM167:CM182)</f>
        <v>3</v>
      </c>
      <c r="CN184" s="5">
        <f t="shared" ref="CN184:CO184" si="720">COUNTA(CN167:CN182)</f>
        <v>3</v>
      </c>
      <c r="CO184" s="5">
        <f t="shared" si="720"/>
        <v>3</v>
      </c>
      <c r="CP184" s="8">
        <f>SUM(CM184:CO184)</f>
        <v>9</v>
      </c>
      <c r="CR184" s="8">
        <f>SUM(CS184:CU184)</f>
        <v>8</v>
      </c>
      <c r="CS184" s="5">
        <f>COUNTA(CS167:CS182)</f>
        <v>3</v>
      </c>
      <c r="CT184" s="5">
        <f t="shared" ref="CT184:CU184" si="721">COUNTA(CT167:CT182)</f>
        <v>3</v>
      </c>
      <c r="CU184" s="5">
        <f t="shared" si="721"/>
        <v>2</v>
      </c>
      <c r="CW184" s="13" t="s">
        <v>3</v>
      </c>
      <c r="CX184" s="5">
        <f>COUNTA(CX167:CX182)</f>
        <v>3</v>
      </c>
      <c r="CY184" s="5">
        <f t="shared" ref="CY184:CZ184" si="722">COUNTA(CY167:CY182)</f>
        <v>3</v>
      </c>
      <c r="CZ184" s="5">
        <f t="shared" si="722"/>
        <v>2</v>
      </c>
      <c r="DA184" s="8">
        <f>SUM(CX184:CZ184)</f>
        <v>8</v>
      </c>
      <c r="DC184" s="8">
        <f>SUM(DD184:DF184)</f>
        <v>8</v>
      </c>
      <c r="DD184" s="5">
        <f>COUNTA(DD167:DD182)</f>
        <v>3</v>
      </c>
      <c r="DE184" s="5">
        <f t="shared" ref="DE184:DF184" si="723">COUNTA(DE167:DE182)</f>
        <v>3</v>
      </c>
      <c r="DF184" s="5">
        <f t="shared" si="723"/>
        <v>2</v>
      </c>
      <c r="DI184" s="76" t="s">
        <v>71</v>
      </c>
      <c r="DJ184" s="77"/>
      <c r="DK184" s="77"/>
      <c r="DL184" s="77"/>
      <c r="DM184" s="306"/>
      <c r="DN184" s="299"/>
      <c r="DP184" s="306">
        <f>DP183-DP170</f>
        <v>8</v>
      </c>
      <c r="DR184" s="76" t="s">
        <v>3</v>
      </c>
      <c r="DS184" s="77"/>
      <c r="DT184" s="77"/>
      <c r="DU184" s="306"/>
      <c r="DV184" s="306">
        <f>DP176/DP178</f>
        <v>70</v>
      </c>
    </row>
    <row r="185" spans="1:126">
      <c r="A185" s="286"/>
      <c r="B185" s="14" t="s">
        <v>5</v>
      </c>
      <c r="C185" s="4">
        <f>C184-COUNT(C167:C182)</f>
        <v>0</v>
      </c>
      <c r="D185" s="4">
        <f t="shared" ref="D185:E185" si="724">D184-COUNT(D167:D182)</f>
        <v>0</v>
      </c>
      <c r="E185" s="4">
        <f t="shared" si="724"/>
        <v>1</v>
      </c>
      <c r="F185" s="8">
        <f>SUM(C185:E185)</f>
        <v>1</v>
      </c>
      <c r="G185" s="285"/>
      <c r="H185" s="8">
        <f>SUM(I185:K185)</f>
        <v>0</v>
      </c>
      <c r="I185" s="4">
        <f>I184-COUNT(I167:I182)</f>
        <v>0</v>
      </c>
      <c r="J185" s="6">
        <f t="shared" ref="J185:K185" si="725">J184-COUNT(J167:J182)</f>
        <v>0</v>
      </c>
      <c r="K185" s="4">
        <f t="shared" si="725"/>
        <v>0</v>
      </c>
      <c r="M185" s="14" t="s">
        <v>5</v>
      </c>
      <c r="N185" s="6">
        <f t="shared" ref="N185:P185" si="726">N184-COUNT(N167:N182)</f>
        <v>1</v>
      </c>
      <c r="O185" s="6">
        <f t="shared" si="726"/>
        <v>0</v>
      </c>
      <c r="P185" s="6">
        <f t="shared" si="726"/>
        <v>0</v>
      </c>
      <c r="Q185" s="8">
        <f>SUM(N185:P185)</f>
        <v>1</v>
      </c>
      <c r="R185" s="285"/>
      <c r="S185" s="8">
        <f>SUM(T185:V185)</f>
        <v>2</v>
      </c>
      <c r="T185" s="4">
        <f>T184-COUNT(T167:T182)</f>
        <v>1</v>
      </c>
      <c r="U185" s="4">
        <f>U184-COUNT(U167:U182)</f>
        <v>0</v>
      </c>
      <c r="V185" s="4">
        <f t="shared" ref="V185" si="727">V184-COUNT(V167:V182)</f>
        <v>1</v>
      </c>
      <c r="X185" s="14" t="s">
        <v>5</v>
      </c>
      <c r="Y185" s="4">
        <f>Y184-COUNT(Y167:Y182)</f>
        <v>0</v>
      </c>
      <c r="Z185" s="4">
        <f t="shared" ref="Z185:AA185" si="728">Z184-COUNT(Z167:Z182)</f>
        <v>0</v>
      </c>
      <c r="AA185" s="4">
        <f t="shared" si="728"/>
        <v>0</v>
      </c>
      <c r="AB185" s="8">
        <f>SUM(Y185:AA185)</f>
        <v>0</v>
      </c>
      <c r="AC185" s="285"/>
      <c r="AD185" s="8">
        <f>SUM(AE185:AG185)</f>
        <v>2</v>
      </c>
      <c r="AE185" s="4">
        <f>AE184-COUNT(AE167:AE182)</f>
        <v>0</v>
      </c>
      <c r="AF185" s="6">
        <f t="shared" ref="AF185:AG185" si="729">AF184-COUNT(AF167:AF182)</f>
        <v>1</v>
      </c>
      <c r="AG185" s="4">
        <f t="shared" si="729"/>
        <v>1</v>
      </c>
      <c r="AI185" s="14" t="s">
        <v>5</v>
      </c>
      <c r="AJ185" s="4">
        <f>AJ184-COUNT(AJ167:AJ182)</f>
        <v>1</v>
      </c>
      <c r="AK185" s="4">
        <f t="shared" ref="AK185:AL185" si="730">AK184-COUNT(AK167:AK182)</f>
        <v>2</v>
      </c>
      <c r="AL185" s="4">
        <f t="shared" si="730"/>
        <v>0</v>
      </c>
      <c r="AM185" s="8">
        <f>SUM(AJ185:AL185)</f>
        <v>3</v>
      </c>
      <c r="AN185" s="285"/>
      <c r="AO185" s="8">
        <f>SUM(AP185:AR185)</f>
        <v>1</v>
      </c>
      <c r="AP185" s="6">
        <f t="shared" ref="AP185:AR185" si="731">AP184-COUNT(AP167:AP182)</f>
        <v>0</v>
      </c>
      <c r="AQ185" s="6">
        <f t="shared" si="731"/>
        <v>0</v>
      </c>
      <c r="AR185" s="4">
        <f t="shared" si="731"/>
        <v>1</v>
      </c>
      <c r="AT185" s="14" t="s">
        <v>5</v>
      </c>
      <c r="AU185" s="6">
        <f t="shared" ref="AU185:AW185" si="732">AU184-COUNT(AU167:AU182)</f>
        <v>0</v>
      </c>
      <c r="AV185" s="6">
        <f t="shared" si="732"/>
        <v>0</v>
      </c>
      <c r="AW185" s="6">
        <f t="shared" si="732"/>
        <v>1</v>
      </c>
      <c r="AX185" s="8">
        <f>SUM(AU185:AW185)</f>
        <v>1</v>
      </c>
      <c r="AZ185" s="8">
        <f>SUM(BA185:BC185)</f>
        <v>0</v>
      </c>
      <c r="BA185" s="4">
        <f>BA184-COUNT(BA167:BA182)</f>
        <v>0</v>
      </c>
      <c r="BB185" s="4">
        <f>BB184-COUNT(BB167:BB182)</f>
        <v>0</v>
      </c>
      <c r="BC185" s="4">
        <f t="shared" ref="BC185" si="733">BC184-COUNT(BC167:BC182)</f>
        <v>0</v>
      </c>
      <c r="BE185" s="14" t="s">
        <v>5</v>
      </c>
      <c r="BF185" s="4">
        <f>BF184-COUNT(BF167:BF182)</f>
        <v>0</v>
      </c>
      <c r="BG185" s="6">
        <f>BG184-COUNT(BG167:BG182)</f>
        <v>0</v>
      </c>
      <c r="BH185" s="6">
        <f>BH184-COUNT(BH167:BH182)</f>
        <v>0</v>
      </c>
      <c r="BI185" s="8">
        <f>SUM(BF185:BH185)</f>
        <v>0</v>
      </c>
      <c r="BK185" s="8">
        <f>SUM(BL185:BN185)</f>
        <v>2</v>
      </c>
      <c r="BL185" s="4">
        <f>BL184-COUNT(BL167:BL182)</f>
        <v>1</v>
      </c>
      <c r="BM185" s="4">
        <f>BM184-COUNT(BM167:BM182)</f>
        <v>1</v>
      </c>
      <c r="BN185" s="4">
        <f>BN184-COUNT(BN167:BN182)</f>
        <v>0</v>
      </c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CA185" s="14" t="s">
        <v>5</v>
      </c>
      <c r="CB185" s="4">
        <f>CB184-COUNT(CB167:CB182)</f>
        <v>1</v>
      </c>
      <c r="CC185" s="4">
        <f t="shared" ref="CC185:CD185" si="734">CC184-COUNT(CC167:CC182)</f>
        <v>1</v>
      </c>
      <c r="CD185" s="4">
        <f t="shared" si="734"/>
        <v>0</v>
      </c>
      <c r="CE185" s="8">
        <f>SUM(CB185:CD185)</f>
        <v>2</v>
      </c>
      <c r="CG185" s="8">
        <f>SUM(CH185:CJ185)</f>
        <v>3</v>
      </c>
      <c r="CH185" s="4">
        <f>CH184-COUNT(CH167:CH182)</f>
        <v>1</v>
      </c>
      <c r="CI185" s="6">
        <f t="shared" ref="CI185:CJ185" si="735">CI184-COUNT(CI167:CI182)</f>
        <v>2</v>
      </c>
      <c r="CJ185" s="4">
        <f t="shared" si="735"/>
        <v>0</v>
      </c>
      <c r="CL185" s="14" t="s">
        <v>5</v>
      </c>
      <c r="CM185" s="6">
        <f t="shared" ref="CM185:CO185" si="736">CM184-COUNT(CM167:CM182)</f>
        <v>1</v>
      </c>
      <c r="CN185" s="6">
        <f t="shared" si="736"/>
        <v>0</v>
      </c>
      <c r="CO185" s="6">
        <f t="shared" si="736"/>
        <v>0</v>
      </c>
      <c r="CP185" s="8">
        <f>SUM(CM185:CO185)</f>
        <v>1</v>
      </c>
      <c r="CR185" s="8">
        <f>SUM(CS185:CU185)</f>
        <v>0</v>
      </c>
      <c r="CS185" s="4">
        <f>CS184-COUNT(CS167:CS182)</f>
        <v>0</v>
      </c>
      <c r="CT185" s="4">
        <f>CT184-COUNT(CT167:CT182)</f>
        <v>0</v>
      </c>
      <c r="CU185" s="4">
        <f t="shared" ref="CU185" si="737">CU184-COUNT(CU167:CU182)</f>
        <v>0</v>
      </c>
      <c r="CW185" s="14" t="s">
        <v>5</v>
      </c>
      <c r="CX185" s="6">
        <f t="shared" ref="CX185:CZ185" si="738">CX184-COUNT(CX167:CX182)</f>
        <v>0</v>
      </c>
      <c r="CY185" s="6">
        <f t="shared" si="738"/>
        <v>1</v>
      </c>
      <c r="CZ185" s="6">
        <f t="shared" si="738"/>
        <v>0</v>
      </c>
      <c r="DA185" s="8">
        <f>SUM(CX185:CZ185)</f>
        <v>1</v>
      </c>
      <c r="DC185" s="8">
        <f>SUM(DD185:DF185)</f>
        <v>0</v>
      </c>
      <c r="DD185" s="4">
        <f>DD184-COUNT(DD167:DD182)</f>
        <v>0</v>
      </c>
      <c r="DE185" s="4">
        <f>DE184-COUNT(DE167:DE182)</f>
        <v>0</v>
      </c>
      <c r="DF185" s="4">
        <f t="shared" ref="DF185" si="739">DF184-COUNT(DF167:DF182)</f>
        <v>0</v>
      </c>
      <c r="DI185" s="274" t="s">
        <v>72</v>
      </c>
      <c r="DJ185" s="275"/>
      <c r="DK185" s="275"/>
      <c r="DL185" s="275"/>
      <c r="DM185" s="307"/>
      <c r="DN185" s="308"/>
      <c r="DP185" s="309">
        <f>1-(DP184/DP183)</f>
        <v>0.4285714285714286</v>
      </c>
      <c r="DR185" s="76"/>
      <c r="DS185" s="77"/>
      <c r="DT185" s="77"/>
      <c r="DU185" s="306"/>
      <c r="DV185" s="299"/>
    </row>
    <row r="186" spans="1:126">
      <c r="A186" s="286"/>
      <c r="B186" s="14" t="s">
        <v>10</v>
      </c>
      <c r="C186" s="25">
        <f>C185/C184</f>
        <v>0</v>
      </c>
      <c r="D186" s="27">
        <f t="shared" ref="D186:F186" si="740">D185/D184</f>
        <v>0</v>
      </c>
      <c r="E186" s="27">
        <f t="shared" si="740"/>
        <v>1</v>
      </c>
      <c r="F186" s="26">
        <f t="shared" si="740"/>
        <v>0.2</v>
      </c>
      <c r="G186" s="285"/>
      <c r="H186" s="26">
        <f t="shared" ref="H186:K186" si="741">H185/H184</f>
        <v>0</v>
      </c>
      <c r="I186" s="27">
        <f t="shared" si="741"/>
        <v>0</v>
      </c>
      <c r="J186" s="30">
        <f t="shared" si="741"/>
        <v>0</v>
      </c>
      <c r="K186" s="27">
        <f t="shared" si="741"/>
        <v>0</v>
      </c>
      <c r="M186" s="14" t="s">
        <v>10</v>
      </c>
      <c r="N186" s="27">
        <f t="shared" ref="N186:Q186" si="742">N185/N184</f>
        <v>0.33333333333333331</v>
      </c>
      <c r="O186" s="30">
        <f t="shared" si="742"/>
        <v>0</v>
      </c>
      <c r="P186" s="30">
        <f t="shared" si="742"/>
        <v>0</v>
      </c>
      <c r="Q186" s="26">
        <f t="shared" si="742"/>
        <v>0.125</v>
      </c>
      <c r="R186" s="285"/>
      <c r="S186" s="26">
        <f t="shared" ref="S186:V186" si="743">S185/S184</f>
        <v>0.2857142857142857</v>
      </c>
      <c r="T186" s="27">
        <f t="shared" si="743"/>
        <v>0.33333333333333331</v>
      </c>
      <c r="U186" s="27">
        <f t="shared" si="743"/>
        <v>0</v>
      </c>
      <c r="V186" s="27">
        <f t="shared" si="743"/>
        <v>0.5</v>
      </c>
      <c r="X186" s="14" t="s">
        <v>10</v>
      </c>
      <c r="Y186" s="25">
        <f>Y185/Y184</f>
        <v>0</v>
      </c>
      <c r="Z186" s="27">
        <f t="shared" ref="Z186:AB186" si="744">Z185/Z184</f>
        <v>0</v>
      </c>
      <c r="AA186" s="27">
        <f t="shared" si="744"/>
        <v>0</v>
      </c>
      <c r="AB186" s="26">
        <f t="shared" si="744"/>
        <v>0</v>
      </c>
      <c r="AC186" s="285"/>
      <c r="AD186" s="26">
        <f t="shared" ref="AD186:AG186" si="745">AD185/AD184</f>
        <v>0.33333333333333331</v>
      </c>
      <c r="AE186" s="27">
        <f t="shared" si="745"/>
        <v>0</v>
      </c>
      <c r="AF186" s="30">
        <f t="shared" si="745"/>
        <v>0.5</v>
      </c>
      <c r="AG186" s="27">
        <f t="shared" si="745"/>
        <v>0.5</v>
      </c>
      <c r="AI186" s="14" t="s">
        <v>10</v>
      </c>
      <c r="AJ186" s="25">
        <f>AJ185/AJ184</f>
        <v>0.25</v>
      </c>
      <c r="AK186" s="27">
        <f t="shared" ref="AK186:AM186" si="746">AK185/AK184</f>
        <v>0.5</v>
      </c>
      <c r="AL186" s="27">
        <f t="shared" si="746"/>
        <v>0</v>
      </c>
      <c r="AM186" s="26">
        <f t="shared" si="746"/>
        <v>0.25</v>
      </c>
      <c r="AN186" s="285"/>
      <c r="AO186" s="26">
        <f t="shared" ref="AO186:AR186" si="747">AO185/AO184</f>
        <v>9.0909090909090912E-2</v>
      </c>
      <c r="AP186" s="27">
        <f t="shared" si="747"/>
        <v>0</v>
      </c>
      <c r="AQ186" s="30">
        <f t="shared" si="747"/>
        <v>0</v>
      </c>
      <c r="AR186" s="27">
        <f t="shared" si="747"/>
        <v>0.33333333333333331</v>
      </c>
      <c r="AT186" s="14" t="s">
        <v>10</v>
      </c>
      <c r="AU186" s="27">
        <f t="shared" ref="AU186:AX186" si="748">AU185/AU184</f>
        <v>0</v>
      </c>
      <c r="AV186" s="30">
        <f t="shared" si="748"/>
        <v>0</v>
      </c>
      <c r="AW186" s="30">
        <f t="shared" si="748"/>
        <v>0.5</v>
      </c>
      <c r="AX186" s="26">
        <f t="shared" si="748"/>
        <v>0.16666666666666666</v>
      </c>
      <c r="AZ186" s="26">
        <f t="shared" ref="AZ186:BC186" si="749">AZ185/AZ184</f>
        <v>0</v>
      </c>
      <c r="BA186" s="27">
        <f t="shared" si="749"/>
        <v>0</v>
      </c>
      <c r="BB186" s="27">
        <f t="shared" si="749"/>
        <v>0</v>
      </c>
      <c r="BC186" s="27">
        <f t="shared" si="749"/>
        <v>0</v>
      </c>
      <c r="BE186" s="14" t="s">
        <v>10</v>
      </c>
      <c r="BF186" s="27">
        <f t="shared" ref="BF186:BI186" si="750">BF185/BF184</f>
        <v>0</v>
      </c>
      <c r="BG186" s="30">
        <f t="shared" si="750"/>
        <v>0</v>
      </c>
      <c r="BH186" s="30">
        <f t="shared" si="750"/>
        <v>0</v>
      </c>
      <c r="BI186" s="26">
        <f t="shared" si="750"/>
        <v>0</v>
      </c>
      <c r="BK186" s="26">
        <f t="shared" ref="BK186:BN186" si="751">BK185/BK184</f>
        <v>0.4</v>
      </c>
      <c r="BL186" s="27">
        <f t="shared" si="751"/>
        <v>0.5</v>
      </c>
      <c r="BM186" s="27">
        <f t="shared" si="751"/>
        <v>0.5</v>
      </c>
      <c r="BN186" s="27">
        <f t="shared" si="751"/>
        <v>0</v>
      </c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CA186" s="14" t="s">
        <v>10</v>
      </c>
      <c r="CB186" s="25">
        <f>CB185/CB184</f>
        <v>0.33333333333333331</v>
      </c>
      <c r="CC186" s="27">
        <f t="shared" ref="CC186:CE186" si="752">CC185/CC184</f>
        <v>0.33333333333333331</v>
      </c>
      <c r="CD186" s="27">
        <f t="shared" si="752"/>
        <v>0</v>
      </c>
      <c r="CE186" s="26">
        <f t="shared" si="752"/>
        <v>0.22222222222222221</v>
      </c>
      <c r="CG186" s="26">
        <f t="shared" ref="CG186:CJ186" si="753">CG185/CG184</f>
        <v>0.375</v>
      </c>
      <c r="CH186" s="27">
        <f t="shared" si="753"/>
        <v>0.33333333333333331</v>
      </c>
      <c r="CI186" s="30">
        <f t="shared" si="753"/>
        <v>0.66666666666666663</v>
      </c>
      <c r="CJ186" s="27">
        <f t="shared" si="753"/>
        <v>0</v>
      </c>
      <c r="CL186" s="14" t="s">
        <v>10</v>
      </c>
      <c r="CM186" s="27">
        <f t="shared" ref="CM186:CP186" si="754">CM185/CM184</f>
        <v>0.33333333333333331</v>
      </c>
      <c r="CN186" s="30">
        <f t="shared" si="754"/>
        <v>0</v>
      </c>
      <c r="CO186" s="30">
        <f t="shared" si="754"/>
        <v>0</v>
      </c>
      <c r="CP186" s="26">
        <f t="shared" si="754"/>
        <v>0.1111111111111111</v>
      </c>
      <c r="CR186" s="26">
        <f t="shared" ref="CR186:CU186" si="755">CR185/CR184</f>
        <v>0</v>
      </c>
      <c r="CS186" s="27">
        <f t="shared" si="755"/>
        <v>0</v>
      </c>
      <c r="CT186" s="27">
        <f t="shared" si="755"/>
        <v>0</v>
      </c>
      <c r="CU186" s="27">
        <f t="shared" si="755"/>
        <v>0</v>
      </c>
      <c r="CW186" s="14" t="s">
        <v>10</v>
      </c>
      <c r="CX186" s="27">
        <f t="shared" ref="CX186:DA186" si="756">CX185/CX184</f>
        <v>0</v>
      </c>
      <c r="CY186" s="30">
        <f t="shared" si="756"/>
        <v>0.33333333333333331</v>
      </c>
      <c r="CZ186" s="30">
        <f t="shared" si="756"/>
        <v>0</v>
      </c>
      <c r="DA186" s="26">
        <f t="shared" si="756"/>
        <v>0.125</v>
      </c>
      <c r="DC186" s="26">
        <f t="shared" ref="DC186:DF186" si="757">DC185/DC184</f>
        <v>0</v>
      </c>
      <c r="DD186" s="27">
        <f t="shared" si="757"/>
        <v>0</v>
      </c>
      <c r="DE186" s="27">
        <f t="shared" si="757"/>
        <v>0</v>
      </c>
      <c r="DF186" s="27">
        <f t="shared" si="757"/>
        <v>0</v>
      </c>
      <c r="DI186" s="76" t="s">
        <v>73</v>
      </c>
      <c r="DJ186" s="77"/>
      <c r="DK186" s="77"/>
      <c r="DL186" s="77"/>
      <c r="DM186" s="306"/>
      <c r="DN186" s="299"/>
      <c r="DP186" s="306">
        <f>MAX(DA165,CP165,CE165,BT165,BI165,AX165,AM165,AB165,Q165,F165)</f>
        <v>5</v>
      </c>
      <c r="DR186" s="76" t="s">
        <v>90</v>
      </c>
      <c r="DS186" s="77"/>
      <c r="DT186" s="77"/>
      <c r="DU186" s="306"/>
      <c r="DV186" s="306">
        <f>DP169</f>
        <v>9</v>
      </c>
    </row>
    <row r="187" spans="1:126">
      <c r="A187" s="286"/>
      <c r="B187" s="14" t="s">
        <v>4</v>
      </c>
      <c r="C187" s="9">
        <f>C183/C184</f>
        <v>6.5</v>
      </c>
      <c r="D187" s="9">
        <f t="shared" ref="D187:F187" si="758">D183/D184</f>
        <v>8.5</v>
      </c>
      <c r="E187" s="9">
        <f t="shared" si="758"/>
        <v>0</v>
      </c>
      <c r="F187" s="12">
        <f t="shared" si="758"/>
        <v>6</v>
      </c>
      <c r="G187" s="285"/>
      <c r="H187" s="12">
        <f t="shared" ref="H187" si="759">H183/H184</f>
        <v>10</v>
      </c>
      <c r="I187" s="9">
        <f>I183/I184</f>
        <v>11.5</v>
      </c>
      <c r="J187" s="9">
        <f t="shared" ref="J187:K187" si="760">J183/J184</f>
        <v>10</v>
      </c>
      <c r="K187" s="31">
        <f t="shared" si="760"/>
        <v>7</v>
      </c>
      <c r="M187" s="14" t="s">
        <v>4</v>
      </c>
      <c r="N187" s="9">
        <f>N183/N184</f>
        <v>3</v>
      </c>
      <c r="O187" s="31">
        <f t="shared" ref="O187:Q187" si="761">O183/O184</f>
        <v>8</v>
      </c>
      <c r="P187" s="9">
        <f t="shared" si="761"/>
        <v>8.5</v>
      </c>
      <c r="Q187" s="12">
        <f t="shared" si="761"/>
        <v>6.25</v>
      </c>
      <c r="R187" s="285"/>
      <c r="S187" s="12">
        <f t="shared" ref="S187" si="762">S183/S184</f>
        <v>4.2857142857142856</v>
      </c>
      <c r="T187" s="9">
        <f>T183/T184</f>
        <v>4.666666666666667</v>
      </c>
      <c r="U187" s="9">
        <f t="shared" ref="U187:V187" si="763">U183/U184</f>
        <v>4.5</v>
      </c>
      <c r="V187" s="9">
        <f t="shared" si="763"/>
        <v>3.5</v>
      </c>
      <c r="X187" s="14" t="s">
        <v>4</v>
      </c>
      <c r="Y187" s="9">
        <f>Y183/Y184</f>
        <v>7.333333333333333</v>
      </c>
      <c r="Z187" s="9">
        <f t="shared" ref="Z187:AB187" si="764">Z183/Z184</f>
        <v>7</v>
      </c>
      <c r="AA187" s="9">
        <f t="shared" si="764"/>
        <v>7</v>
      </c>
      <c r="AB187" s="12">
        <f t="shared" si="764"/>
        <v>7.1428571428571432</v>
      </c>
      <c r="AC187" s="285"/>
      <c r="AD187" s="12">
        <f t="shared" ref="AD187" si="765">AD183/AD184</f>
        <v>3.3333333333333335</v>
      </c>
      <c r="AE187" s="9">
        <f>AE183/AE184</f>
        <v>8</v>
      </c>
      <c r="AF187" s="9">
        <f t="shared" ref="AF187:AG187" si="766">AF183/AF184</f>
        <v>1</v>
      </c>
      <c r="AG187" s="31">
        <f t="shared" si="766"/>
        <v>1</v>
      </c>
      <c r="AI187" s="14" t="s">
        <v>4</v>
      </c>
      <c r="AJ187" s="9">
        <f>AJ183/AJ184</f>
        <v>4.75</v>
      </c>
      <c r="AK187" s="9">
        <f t="shared" ref="AK187:AM187" si="767">AK183/AK184</f>
        <v>3.25</v>
      </c>
      <c r="AL187" s="9">
        <f t="shared" si="767"/>
        <v>4.5</v>
      </c>
      <c r="AM187" s="12">
        <f t="shared" si="767"/>
        <v>4.166666666666667</v>
      </c>
      <c r="AN187" s="285"/>
      <c r="AO187" s="12">
        <f t="shared" ref="AO187" si="768">AO183/AO184</f>
        <v>3.2727272727272729</v>
      </c>
      <c r="AP187" s="9">
        <f>AP183/AP184</f>
        <v>0</v>
      </c>
      <c r="AQ187" s="9">
        <f t="shared" ref="AQ187:AR187" si="769">AQ183/AQ184</f>
        <v>4.75</v>
      </c>
      <c r="AR187" s="31">
        <f t="shared" si="769"/>
        <v>5.666666666666667</v>
      </c>
      <c r="AT187" s="14" t="s">
        <v>4</v>
      </c>
      <c r="AU187" s="9">
        <f>AU183/AU184</f>
        <v>9</v>
      </c>
      <c r="AV187" s="31">
        <f t="shared" ref="AV187:AX187" si="770">AV183/AV184</f>
        <v>7.5</v>
      </c>
      <c r="AW187" s="9">
        <f t="shared" si="770"/>
        <v>5</v>
      </c>
      <c r="AX187" s="12">
        <f t="shared" si="770"/>
        <v>7.166666666666667</v>
      </c>
      <c r="AZ187" s="12">
        <f t="shared" ref="AZ187" si="771">AZ183/AZ184</f>
        <v>8.3333333333333339</v>
      </c>
      <c r="BA187" s="9">
        <f>BA183/BA184</f>
        <v>11.5</v>
      </c>
      <c r="BB187" s="9">
        <f t="shared" ref="BB187:BC187" si="772">BB183/BB184</f>
        <v>7.5</v>
      </c>
      <c r="BC187" s="9">
        <f t="shared" si="772"/>
        <v>6</v>
      </c>
      <c r="BE187" s="14" t="s">
        <v>4</v>
      </c>
      <c r="BF187" s="9">
        <f>BF183/BF184</f>
        <v>9.5</v>
      </c>
      <c r="BG187" s="31">
        <f t="shared" ref="BG187:BI187" si="773">BG183/BG184</f>
        <v>3.5</v>
      </c>
      <c r="BH187" s="9">
        <f t="shared" si="773"/>
        <v>12</v>
      </c>
      <c r="BI187" s="12">
        <f t="shared" si="773"/>
        <v>8.3333333333333339</v>
      </c>
      <c r="BK187" s="12">
        <f t="shared" ref="BK187" si="774">BK183/BK184</f>
        <v>5.8</v>
      </c>
      <c r="BL187" s="9">
        <f>BL183/BL184</f>
        <v>4.5</v>
      </c>
      <c r="BM187" s="9">
        <f t="shared" ref="BM187:BN187" si="775">BM183/BM184</f>
        <v>6</v>
      </c>
      <c r="BN187" s="9">
        <f t="shared" si="775"/>
        <v>8</v>
      </c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CA187" s="14" t="s">
        <v>4</v>
      </c>
      <c r="CB187" s="9">
        <f>CB183/CB184</f>
        <v>5</v>
      </c>
      <c r="CC187" s="9">
        <f t="shared" ref="CC187:CE187" si="776">CC183/CC184</f>
        <v>6</v>
      </c>
      <c r="CD187" s="9">
        <f t="shared" si="776"/>
        <v>5.666666666666667</v>
      </c>
      <c r="CE187" s="12">
        <f t="shared" si="776"/>
        <v>5.5555555555555554</v>
      </c>
      <c r="CG187" s="12">
        <f t="shared" ref="CG187" si="777">CG183/CG184</f>
        <v>4.375</v>
      </c>
      <c r="CH187" s="9">
        <f>CH183/CH184</f>
        <v>6.666666666666667</v>
      </c>
      <c r="CI187" s="9">
        <f t="shared" ref="CI187:CJ187" si="778">CI183/CI184</f>
        <v>1.3333333333333333</v>
      </c>
      <c r="CJ187" s="31">
        <f t="shared" si="778"/>
        <v>5.5</v>
      </c>
      <c r="CL187" s="14" t="s">
        <v>4</v>
      </c>
      <c r="CM187" s="9">
        <f>CM183/CM184</f>
        <v>2.3333333333333335</v>
      </c>
      <c r="CN187" s="31">
        <f t="shared" ref="CN187:CP187" si="779">CN183/CN184</f>
        <v>7</v>
      </c>
      <c r="CO187" s="9">
        <f t="shared" si="779"/>
        <v>7.333333333333333</v>
      </c>
      <c r="CP187" s="12">
        <f t="shared" si="779"/>
        <v>5.5555555555555554</v>
      </c>
      <c r="CR187" s="12">
        <f t="shared" ref="CR187" si="780">CR183/CR184</f>
        <v>5.25</v>
      </c>
      <c r="CS187" s="9">
        <f>CS183/CS184</f>
        <v>4.666666666666667</v>
      </c>
      <c r="CT187" s="9">
        <f t="shared" ref="CT187:CU187" si="781">CT183/CT184</f>
        <v>6.333333333333333</v>
      </c>
      <c r="CU187" s="9">
        <f t="shared" si="781"/>
        <v>4.5</v>
      </c>
      <c r="CW187" s="14" t="s">
        <v>4</v>
      </c>
      <c r="CX187" s="9">
        <f>CX183/CX184</f>
        <v>7</v>
      </c>
      <c r="CY187" s="31">
        <f t="shared" ref="CY187:DA187" si="782">CY183/CY184</f>
        <v>3.6666666666666665</v>
      </c>
      <c r="CZ187" s="9">
        <f t="shared" si="782"/>
        <v>5</v>
      </c>
      <c r="DA187" s="12">
        <f t="shared" si="782"/>
        <v>5.25</v>
      </c>
      <c r="DC187" s="12">
        <f t="shared" ref="DC187" si="783">DC183/DC184</f>
        <v>6.25</v>
      </c>
      <c r="DD187" s="9">
        <f>DD183/DD184</f>
        <v>6</v>
      </c>
      <c r="DE187" s="9">
        <f t="shared" ref="DE187:DF187" si="784">DE183/DE184</f>
        <v>5</v>
      </c>
      <c r="DF187" s="9">
        <f t="shared" si="784"/>
        <v>8.5</v>
      </c>
      <c r="DI187" s="76" t="s">
        <v>74</v>
      </c>
      <c r="DJ187" s="77"/>
      <c r="DK187" s="77"/>
      <c r="DL187" s="77"/>
      <c r="DM187" s="306"/>
      <c r="DN187" s="299"/>
      <c r="DP187" s="310">
        <f>DP183/DP169</f>
        <v>1.5555555555555556</v>
      </c>
      <c r="DR187" s="76" t="s">
        <v>91</v>
      </c>
      <c r="DS187" s="77"/>
      <c r="DT187" s="77"/>
      <c r="DU187" s="306"/>
      <c r="DV187" s="310">
        <f>(IF(CX167="*",0,CX167)+IF(CM167="*",0,CM167)+IF(CB167="*",0,CB167)+IF(BQ167="*",0,BQ167)+IF(BF167="*",0,BF167)+IF(AU167="*",0,AU167)+IF(AJ167="*",0,AJ167)+IF(Y167="*",0,Y167)+IF(N167="*",0,N167)+IF(C167="*",0,C167))/DV186</f>
        <v>6.4444444444444446</v>
      </c>
    </row>
    <row r="188" spans="1:126">
      <c r="A188" s="286"/>
      <c r="B188" s="14" t="s">
        <v>7</v>
      </c>
      <c r="C188" s="10">
        <f>C183/(C184-C185)</f>
        <v>6.5</v>
      </c>
      <c r="D188" s="10">
        <f t="shared" ref="D188:F188" si="785">D183/(D184-D185)</f>
        <v>8.5</v>
      </c>
      <c r="E188" s="10">
        <v>0</v>
      </c>
      <c r="F188" s="11">
        <f t="shared" si="785"/>
        <v>7.5</v>
      </c>
      <c r="G188" s="285"/>
      <c r="H188" s="11">
        <f t="shared" ref="H188" si="786">H183/(H184-H185)</f>
        <v>10</v>
      </c>
      <c r="I188" s="10">
        <f>I183/(I184-I185)</f>
        <v>11.5</v>
      </c>
      <c r="J188" s="9">
        <f t="shared" ref="J188:K188" si="787">J183/(J184-J185)</f>
        <v>10</v>
      </c>
      <c r="K188" s="31">
        <f t="shared" si="787"/>
        <v>7</v>
      </c>
      <c r="M188" s="14" t="s">
        <v>7</v>
      </c>
      <c r="N188" s="9">
        <f>N183/(N184-N185)</f>
        <v>4.5</v>
      </c>
      <c r="O188" s="31">
        <f t="shared" ref="O188:Q188" si="788">O183/(O184-O185)</f>
        <v>8</v>
      </c>
      <c r="P188" s="10">
        <f t="shared" si="788"/>
        <v>8.5</v>
      </c>
      <c r="Q188" s="11">
        <f t="shared" si="788"/>
        <v>7.1428571428571432</v>
      </c>
      <c r="R188" s="285"/>
      <c r="S188" s="11">
        <f t="shared" ref="S188" si="789">S183/(S184-S185)</f>
        <v>6</v>
      </c>
      <c r="T188" s="10">
        <f>T183/(T184-T185)</f>
        <v>7</v>
      </c>
      <c r="U188" s="10">
        <f t="shared" ref="U188:V188" si="790">U183/(U184-U185)</f>
        <v>4.5</v>
      </c>
      <c r="V188" s="10">
        <f t="shared" si="790"/>
        <v>7</v>
      </c>
      <c r="X188" s="14" t="s">
        <v>7</v>
      </c>
      <c r="Y188" s="10">
        <f>Y183/(Y184-Y185)</f>
        <v>7.333333333333333</v>
      </c>
      <c r="Z188" s="10">
        <f t="shared" ref="Z188:AB188" si="791">Z183/(Z184-Z185)</f>
        <v>7</v>
      </c>
      <c r="AA188" s="10">
        <f t="shared" si="791"/>
        <v>7</v>
      </c>
      <c r="AB188" s="11">
        <f t="shared" si="791"/>
        <v>7.1428571428571432</v>
      </c>
      <c r="AC188" s="285"/>
      <c r="AD188" s="11">
        <f t="shared" ref="AD188" si="792">AD183/(AD184-AD185)</f>
        <v>5</v>
      </c>
      <c r="AE188" s="10">
        <f>AE183/(AE184-AE185)</f>
        <v>8</v>
      </c>
      <c r="AF188" s="9">
        <f t="shared" ref="AF188:AG188" si="793">AF183/(AF184-AF185)</f>
        <v>2</v>
      </c>
      <c r="AG188" s="31">
        <f t="shared" si="793"/>
        <v>2</v>
      </c>
      <c r="AI188" s="14" t="s">
        <v>7</v>
      </c>
      <c r="AJ188" s="10">
        <f>AJ183/(AJ184-AJ185)</f>
        <v>6.333333333333333</v>
      </c>
      <c r="AK188" s="10">
        <f t="shared" ref="AK188:AM188" si="794">AK183/(AK184-AK185)</f>
        <v>6.5</v>
      </c>
      <c r="AL188" s="10">
        <f t="shared" si="794"/>
        <v>4.5</v>
      </c>
      <c r="AM188" s="11">
        <f t="shared" si="794"/>
        <v>5.5555555555555554</v>
      </c>
      <c r="AN188" s="285"/>
      <c r="AO188" s="11">
        <f t="shared" ref="AO188" si="795">AO183/(AO184-AO185)</f>
        <v>3.6</v>
      </c>
      <c r="AP188" s="10">
        <f>AP183/(AP184-AP185)</f>
        <v>0</v>
      </c>
      <c r="AQ188" s="9">
        <f t="shared" ref="AQ188:AR188" si="796">AQ183/(AQ184-AQ185)</f>
        <v>4.75</v>
      </c>
      <c r="AR188" s="31">
        <f t="shared" si="796"/>
        <v>8.5</v>
      </c>
      <c r="AT188" s="14" t="s">
        <v>7</v>
      </c>
      <c r="AU188" s="9">
        <f>AU183/(AU184-AU185)</f>
        <v>9</v>
      </c>
      <c r="AV188" s="31">
        <f t="shared" ref="AV188:AX188" si="797">AV183/(AV184-AV185)</f>
        <v>7.5</v>
      </c>
      <c r="AW188" s="10">
        <f t="shared" si="797"/>
        <v>10</v>
      </c>
      <c r="AX188" s="11">
        <f t="shared" si="797"/>
        <v>8.6</v>
      </c>
      <c r="AZ188" s="11">
        <f t="shared" ref="AZ188" si="798">AZ183/(AZ184-AZ185)</f>
        <v>8.3333333333333339</v>
      </c>
      <c r="BA188" s="10">
        <f>BA183/(BA184-BA185)</f>
        <v>11.5</v>
      </c>
      <c r="BB188" s="10">
        <f t="shared" ref="BB188:BC188" si="799">BB183/(BB184-BB185)</f>
        <v>7.5</v>
      </c>
      <c r="BC188" s="10">
        <f t="shared" si="799"/>
        <v>6</v>
      </c>
      <c r="BE188" s="14" t="s">
        <v>7</v>
      </c>
      <c r="BF188" s="9">
        <f>BF183/(BF184-BF185)</f>
        <v>9.5</v>
      </c>
      <c r="BG188" s="31">
        <f t="shared" ref="BG188:BI188" si="800">BG183/(BG184-BG185)</f>
        <v>3.5</v>
      </c>
      <c r="BH188" s="10">
        <f t="shared" si="800"/>
        <v>12</v>
      </c>
      <c r="BI188" s="11">
        <f t="shared" si="800"/>
        <v>8.3333333333333339</v>
      </c>
      <c r="BK188" s="11">
        <f t="shared" ref="BK188" si="801">BK183/(BK184-BK185)</f>
        <v>9.6666666666666661</v>
      </c>
      <c r="BL188" s="10">
        <f>BL183/(BL184-BL185)</f>
        <v>9</v>
      </c>
      <c r="BM188" s="10">
        <f t="shared" ref="BM188:BN188" si="802">BM183/(BM184-BM185)</f>
        <v>12</v>
      </c>
      <c r="BN188" s="10">
        <f t="shared" si="802"/>
        <v>8</v>
      </c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CA188" s="14" t="s">
        <v>7</v>
      </c>
      <c r="CB188" s="10">
        <f>CB183/(CB184-CB185)</f>
        <v>7.5</v>
      </c>
      <c r="CC188" s="10">
        <f t="shared" ref="CC188:CE188" si="803">CC183/(CC184-CC185)</f>
        <v>9</v>
      </c>
      <c r="CD188" s="10">
        <f t="shared" si="803"/>
        <v>5.666666666666667</v>
      </c>
      <c r="CE188" s="11">
        <f t="shared" si="803"/>
        <v>7.1428571428571432</v>
      </c>
      <c r="CG188" s="11">
        <f t="shared" ref="CG188" si="804">CG183/(CG184-CG185)</f>
        <v>7</v>
      </c>
      <c r="CH188" s="10">
        <f>CH183/(CH184-CH185)</f>
        <v>10</v>
      </c>
      <c r="CI188" s="9">
        <f t="shared" ref="CI188:CJ188" si="805">CI183/(CI184-CI185)</f>
        <v>4</v>
      </c>
      <c r="CJ188" s="31">
        <f t="shared" si="805"/>
        <v>5.5</v>
      </c>
      <c r="CL188" s="14" t="s">
        <v>7</v>
      </c>
      <c r="CM188" s="9">
        <f>CM183/(CM184-CM185)</f>
        <v>3.5</v>
      </c>
      <c r="CN188" s="31">
        <f t="shared" ref="CN188:CP188" si="806">CN183/(CN184-CN185)</f>
        <v>7</v>
      </c>
      <c r="CO188" s="10">
        <f t="shared" si="806"/>
        <v>7.333333333333333</v>
      </c>
      <c r="CP188" s="11">
        <f t="shared" si="806"/>
        <v>6.25</v>
      </c>
      <c r="CR188" s="11">
        <f t="shared" ref="CR188" si="807">CR183/(CR184-CR185)</f>
        <v>5.25</v>
      </c>
      <c r="CS188" s="10">
        <f>CS183/(CS184-CS185)</f>
        <v>4.666666666666667</v>
      </c>
      <c r="CT188" s="10">
        <f t="shared" ref="CT188:CU188" si="808">CT183/(CT184-CT185)</f>
        <v>6.333333333333333</v>
      </c>
      <c r="CU188" s="10">
        <f t="shared" si="808"/>
        <v>4.5</v>
      </c>
      <c r="CW188" s="14" t="s">
        <v>7</v>
      </c>
      <c r="CX188" s="9">
        <f>CX183/(CX184-CX185)</f>
        <v>7</v>
      </c>
      <c r="CY188" s="31">
        <f t="shared" ref="CY188:DA188" si="809">CY183/(CY184-CY185)</f>
        <v>5.5</v>
      </c>
      <c r="CZ188" s="10">
        <f t="shared" si="809"/>
        <v>5</v>
      </c>
      <c r="DA188" s="11">
        <f t="shared" si="809"/>
        <v>6</v>
      </c>
      <c r="DC188" s="11">
        <f t="shared" ref="DC188" si="810">DC183/(DC184-DC185)</f>
        <v>6.25</v>
      </c>
      <c r="DD188" s="10">
        <f>DD183/(DD184-DD185)</f>
        <v>6</v>
      </c>
      <c r="DE188" s="10">
        <f t="shared" ref="DE188:DF188" si="811">DE183/(DE184-DE185)</f>
        <v>5</v>
      </c>
      <c r="DF188" s="10">
        <f t="shared" si="811"/>
        <v>8.5</v>
      </c>
    </row>
    <row r="189" spans="1:126">
      <c r="A189" s="286"/>
      <c r="B189" s="285"/>
      <c r="C189" s="285"/>
      <c r="D189" s="285"/>
      <c r="E189" s="285"/>
      <c r="F189" s="285"/>
      <c r="G189" s="285"/>
      <c r="H189" s="285"/>
      <c r="I189" s="285"/>
      <c r="J189" s="285"/>
      <c r="K189" s="285"/>
      <c r="M189" s="285"/>
      <c r="N189" s="285"/>
      <c r="O189" s="285"/>
      <c r="P189" s="285"/>
      <c r="Q189" s="285"/>
      <c r="R189" s="285"/>
      <c r="S189" s="285"/>
      <c r="T189" s="285"/>
      <c r="U189" s="285"/>
      <c r="V189" s="285"/>
      <c r="X189" s="285"/>
      <c r="Y189" s="285"/>
      <c r="Z189" s="285"/>
      <c r="AA189" s="285"/>
      <c r="AB189" s="285"/>
      <c r="AC189" s="285"/>
      <c r="AD189" s="285"/>
      <c r="AE189" s="285"/>
      <c r="AF189" s="285"/>
      <c r="AG189" s="285"/>
      <c r="AI189" s="1"/>
      <c r="AJ189" s="2"/>
      <c r="AK189" s="311"/>
      <c r="AL189" s="2"/>
      <c r="AM189" s="311"/>
      <c r="AN189" s="285"/>
      <c r="AO189" s="285"/>
      <c r="AP189" s="285"/>
      <c r="AQ189" s="285"/>
      <c r="AR189" s="285"/>
      <c r="AT189" s="285"/>
      <c r="AU189" s="285"/>
      <c r="AV189" s="285"/>
      <c r="AW189" s="285"/>
      <c r="AX189" s="285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</row>
    <row r="190" spans="1:126" s="284" customFormat="1">
      <c r="A190" s="314"/>
      <c r="B190" s="200"/>
      <c r="C190" s="201"/>
      <c r="D190" s="201"/>
      <c r="E190" s="201"/>
      <c r="F190" s="288"/>
      <c r="G190" s="283"/>
      <c r="H190" s="283"/>
      <c r="I190" s="283"/>
      <c r="J190" s="283"/>
      <c r="K190" s="283"/>
      <c r="L190" s="283"/>
      <c r="M190" s="200"/>
      <c r="N190" s="201"/>
      <c r="O190" s="201"/>
      <c r="P190" s="201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T190" s="79"/>
      <c r="AU190" s="80"/>
      <c r="AV190" s="80"/>
      <c r="AW190" s="80"/>
      <c r="AX190" s="315"/>
      <c r="BE190" s="79"/>
      <c r="BF190" s="80"/>
      <c r="BG190" s="80"/>
      <c r="BH190" s="80"/>
    </row>
    <row r="191" spans="1:126">
      <c r="A191" s="286" t="s">
        <v>25</v>
      </c>
      <c r="B191" s="285"/>
      <c r="C191" s="285"/>
      <c r="D191" s="285"/>
      <c r="E191" s="285"/>
      <c r="F191" s="285"/>
      <c r="G191" s="285"/>
      <c r="H191" s="285"/>
      <c r="I191" s="285"/>
      <c r="J191" s="285"/>
      <c r="K191" s="285"/>
      <c r="M191" s="1"/>
      <c r="N191" s="2"/>
      <c r="O191" s="2"/>
      <c r="P191" s="2"/>
      <c r="Q191" s="285"/>
      <c r="R191" s="285"/>
      <c r="S191" s="285"/>
      <c r="T191" s="285"/>
      <c r="U191" s="285"/>
      <c r="V191" s="285"/>
      <c r="X191" s="1"/>
      <c r="Y191" s="285"/>
      <c r="Z191" s="285"/>
      <c r="AA191" s="285"/>
      <c r="AB191" s="311"/>
      <c r="AC191" s="285"/>
      <c r="AE191" s="285"/>
      <c r="AF191" s="285"/>
      <c r="AG191" s="285"/>
      <c r="AI191" s="285"/>
      <c r="AJ191" s="285"/>
      <c r="AK191" s="285"/>
      <c r="AL191" s="285"/>
      <c r="AM191" s="285"/>
      <c r="AN191" s="285"/>
      <c r="AO191" s="285"/>
      <c r="AP191" s="285"/>
      <c r="AQ191" s="285"/>
      <c r="AR191" s="285"/>
      <c r="AT191" s="285"/>
      <c r="AU191" s="285"/>
      <c r="AV191" s="285"/>
      <c r="AW191" s="285"/>
      <c r="AX191" s="285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</row>
    <row r="192" spans="1:126">
      <c r="A192" s="286"/>
      <c r="B192" s="1"/>
      <c r="C192" s="278" t="s">
        <v>25</v>
      </c>
      <c r="D192" s="278"/>
      <c r="E192" s="278"/>
      <c r="F192" s="20">
        <f>IF(COUNTIF(F194:F208,"&gt;37")=0,0,COUNTIF(F194:F208,"&gt;37")-1)</f>
        <v>1</v>
      </c>
      <c r="G192" s="285"/>
      <c r="H192" s="20">
        <f>IF(COUNTIF(H194:H208,"&gt;37")=0,0,COUNTIF(H194:H208,"&gt;37")-1)</f>
        <v>5</v>
      </c>
      <c r="I192" s="291" t="s">
        <v>23</v>
      </c>
      <c r="J192" s="291"/>
      <c r="K192" s="291"/>
      <c r="M192" s="1"/>
      <c r="N192" s="278" t="s">
        <v>25</v>
      </c>
      <c r="O192" s="278"/>
      <c r="P192" s="278"/>
      <c r="Q192" s="20">
        <f>IF(COUNTIF(Q194:Q208,"&gt;37")=0,0,COUNTIF(Q194:Q208,"&gt;37")-1)</f>
        <v>0</v>
      </c>
      <c r="R192" s="285"/>
      <c r="S192" s="20">
        <f>IF(COUNTIF(S194:S208,"&gt;37")=0,0,COUNTIF(S194:S208,"&gt;37")-1)</f>
        <v>1</v>
      </c>
      <c r="T192" s="291" t="s">
        <v>11</v>
      </c>
      <c r="U192" s="291"/>
      <c r="V192" s="291"/>
      <c r="X192" s="195"/>
      <c r="Y192" s="278" t="s">
        <v>25</v>
      </c>
      <c r="Z192" s="278"/>
      <c r="AA192" s="278"/>
      <c r="AB192" s="20">
        <f>IF(COUNTIF(AB194:AB208,"&gt;37")=0,0,COUNTIF(AB194:AB208,"&gt;37")-1)</f>
        <v>0</v>
      </c>
      <c r="AC192" s="285"/>
      <c r="AD192" s="20">
        <f>IF(COUNTIF(AD194:AD208,"&gt;37")=0,0,COUNTIF(AD194:AD208,"&gt;37")-1)</f>
        <v>2</v>
      </c>
      <c r="AE192" s="291" t="s">
        <v>18</v>
      </c>
      <c r="AF192" s="291"/>
      <c r="AG192" s="291"/>
      <c r="AI192" s="1"/>
      <c r="AJ192" s="291" t="s">
        <v>25</v>
      </c>
      <c r="AK192" s="291"/>
      <c r="AL192" s="291"/>
      <c r="AM192" s="20">
        <f>IF(COUNTIF(AM194:AM208,"&gt;37")=0,0,COUNTIF(AM194:AM208,"&gt;37")-1)</f>
        <v>1</v>
      </c>
      <c r="AN192" s="285"/>
      <c r="AO192" s="20">
        <f>IF(COUNTIF(AO194:AO208,"&gt;37")=0,0,COUNTIF(AO194:AO208,"&gt;37")-1)</f>
        <v>1</v>
      </c>
      <c r="AP192" s="278" t="s">
        <v>37</v>
      </c>
      <c r="AQ192" s="278"/>
      <c r="AR192" s="278"/>
      <c r="AU192" s="291" t="s">
        <v>25</v>
      </c>
      <c r="AV192" s="291"/>
      <c r="AW192" s="291"/>
      <c r="AX192" s="20">
        <f>IF(COUNTIF(AX194:AX208,"&gt;37")=0,0,COUNTIF(AX194:AX208,"&gt;37")-1)</f>
        <v>4</v>
      </c>
      <c r="AZ192" s="20">
        <f>IF(COUNTIF(AZ194:AZ208,"&gt;37")=0,0,COUNTIF(AZ194:AZ208,"&gt;37")-1)</f>
        <v>0</v>
      </c>
      <c r="BA192" s="278" t="s">
        <v>22</v>
      </c>
      <c r="BB192" s="278"/>
      <c r="BC192" s="278"/>
      <c r="BF192" s="291" t="s">
        <v>25</v>
      </c>
      <c r="BG192" s="291"/>
      <c r="BH192" s="291"/>
      <c r="BI192" s="20">
        <f>IF(COUNTIF(BI194:BI208,"&gt;37")=0,0,COUNTIF(BI194:BI208,"&gt;37")-1)</f>
        <v>3</v>
      </c>
      <c r="BK192" s="20">
        <f>IF(COUNTIF(BK194:BK208,"&gt;37")=0,0,COUNTIF(BK194:BK208,"&gt;37")-1)</f>
        <v>0</v>
      </c>
      <c r="BL192" s="278" t="s">
        <v>12</v>
      </c>
      <c r="BM192" s="278"/>
      <c r="BN192" s="278"/>
      <c r="BP192" s="1"/>
      <c r="BQ192" s="291" t="s">
        <v>25</v>
      </c>
      <c r="BR192" s="291"/>
      <c r="BS192" s="291"/>
      <c r="BT192" s="20">
        <f>IF(COUNTIF(BT194:BT208,"&gt;37")=0,0,COUNTIF(BT194:BT208,"&gt;37")-1)</f>
        <v>1</v>
      </c>
      <c r="BV192" s="20">
        <f>IF(COUNTIF(BV194:BV208,"&gt;37")=0,0,COUNTIF(BV194:BV208,"&gt;37")-1)</f>
        <v>0</v>
      </c>
      <c r="BW192" s="278" t="s">
        <v>38</v>
      </c>
      <c r="BX192" s="278"/>
      <c r="BY192" s="278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L192" s="1"/>
      <c r="CM192" s="291" t="s">
        <v>25</v>
      </c>
      <c r="CN192" s="291"/>
      <c r="CO192" s="291"/>
      <c r="CP192" s="20">
        <f>IF(COUNTIF(CP194:CP208,"&gt;37")=0,0,COUNTIF(CP194:CP208,"&gt;37")-1)</f>
        <v>1</v>
      </c>
      <c r="CR192" s="20">
        <f>IF(COUNTIF(CR194:CR208,"&gt;37")=0,0,COUNTIF(CR194:CR208,"&gt;37")-1)</f>
        <v>6</v>
      </c>
      <c r="CS192" s="278" t="s">
        <v>31</v>
      </c>
      <c r="CT192" s="278"/>
      <c r="CU192" s="278"/>
      <c r="CW192" s="1"/>
      <c r="CX192" s="291" t="s">
        <v>25</v>
      </c>
      <c r="CY192" s="291"/>
      <c r="CZ192" s="291"/>
      <c r="DA192" s="20">
        <f>IF(COUNTIF(DA194:DA208,"&gt;37")=0,0,COUNTIF(DA194:DA208,"&gt;37")-1)</f>
        <v>1</v>
      </c>
      <c r="DC192" s="20">
        <f>IF(COUNTIF(DC194:DC208,"&gt;37")=0,0,COUNTIF(DC194:DC208,"&gt;37")-1)</f>
        <v>1</v>
      </c>
      <c r="DD192" s="278" t="s">
        <v>41</v>
      </c>
      <c r="DE192" s="278"/>
      <c r="DF192" s="278"/>
    </row>
    <row r="193" spans="1:126" ht="50.25">
      <c r="A193" s="286"/>
      <c r="B193" s="195"/>
      <c r="C193" s="198" t="s">
        <v>26</v>
      </c>
      <c r="D193" s="199" t="s">
        <v>27</v>
      </c>
      <c r="E193" s="297" t="s">
        <v>8</v>
      </c>
      <c r="F193" s="196"/>
      <c r="G193" s="296"/>
      <c r="H193" s="298"/>
      <c r="I193" s="295" t="s">
        <v>20</v>
      </c>
      <c r="J193" s="295" t="s">
        <v>24</v>
      </c>
      <c r="K193" s="295" t="s">
        <v>15</v>
      </c>
      <c r="M193" s="195"/>
      <c r="N193" s="198" t="s">
        <v>26</v>
      </c>
      <c r="O193" s="199" t="s">
        <v>27</v>
      </c>
      <c r="P193" s="297" t="s">
        <v>8</v>
      </c>
      <c r="Q193" s="296"/>
      <c r="R193" s="296"/>
      <c r="S193" s="296"/>
      <c r="T193" s="295" t="s">
        <v>14</v>
      </c>
      <c r="U193" s="295" t="s">
        <v>49</v>
      </c>
      <c r="V193" s="295" t="s">
        <v>50</v>
      </c>
      <c r="X193" s="195"/>
      <c r="Y193" s="198" t="s">
        <v>26</v>
      </c>
      <c r="Z193" s="199" t="s">
        <v>27</v>
      </c>
      <c r="AA193" s="297" t="s">
        <v>8</v>
      </c>
      <c r="AB193" s="196"/>
      <c r="AC193" s="296"/>
      <c r="AD193" s="298"/>
      <c r="AE193" s="295" t="s">
        <v>21</v>
      </c>
      <c r="AF193" s="295" t="s">
        <v>19</v>
      </c>
      <c r="AG193" s="295" t="s">
        <v>20</v>
      </c>
      <c r="AI193" s="195"/>
      <c r="AJ193" s="295" t="s">
        <v>26</v>
      </c>
      <c r="AK193" s="295" t="s">
        <v>27</v>
      </c>
      <c r="AL193" s="295" t="s">
        <v>8</v>
      </c>
      <c r="AM193" s="296"/>
      <c r="AN193" s="296"/>
      <c r="AO193" s="296"/>
      <c r="AP193" s="198" t="s">
        <v>15</v>
      </c>
      <c r="AQ193" s="199" t="s">
        <v>29</v>
      </c>
      <c r="AR193" s="297" t="s">
        <v>30</v>
      </c>
      <c r="AT193" s="195"/>
      <c r="AU193" s="295" t="s">
        <v>26</v>
      </c>
      <c r="AV193" s="295" t="s">
        <v>27</v>
      </c>
      <c r="AW193" s="295" t="s">
        <v>8</v>
      </c>
      <c r="AX193" s="296"/>
      <c r="AY193" s="296"/>
      <c r="AZ193" s="296"/>
      <c r="BA193" s="198" t="s">
        <v>45</v>
      </c>
      <c r="BB193" s="297" t="s">
        <v>47</v>
      </c>
      <c r="BC193" s="199" t="s">
        <v>46</v>
      </c>
      <c r="BF193" s="295" t="s">
        <v>26</v>
      </c>
      <c r="BG193" s="300" t="s">
        <v>27</v>
      </c>
      <c r="BH193" s="295" t="s">
        <v>8</v>
      </c>
      <c r="BI193" s="21"/>
      <c r="BJ193" s="299"/>
      <c r="BL193" s="198" t="s">
        <v>15</v>
      </c>
      <c r="BM193" s="197" t="s">
        <v>0</v>
      </c>
      <c r="BN193" s="297" t="s">
        <v>16</v>
      </c>
      <c r="BP193" s="195"/>
      <c r="BQ193" s="295" t="s">
        <v>26</v>
      </c>
      <c r="BR193" s="295" t="s">
        <v>27</v>
      </c>
      <c r="BS193" s="295" t="s">
        <v>8</v>
      </c>
      <c r="BT193" s="296"/>
      <c r="BU193" s="296"/>
      <c r="BV193" s="296"/>
      <c r="BW193" s="198" t="s">
        <v>39</v>
      </c>
      <c r="BX193" s="199" t="s">
        <v>40</v>
      </c>
      <c r="BY193" s="297" t="s">
        <v>15</v>
      </c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L193" s="195"/>
      <c r="CM193" s="295" t="s">
        <v>26</v>
      </c>
      <c r="CN193" s="295" t="s">
        <v>27</v>
      </c>
      <c r="CO193" s="295" t="s">
        <v>8</v>
      </c>
      <c r="CP193" s="196"/>
      <c r="CQ193" s="296"/>
      <c r="CR193" s="298"/>
      <c r="CS193" s="198" t="s">
        <v>32</v>
      </c>
      <c r="CT193" s="199" t="s">
        <v>33</v>
      </c>
      <c r="CU193" s="297" t="s">
        <v>34</v>
      </c>
      <c r="CW193" s="195"/>
      <c r="CX193" s="295" t="s">
        <v>26</v>
      </c>
      <c r="CY193" s="295" t="s">
        <v>27</v>
      </c>
      <c r="CZ193" s="295" t="s">
        <v>8</v>
      </c>
      <c r="DA193" s="296"/>
      <c r="DB193" s="296"/>
      <c r="DC193" s="296"/>
      <c r="DD193" s="198" t="s">
        <v>42</v>
      </c>
      <c r="DE193" s="199" t="s">
        <v>43</v>
      </c>
      <c r="DF193" s="297" t="s">
        <v>44</v>
      </c>
    </row>
    <row r="194" spans="1:126">
      <c r="A194" s="286"/>
      <c r="B194" s="3">
        <v>1</v>
      </c>
      <c r="C194" s="4">
        <v>10</v>
      </c>
      <c r="D194" s="5"/>
      <c r="E194" s="5"/>
      <c r="F194" s="302">
        <f>SUM(C$194:E194)</f>
        <v>10</v>
      </c>
      <c r="G194" s="285"/>
      <c r="H194" s="302">
        <f>SUM(I$194:K194)</f>
        <v>7</v>
      </c>
      <c r="I194" s="4">
        <v>7</v>
      </c>
      <c r="J194" s="5"/>
      <c r="K194" s="5"/>
      <c r="M194" s="3">
        <v>1</v>
      </c>
      <c r="N194" s="4">
        <v>11</v>
      </c>
      <c r="O194" s="5"/>
      <c r="P194" s="5"/>
      <c r="Q194" s="302">
        <f>SUM(N$194:P194)</f>
        <v>11</v>
      </c>
      <c r="R194" s="285"/>
      <c r="S194" s="302">
        <f>SUM(T$194:V194)</f>
        <v>9</v>
      </c>
      <c r="T194" s="4">
        <v>9</v>
      </c>
      <c r="U194" s="5"/>
      <c r="V194" s="5"/>
      <c r="X194" s="3">
        <v>1</v>
      </c>
      <c r="Y194" s="4">
        <v>11</v>
      </c>
      <c r="Z194" s="5"/>
      <c r="AA194" s="5"/>
      <c r="AB194" s="302">
        <f>SUM(Y$194:AA194)</f>
        <v>11</v>
      </c>
      <c r="AC194" s="285"/>
      <c r="AD194" s="302">
        <f>SUM(AE$194:AG194)</f>
        <v>0</v>
      </c>
      <c r="AE194" s="4" t="s">
        <v>1</v>
      </c>
      <c r="AF194" s="5"/>
      <c r="AG194" s="5"/>
      <c r="AI194" s="3">
        <v>1</v>
      </c>
      <c r="AJ194" s="4" t="s">
        <v>1</v>
      </c>
      <c r="AK194" s="5"/>
      <c r="AL194" s="5"/>
      <c r="AM194" s="302">
        <f>SUM(AJ$194:AL194)</f>
        <v>0</v>
      </c>
      <c r="AN194" s="285"/>
      <c r="AO194" s="302">
        <f>SUM(AP$194:AR194)</f>
        <v>11</v>
      </c>
      <c r="AP194" s="4">
        <v>11</v>
      </c>
      <c r="AQ194" s="5"/>
      <c r="AR194" s="5"/>
      <c r="AT194" s="3">
        <v>1</v>
      </c>
      <c r="AU194" s="4">
        <v>11</v>
      </c>
      <c r="AV194" s="5"/>
      <c r="AW194" s="5"/>
      <c r="AX194" s="302">
        <f>SUM(AU$194:AW194)</f>
        <v>11</v>
      </c>
      <c r="AZ194" s="302">
        <f>SUM(BA$194:BC194)</f>
        <v>9</v>
      </c>
      <c r="BA194" s="4">
        <v>9</v>
      </c>
      <c r="BB194" s="5"/>
      <c r="BC194" s="5"/>
      <c r="BE194" s="3">
        <v>1</v>
      </c>
      <c r="BF194" s="4" t="s">
        <v>1</v>
      </c>
      <c r="BG194" s="5"/>
      <c r="BH194" s="5"/>
      <c r="BI194" s="302">
        <f>SUM($BF$194:BH194)</f>
        <v>0</v>
      </c>
      <c r="BK194" s="302">
        <f>SUM($BL$194:BN194)</f>
        <v>0</v>
      </c>
      <c r="BL194" s="4" t="s">
        <v>1</v>
      </c>
      <c r="BM194" s="5"/>
      <c r="BN194" s="5"/>
      <c r="BP194" s="3">
        <v>1</v>
      </c>
      <c r="BQ194" s="4">
        <v>11</v>
      </c>
      <c r="BR194" s="5"/>
      <c r="BS194" s="5"/>
      <c r="BT194" s="302">
        <f>SUM(BQ$194:BS194)</f>
        <v>11</v>
      </c>
      <c r="BV194" s="302">
        <f>SUM(BW$194:BY194)</f>
        <v>6</v>
      </c>
      <c r="BW194" s="4">
        <v>6</v>
      </c>
      <c r="BX194" s="5"/>
      <c r="BY194" s="5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L194" s="3">
        <v>1</v>
      </c>
      <c r="CM194" s="4">
        <v>12</v>
      </c>
      <c r="CN194" s="5"/>
      <c r="CO194" s="5"/>
      <c r="CP194" s="302">
        <f>SUM(CM$194:CO194)</f>
        <v>12</v>
      </c>
      <c r="CR194" s="302">
        <f>SUM(CS$194:CU194)</f>
        <v>11</v>
      </c>
      <c r="CS194" s="4">
        <v>11</v>
      </c>
      <c r="CT194" s="5"/>
      <c r="CU194" s="5"/>
      <c r="CW194" s="3">
        <v>1</v>
      </c>
      <c r="CX194" s="4">
        <v>11</v>
      </c>
      <c r="CY194" s="5"/>
      <c r="CZ194" s="5"/>
      <c r="DA194" s="302">
        <f>SUM(CX$194:CZ194)</f>
        <v>11</v>
      </c>
      <c r="DC194" s="302">
        <f>SUM(DD$194:DF194)</f>
        <v>7</v>
      </c>
      <c r="DD194" s="4">
        <v>7</v>
      </c>
      <c r="DE194" s="5"/>
      <c r="DF194" s="5"/>
    </row>
    <row r="195" spans="1:126">
      <c r="A195" s="286"/>
      <c r="B195" s="7">
        <v>2</v>
      </c>
      <c r="C195" s="5"/>
      <c r="D195" s="4">
        <v>4</v>
      </c>
      <c r="E195" s="5"/>
      <c r="F195" s="302">
        <f>SUM(C$194:E195)</f>
        <v>14</v>
      </c>
      <c r="G195" s="285"/>
      <c r="H195" s="302">
        <f>SUM(I$194:K195)</f>
        <v>13</v>
      </c>
      <c r="I195" s="5"/>
      <c r="J195" s="4">
        <v>6</v>
      </c>
      <c r="K195" s="5"/>
      <c r="M195" s="7">
        <v>2</v>
      </c>
      <c r="N195" s="5"/>
      <c r="O195" s="4" t="s">
        <v>1</v>
      </c>
      <c r="P195" s="5"/>
      <c r="Q195" s="302">
        <f>SUM(N$194:P195)</f>
        <v>11</v>
      </c>
      <c r="R195" s="285"/>
      <c r="S195" s="302">
        <f>SUM(T$194:V195)</f>
        <v>12</v>
      </c>
      <c r="T195" s="5"/>
      <c r="U195" s="4">
        <v>3</v>
      </c>
      <c r="V195" s="5"/>
      <c r="X195" s="7">
        <v>2</v>
      </c>
      <c r="Y195" s="5"/>
      <c r="Z195" s="4">
        <v>11</v>
      </c>
      <c r="AA195" s="5"/>
      <c r="AB195" s="302">
        <f>SUM(Y$194:AA195)</f>
        <v>22</v>
      </c>
      <c r="AC195" s="285"/>
      <c r="AD195" s="302">
        <f>SUM(AE$194:AG195)</f>
        <v>11</v>
      </c>
      <c r="AE195" s="5"/>
      <c r="AF195" s="4">
        <v>11</v>
      </c>
      <c r="AG195" s="5"/>
      <c r="AI195" s="7">
        <v>2</v>
      </c>
      <c r="AJ195" s="5"/>
      <c r="AK195" s="4">
        <v>8</v>
      </c>
      <c r="AL195" s="5"/>
      <c r="AM195" s="302">
        <f>SUM(AJ$194:AL195)</f>
        <v>8</v>
      </c>
      <c r="AN195" s="285"/>
      <c r="AO195" s="302">
        <f>SUM(AP$194:AR195)</f>
        <v>23</v>
      </c>
      <c r="AP195" s="5"/>
      <c r="AQ195" s="4">
        <v>12</v>
      </c>
      <c r="AR195" s="5"/>
      <c r="AT195" s="7">
        <v>2</v>
      </c>
      <c r="AU195" s="5"/>
      <c r="AV195" s="4">
        <v>6</v>
      </c>
      <c r="AW195" s="5"/>
      <c r="AX195" s="302">
        <f>SUM(AU$194:AW195)</f>
        <v>17</v>
      </c>
      <c r="AZ195" s="302">
        <f>SUM(BA$194:BC195)</f>
        <v>9</v>
      </c>
      <c r="BA195" s="5"/>
      <c r="BB195" s="4" t="s">
        <v>1</v>
      </c>
      <c r="BC195" s="5"/>
      <c r="BE195" s="7">
        <v>2</v>
      </c>
      <c r="BF195" s="5"/>
      <c r="BG195" s="4">
        <v>7</v>
      </c>
      <c r="BH195" s="5"/>
      <c r="BI195" s="302">
        <f>SUM($BF$194:BH195)</f>
        <v>7</v>
      </c>
      <c r="BK195" s="302">
        <f>SUM($BL$194:BN195)</f>
        <v>9</v>
      </c>
      <c r="BL195" s="5"/>
      <c r="BM195" s="4">
        <v>9</v>
      </c>
      <c r="BN195" s="5"/>
      <c r="BP195" s="7">
        <v>2</v>
      </c>
      <c r="BQ195" s="5"/>
      <c r="BR195" s="4">
        <v>5</v>
      </c>
      <c r="BS195" s="5"/>
      <c r="BT195" s="302">
        <f>SUM(BQ$194:BS195)</f>
        <v>16</v>
      </c>
      <c r="BV195" s="302">
        <f>SUM(BW$194:BY195)</f>
        <v>9</v>
      </c>
      <c r="BW195" s="5"/>
      <c r="BX195" s="4">
        <v>3</v>
      </c>
      <c r="BY195" s="5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L195" s="7">
        <v>2</v>
      </c>
      <c r="CM195" s="5"/>
      <c r="CN195" s="4" t="s">
        <v>1</v>
      </c>
      <c r="CO195" s="5"/>
      <c r="CP195" s="302">
        <f>SUM(CM$194:CO195)</f>
        <v>12</v>
      </c>
      <c r="CR195" s="302">
        <f>SUM(CS$194:CU195)</f>
        <v>14</v>
      </c>
      <c r="CS195" s="5"/>
      <c r="CT195" s="4">
        <v>3</v>
      </c>
      <c r="CU195" s="5"/>
      <c r="CW195" s="7">
        <v>2</v>
      </c>
      <c r="CX195" s="5"/>
      <c r="CY195" s="4">
        <v>5</v>
      </c>
      <c r="CZ195" s="5"/>
      <c r="DA195" s="302">
        <f>SUM(CX$194:CZ195)</f>
        <v>16</v>
      </c>
      <c r="DC195" s="302">
        <f>SUM(DD$194:DF195)</f>
        <v>10</v>
      </c>
      <c r="DD195" s="5"/>
      <c r="DE195" s="4">
        <v>3</v>
      </c>
      <c r="DF195" s="5"/>
    </row>
    <row r="196" spans="1:126">
      <c r="A196" s="286"/>
      <c r="B196" s="7">
        <v>3</v>
      </c>
      <c r="C196" s="4"/>
      <c r="D196" s="5"/>
      <c r="E196" s="5">
        <v>7</v>
      </c>
      <c r="F196" s="302">
        <f>SUM(C$194:E196)</f>
        <v>21</v>
      </c>
      <c r="G196" s="285"/>
      <c r="H196" s="302">
        <f>SUM(I$194:K196)</f>
        <v>24</v>
      </c>
      <c r="I196" s="4"/>
      <c r="J196" s="5"/>
      <c r="K196" s="5">
        <v>11</v>
      </c>
      <c r="M196" s="7">
        <v>3</v>
      </c>
      <c r="N196" s="4"/>
      <c r="O196" s="5"/>
      <c r="P196" s="5">
        <v>9</v>
      </c>
      <c r="Q196" s="302">
        <f>SUM(N$194:P196)</f>
        <v>20</v>
      </c>
      <c r="R196" s="285"/>
      <c r="S196" s="302">
        <f>SUM(T$194:V196)</f>
        <v>18</v>
      </c>
      <c r="T196" s="4"/>
      <c r="U196" s="5"/>
      <c r="V196" s="5">
        <v>6</v>
      </c>
      <c r="X196" s="7">
        <v>3</v>
      </c>
      <c r="Y196" s="4"/>
      <c r="Z196" s="5"/>
      <c r="AA196" s="5" t="s">
        <v>1</v>
      </c>
      <c r="AB196" s="302">
        <f>SUM(Y$194:AA196)</f>
        <v>22</v>
      </c>
      <c r="AC196" s="285"/>
      <c r="AD196" s="302">
        <f>SUM(AE$194:AG196)</f>
        <v>22</v>
      </c>
      <c r="AE196" s="4"/>
      <c r="AF196" s="5"/>
      <c r="AG196" s="5">
        <v>11</v>
      </c>
      <c r="AI196" s="7">
        <v>3</v>
      </c>
      <c r="AJ196" s="4"/>
      <c r="AK196" s="5"/>
      <c r="AL196" s="5">
        <v>12</v>
      </c>
      <c r="AM196" s="302">
        <f>SUM(AJ$194:AL196)</f>
        <v>20</v>
      </c>
      <c r="AN196" s="285"/>
      <c r="AO196" s="302">
        <f>SUM(AP$194:AR196)</f>
        <v>23</v>
      </c>
      <c r="AP196" s="4"/>
      <c r="AQ196" s="5"/>
      <c r="AR196" s="5" t="s">
        <v>1</v>
      </c>
      <c r="AT196" s="7">
        <v>3</v>
      </c>
      <c r="AU196" s="4"/>
      <c r="AV196" s="5"/>
      <c r="AW196" s="5">
        <v>12</v>
      </c>
      <c r="AX196" s="302">
        <f>SUM(AU$194:AW196)</f>
        <v>29</v>
      </c>
      <c r="AZ196" s="302">
        <f>SUM(BA$194:BC196)</f>
        <v>11</v>
      </c>
      <c r="BA196" s="4"/>
      <c r="BB196" s="5"/>
      <c r="BC196" s="5">
        <v>2</v>
      </c>
      <c r="BE196" s="7">
        <v>3</v>
      </c>
      <c r="BF196" s="4"/>
      <c r="BG196" s="5"/>
      <c r="BH196" s="5">
        <v>8</v>
      </c>
      <c r="BI196" s="302">
        <f>SUM($BF$194:BH196)</f>
        <v>15</v>
      </c>
      <c r="BK196" s="302">
        <f>SUM($BL$194:BN196)</f>
        <v>11</v>
      </c>
      <c r="BL196" s="4"/>
      <c r="BM196" s="5"/>
      <c r="BN196" s="5">
        <v>2</v>
      </c>
      <c r="BP196" s="7">
        <v>3</v>
      </c>
      <c r="BQ196" s="4"/>
      <c r="BR196" s="5"/>
      <c r="BS196" s="5">
        <v>4</v>
      </c>
      <c r="BT196" s="302">
        <f>SUM(BQ$194:BS196)</f>
        <v>20</v>
      </c>
      <c r="BV196" s="302">
        <f>SUM(BW$194:BY196)</f>
        <v>20</v>
      </c>
      <c r="BW196" s="4"/>
      <c r="BX196" s="5"/>
      <c r="BY196" s="5">
        <v>11</v>
      </c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L196" s="7">
        <v>3</v>
      </c>
      <c r="CM196" s="4"/>
      <c r="CN196" s="5"/>
      <c r="CO196" s="5">
        <v>2</v>
      </c>
      <c r="CP196" s="302">
        <f>SUM(CM$194:CO196)</f>
        <v>14</v>
      </c>
      <c r="CR196" s="302">
        <f>SUM(CS$194:CU196)</f>
        <v>21</v>
      </c>
      <c r="CS196" s="4"/>
      <c r="CT196" s="5"/>
      <c r="CU196" s="5">
        <v>7</v>
      </c>
      <c r="CW196" s="7">
        <v>3</v>
      </c>
      <c r="CX196" s="4"/>
      <c r="CY196" s="5"/>
      <c r="CZ196" s="5">
        <v>7</v>
      </c>
      <c r="DA196" s="302">
        <f>SUM(CX$194:CZ196)</f>
        <v>23</v>
      </c>
      <c r="DC196" s="302">
        <f>SUM(DD$194:DF196)</f>
        <v>17</v>
      </c>
      <c r="DD196" s="4"/>
      <c r="DE196" s="5"/>
      <c r="DF196" s="5">
        <v>7</v>
      </c>
      <c r="DI196" s="276" t="s">
        <v>57</v>
      </c>
      <c r="DJ196" s="277"/>
      <c r="DK196" s="277"/>
      <c r="DL196" s="277"/>
      <c r="DM196" s="303"/>
      <c r="DN196" s="304"/>
      <c r="DO196" s="305"/>
      <c r="DP196" s="303">
        <v>9</v>
      </c>
      <c r="DR196" s="76" t="s">
        <v>75</v>
      </c>
      <c r="DS196" s="77"/>
      <c r="DT196" s="77"/>
      <c r="DU196" s="306"/>
      <c r="DV196" s="306">
        <f>DP203/DP206</f>
        <v>67</v>
      </c>
    </row>
    <row r="197" spans="1:126">
      <c r="A197" s="286"/>
      <c r="B197" s="3">
        <v>4</v>
      </c>
      <c r="C197" s="5">
        <v>11</v>
      </c>
      <c r="D197" s="4"/>
      <c r="E197" s="5"/>
      <c r="F197" s="302">
        <f>SUM(C$194:E197)</f>
        <v>32</v>
      </c>
      <c r="G197" s="285"/>
      <c r="H197" s="302">
        <f>SUM(I$194:K197)</f>
        <v>34</v>
      </c>
      <c r="I197" s="5">
        <v>10</v>
      </c>
      <c r="J197" s="4"/>
      <c r="K197" s="5"/>
      <c r="M197" s="7">
        <v>4</v>
      </c>
      <c r="N197" s="5" t="s">
        <v>1</v>
      </c>
      <c r="O197" s="4"/>
      <c r="P197" s="5"/>
      <c r="Q197" s="302">
        <f>SUM(N$194:P197)</f>
        <v>20</v>
      </c>
      <c r="R197" s="285"/>
      <c r="S197" s="302">
        <f>SUM(T$194:V197)</f>
        <v>24</v>
      </c>
      <c r="T197" s="5">
        <v>6</v>
      </c>
      <c r="U197" s="4"/>
      <c r="V197" s="5"/>
      <c r="X197" s="3">
        <v>4</v>
      </c>
      <c r="Y197" s="5" t="s">
        <v>1</v>
      </c>
      <c r="Z197" s="4"/>
      <c r="AA197" s="5"/>
      <c r="AB197" s="302">
        <f>SUM(Y$194:AA197)</f>
        <v>22</v>
      </c>
      <c r="AC197" s="285"/>
      <c r="AD197" s="302">
        <f>SUM(AE$194:AG197)</f>
        <v>31</v>
      </c>
      <c r="AE197" s="5">
        <v>9</v>
      </c>
      <c r="AF197" s="4"/>
      <c r="AG197" s="5"/>
      <c r="AI197" s="7">
        <v>4</v>
      </c>
      <c r="AJ197" s="5">
        <v>12</v>
      </c>
      <c r="AK197" s="4"/>
      <c r="AL197" s="5"/>
      <c r="AM197" s="302">
        <f>SUM(AJ$194:AL197)</f>
        <v>32</v>
      </c>
      <c r="AN197" s="285"/>
      <c r="AO197" s="302">
        <f>SUM(AP$194:AR197)</f>
        <v>35</v>
      </c>
      <c r="AP197" s="5">
        <v>12</v>
      </c>
      <c r="AQ197" s="4"/>
      <c r="AR197" s="5"/>
      <c r="AT197" s="7">
        <v>4</v>
      </c>
      <c r="AU197" s="5">
        <v>8</v>
      </c>
      <c r="AV197" s="4"/>
      <c r="AW197" s="5"/>
      <c r="AX197" s="302">
        <f>SUM(AU$194:AW197)</f>
        <v>37</v>
      </c>
      <c r="AZ197" s="302">
        <f>SUM(BA$194:BC197)</f>
        <v>19</v>
      </c>
      <c r="BA197" s="5">
        <v>8</v>
      </c>
      <c r="BB197" s="4"/>
      <c r="BC197" s="5"/>
      <c r="BE197" s="3">
        <v>4</v>
      </c>
      <c r="BF197" s="5">
        <v>2</v>
      </c>
      <c r="BG197" s="4"/>
      <c r="BH197" s="5"/>
      <c r="BI197" s="302">
        <f>SUM($BF$194:BH197)</f>
        <v>17</v>
      </c>
      <c r="BK197" s="302">
        <f>SUM($BL$194:BN197)</f>
        <v>20</v>
      </c>
      <c r="BL197" s="5">
        <v>9</v>
      </c>
      <c r="BM197" s="4"/>
      <c r="BN197" s="5"/>
      <c r="BP197" s="7">
        <v>4</v>
      </c>
      <c r="BQ197" s="5">
        <v>5</v>
      </c>
      <c r="BR197" s="4"/>
      <c r="BS197" s="5"/>
      <c r="BT197" s="302">
        <f>SUM(BQ$194:BS197)</f>
        <v>25</v>
      </c>
      <c r="BV197" s="302">
        <f>SUM(BW$194:BY197)</f>
        <v>22</v>
      </c>
      <c r="BW197" s="5">
        <v>2</v>
      </c>
      <c r="BX197" s="4"/>
      <c r="BY197" s="5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L197" s="3">
        <v>4</v>
      </c>
      <c r="CM197" s="5" t="s">
        <v>1</v>
      </c>
      <c r="CN197" s="4"/>
      <c r="CO197" s="5"/>
      <c r="CP197" s="302">
        <f>SUM(CM$194:CO197)</f>
        <v>14</v>
      </c>
      <c r="CR197" s="302">
        <f>SUM(CS$194:CU197)</f>
        <v>24</v>
      </c>
      <c r="CS197" s="5">
        <v>3</v>
      </c>
      <c r="CT197" s="4"/>
      <c r="CU197" s="5"/>
      <c r="CW197" s="7">
        <v>4</v>
      </c>
      <c r="CX197" s="5" t="s">
        <v>1</v>
      </c>
      <c r="CY197" s="4"/>
      <c r="CZ197" s="5"/>
      <c r="DA197" s="302">
        <f>SUM(CX$194:CZ197)</f>
        <v>23</v>
      </c>
      <c r="DC197" s="302">
        <f>SUM(DD$194:DF197)</f>
        <v>20</v>
      </c>
      <c r="DD197" s="5">
        <v>3</v>
      </c>
      <c r="DE197" s="4"/>
      <c r="DF197" s="5"/>
      <c r="DI197" s="274" t="s">
        <v>58</v>
      </c>
      <c r="DJ197" s="275"/>
      <c r="DK197" s="275"/>
      <c r="DL197" s="275"/>
      <c r="DM197" s="307"/>
      <c r="DN197" s="308"/>
      <c r="DP197" s="307">
        <f>COUNTIFS(F210,"&gt;"&amp;H210)+COUNTIFS(Q210,"&gt;"&amp;S210)+COUNTIFS(AB210,"&gt;"&amp;AD210)+COUNTIFS(AM210,"&gt;"&amp;AO210)+COUNTIFS(AX210,"&gt;"&amp;AZ210)+COUNTIFS(BI210,"&gt;"&amp;BK210)+COUNTIFS(BT210,"&gt;"&amp;BV210)+COUNTIFS(CE210,"&gt;"&amp;CG210)+COUNTIFS(CP210,"&gt;"&amp;CR210)+COUNTIFS(DA210,"&gt;"&amp;DC210)</f>
        <v>6</v>
      </c>
      <c r="DR197" s="76" t="s">
        <v>76</v>
      </c>
      <c r="DS197" s="77"/>
      <c r="DT197" s="77"/>
      <c r="DU197" s="306"/>
      <c r="DV197" s="306">
        <f>(DP203/DP205)-DV196</f>
        <v>24.000000000000014</v>
      </c>
    </row>
    <row r="198" spans="1:126">
      <c r="A198" s="286"/>
      <c r="B198" s="7">
        <v>5</v>
      </c>
      <c r="C198" s="4"/>
      <c r="D198" s="5" t="s">
        <v>1</v>
      </c>
      <c r="E198" s="5"/>
      <c r="F198" s="302">
        <f>SUM(C$194:E198)</f>
        <v>32</v>
      </c>
      <c r="G198" s="285"/>
      <c r="H198" s="302">
        <f>SUM(I$194:K198)</f>
        <v>39</v>
      </c>
      <c r="I198" s="4"/>
      <c r="J198" s="5">
        <v>5</v>
      </c>
      <c r="K198" s="5"/>
      <c r="M198" s="7">
        <v>5</v>
      </c>
      <c r="N198" s="4"/>
      <c r="O198" s="5">
        <v>3</v>
      </c>
      <c r="P198" s="5"/>
      <c r="Q198" s="302">
        <f>SUM(N$194:P198)</f>
        <v>23</v>
      </c>
      <c r="R198" s="285"/>
      <c r="S198" s="302">
        <f>SUM(T$194:V198)</f>
        <v>32</v>
      </c>
      <c r="T198" s="4"/>
      <c r="U198" s="5">
        <v>8</v>
      </c>
      <c r="V198" s="5"/>
      <c r="X198" s="7">
        <v>5</v>
      </c>
      <c r="Y198" s="4"/>
      <c r="Z198" s="5">
        <v>4</v>
      </c>
      <c r="AA198" s="5"/>
      <c r="AB198" s="302">
        <f>SUM(Y$194:AA198)</f>
        <v>26</v>
      </c>
      <c r="AC198" s="285"/>
      <c r="AD198" s="302">
        <f>SUM(AE$194:AG198)</f>
        <v>40</v>
      </c>
      <c r="AE198" s="4"/>
      <c r="AF198" s="5">
        <v>9</v>
      </c>
      <c r="AG198" s="5"/>
      <c r="AI198" s="7">
        <v>5</v>
      </c>
      <c r="AJ198" s="4"/>
      <c r="AK198" s="5">
        <v>4</v>
      </c>
      <c r="AL198" s="5"/>
      <c r="AM198" s="302">
        <f>SUM(AJ$194:AL198)</f>
        <v>36</v>
      </c>
      <c r="AN198" s="285"/>
      <c r="AO198" s="302">
        <f>SUM(AP$194:AR198)</f>
        <v>38</v>
      </c>
      <c r="AP198" s="4"/>
      <c r="AQ198" s="5">
        <v>3</v>
      </c>
      <c r="AR198" s="5"/>
      <c r="AT198" s="7">
        <v>5</v>
      </c>
      <c r="AU198" s="4"/>
      <c r="AV198" s="5">
        <v>6</v>
      </c>
      <c r="AW198" s="5"/>
      <c r="AX198" s="302">
        <f>SUM(AU$194:AW198)</f>
        <v>43</v>
      </c>
      <c r="AZ198" s="302">
        <f>SUM(BA$194:BC198)</f>
        <v>19</v>
      </c>
      <c r="BA198" s="4"/>
      <c r="BB198" s="5" t="s">
        <v>1</v>
      </c>
      <c r="BC198" s="5"/>
      <c r="BE198" s="7">
        <v>5</v>
      </c>
      <c r="BF198" s="4"/>
      <c r="BG198" s="5">
        <v>3</v>
      </c>
      <c r="BH198" s="5"/>
      <c r="BI198" s="302">
        <f>SUM($BF$194:BH198)</f>
        <v>20</v>
      </c>
      <c r="BK198" s="302">
        <f>SUM($BL$194:BN198)</f>
        <v>20</v>
      </c>
      <c r="BL198" s="4"/>
      <c r="BM198" s="5" t="s">
        <v>1</v>
      </c>
      <c r="BN198" s="5"/>
      <c r="BP198" s="7">
        <v>5</v>
      </c>
      <c r="BQ198" s="4"/>
      <c r="BR198" s="5">
        <v>9</v>
      </c>
      <c r="BS198" s="5"/>
      <c r="BT198" s="302">
        <f>SUM(BQ$194:BS198)</f>
        <v>34</v>
      </c>
      <c r="BV198" s="302">
        <f>SUM(BW$194:BY198)</f>
        <v>22</v>
      </c>
      <c r="BW198" s="4"/>
      <c r="BX198" s="5" t="s">
        <v>1</v>
      </c>
      <c r="BY198" s="5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L198" s="7">
        <v>5</v>
      </c>
      <c r="CM198" s="4"/>
      <c r="CN198" s="5">
        <v>3</v>
      </c>
      <c r="CO198" s="5"/>
      <c r="CP198" s="302">
        <f>SUM(CM$194:CO198)</f>
        <v>17</v>
      </c>
      <c r="CR198" s="302">
        <f>SUM(CS$194:CU198)</f>
        <v>36</v>
      </c>
      <c r="CS198" s="4"/>
      <c r="CT198" s="5">
        <v>12</v>
      </c>
      <c r="CU198" s="5"/>
      <c r="CW198" s="7">
        <v>5</v>
      </c>
      <c r="CX198" s="4"/>
      <c r="CY198" s="5" t="s">
        <v>1</v>
      </c>
      <c r="CZ198" s="5"/>
      <c r="DA198" s="302">
        <f>SUM(CX$194:CZ198)</f>
        <v>23</v>
      </c>
      <c r="DC198" s="302">
        <f>SUM(DD$194:DF198)</f>
        <v>31</v>
      </c>
      <c r="DD198" s="4"/>
      <c r="DE198" s="5">
        <v>11</v>
      </c>
      <c r="DF198" s="5"/>
      <c r="DI198" s="274" t="s">
        <v>59</v>
      </c>
      <c r="DJ198" s="275"/>
      <c r="DK198" s="275"/>
      <c r="DL198" s="275"/>
      <c r="DM198" s="307"/>
      <c r="DN198" s="308"/>
      <c r="DP198" s="309">
        <f>DP197/DP196</f>
        <v>0.66666666666666663</v>
      </c>
      <c r="DR198" s="274" t="s">
        <v>77</v>
      </c>
      <c r="DS198" s="275"/>
      <c r="DT198" s="275"/>
      <c r="DU198" s="307"/>
      <c r="DV198" s="309">
        <f>DV197/DV211</f>
        <v>0.26373626373626385</v>
      </c>
    </row>
    <row r="199" spans="1:126">
      <c r="A199" s="286"/>
      <c r="B199" s="7">
        <v>6</v>
      </c>
      <c r="C199" s="5"/>
      <c r="D199" s="4"/>
      <c r="E199" s="5">
        <v>11</v>
      </c>
      <c r="F199" s="302">
        <f>SUM(C$194:E199)</f>
        <v>43</v>
      </c>
      <c r="G199" s="285"/>
      <c r="H199" s="302">
        <f>SUM(I$194:K199)</f>
        <v>39</v>
      </c>
      <c r="I199" s="5"/>
      <c r="J199" s="4"/>
      <c r="K199" s="5" t="s">
        <v>1</v>
      </c>
      <c r="M199" s="7">
        <v>6</v>
      </c>
      <c r="N199" s="5"/>
      <c r="O199" s="4"/>
      <c r="P199" s="5">
        <v>2</v>
      </c>
      <c r="Q199" s="302">
        <f>SUM(N$194:P199)</f>
        <v>25</v>
      </c>
      <c r="R199" s="285"/>
      <c r="S199" s="302">
        <f>SUM(T$194:V199)</f>
        <v>34</v>
      </c>
      <c r="T199" s="5"/>
      <c r="U199" s="4"/>
      <c r="V199" s="5">
        <v>2</v>
      </c>
      <c r="X199" s="7">
        <v>6</v>
      </c>
      <c r="Y199" s="5"/>
      <c r="Z199" s="4"/>
      <c r="AA199" s="5" t="s">
        <v>1</v>
      </c>
      <c r="AB199" s="302">
        <f>SUM(Y$194:AA199)</f>
        <v>26</v>
      </c>
      <c r="AC199" s="285"/>
      <c r="AD199" s="302">
        <f>SUM(AE$194:AG199)</f>
        <v>43</v>
      </c>
      <c r="AE199" s="5"/>
      <c r="AF199" s="4"/>
      <c r="AG199" s="5">
        <v>3</v>
      </c>
      <c r="AI199" s="7">
        <v>6</v>
      </c>
      <c r="AJ199" s="5"/>
      <c r="AK199" s="4"/>
      <c r="AL199" s="5">
        <v>9</v>
      </c>
      <c r="AM199" s="302">
        <f>SUM(AJ$194:AL199)</f>
        <v>45</v>
      </c>
      <c r="AN199" s="285"/>
      <c r="AO199" s="302">
        <f>SUM(AP$194:AR199)</f>
        <v>47</v>
      </c>
      <c r="AP199" s="5"/>
      <c r="AQ199" s="4"/>
      <c r="AR199" s="5">
        <v>9</v>
      </c>
      <c r="AT199" s="7">
        <v>6</v>
      </c>
      <c r="AU199" s="5"/>
      <c r="AV199" s="4"/>
      <c r="AW199" s="5" t="s">
        <v>1</v>
      </c>
      <c r="AX199" s="302">
        <f>SUM(AU$194:AW199)</f>
        <v>43</v>
      </c>
      <c r="AZ199" s="302">
        <f>SUM(BA$194:BC199)</f>
        <v>27</v>
      </c>
      <c r="BA199" s="5"/>
      <c r="BB199" s="4"/>
      <c r="BC199" s="5">
        <v>8</v>
      </c>
      <c r="BE199" s="7">
        <v>6</v>
      </c>
      <c r="BF199" s="5"/>
      <c r="BG199" s="4"/>
      <c r="BH199" s="5">
        <v>2</v>
      </c>
      <c r="BI199" s="302">
        <f>SUM($BF$194:BH199)</f>
        <v>22</v>
      </c>
      <c r="BK199" s="302">
        <f>SUM($BL$194:BN199)</f>
        <v>20</v>
      </c>
      <c r="BL199" s="5"/>
      <c r="BM199" s="4"/>
      <c r="BN199" s="5" t="s">
        <v>1</v>
      </c>
      <c r="BP199" s="7">
        <v>6</v>
      </c>
      <c r="BQ199" s="5"/>
      <c r="BR199" s="4"/>
      <c r="BS199" s="5" t="s">
        <v>1</v>
      </c>
      <c r="BT199" s="302">
        <f>SUM(BQ$194:BS199)</f>
        <v>34</v>
      </c>
      <c r="BV199" s="302">
        <f>SUM(BW$194:BY199)</f>
        <v>31</v>
      </c>
      <c r="BW199" s="5"/>
      <c r="BX199" s="4"/>
      <c r="BY199" s="5">
        <v>9</v>
      </c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L199" s="7">
        <v>6</v>
      </c>
      <c r="CM199" s="5"/>
      <c r="CN199" s="4"/>
      <c r="CO199" s="5">
        <v>12</v>
      </c>
      <c r="CP199" s="302">
        <f>SUM(CM$194:CO199)</f>
        <v>29</v>
      </c>
      <c r="CR199" s="302">
        <f>SUM(CS$194:CU199)</f>
        <v>38</v>
      </c>
      <c r="CS199" s="5"/>
      <c r="CT199" s="4"/>
      <c r="CU199" s="5">
        <v>2</v>
      </c>
      <c r="CW199" s="7">
        <v>6</v>
      </c>
      <c r="CX199" s="5"/>
      <c r="CY199" s="4"/>
      <c r="CZ199" s="5">
        <v>2</v>
      </c>
      <c r="DA199" s="302">
        <f>SUM(CX$194:CZ199)</f>
        <v>25</v>
      </c>
      <c r="DC199" s="302">
        <f>SUM(DD$194:DF199)</f>
        <v>40</v>
      </c>
      <c r="DD199" s="5"/>
      <c r="DE199" s="4"/>
      <c r="DF199" s="5">
        <v>9</v>
      </c>
      <c r="DI199" s="76" t="s">
        <v>60</v>
      </c>
      <c r="DJ199" s="77"/>
      <c r="DK199" s="77"/>
      <c r="DL199" s="77"/>
      <c r="DM199" s="306"/>
      <c r="DN199" s="299"/>
      <c r="DP199" s="306">
        <f>MIN(IF(Q210=50,Q211,99),IF(AB210=50,AB211,99),IF(AM210=50,AM211,99),IF(AX210=50,AX211,99),IF(BI210=50,BI211,99),IF(BT210=50,BT211,99),IF(CE210=50,CE211,99),IF(CP210=50,CP211,99),IF(DA210=50,DA211,99),IF(F210=50,F211,99))</f>
        <v>7</v>
      </c>
      <c r="DR199" s="76" t="s">
        <v>78</v>
      </c>
      <c r="DS199" s="77"/>
      <c r="DT199" s="77"/>
      <c r="DU199" s="306"/>
      <c r="DV199" s="310">
        <f>DV197/DP196</f>
        <v>2.6666666666666683</v>
      </c>
    </row>
    <row r="200" spans="1:126">
      <c r="A200" s="286"/>
      <c r="B200" s="3">
        <v>7</v>
      </c>
      <c r="C200" s="24">
        <v>-18</v>
      </c>
      <c r="D200" s="5"/>
      <c r="E200" s="5"/>
      <c r="F200" s="302">
        <f>SUM(C$194:E200)</f>
        <v>25</v>
      </c>
      <c r="G200" s="285"/>
      <c r="H200" s="302">
        <f>SUM(I$194:K200)</f>
        <v>39</v>
      </c>
      <c r="I200" s="4" t="s">
        <v>1</v>
      </c>
      <c r="J200" s="5"/>
      <c r="K200" s="5"/>
      <c r="M200" s="7">
        <v>7</v>
      </c>
      <c r="N200" s="4">
        <v>2</v>
      </c>
      <c r="O200" s="5"/>
      <c r="P200" s="5"/>
      <c r="Q200" s="302">
        <f>SUM(N$194:P200)</f>
        <v>27</v>
      </c>
      <c r="R200" s="285"/>
      <c r="S200" s="302">
        <f>SUM(T$194:V200)</f>
        <v>34</v>
      </c>
      <c r="T200" s="4" t="s">
        <v>1</v>
      </c>
      <c r="U200" s="5"/>
      <c r="V200" s="5"/>
      <c r="X200" s="3">
        <v>7</v>
      </c>
      <c r="Y200" s="4" t="s">
        <v>1</v>
      </c>
      <c r="Z200" s="5"/>
      <c r="AA200" s="5"/>
      <c r="AB200" s="302">
        <f>SUM(Y$194:AA200)</f>
        <v>26</v>
      </c>
      <c r="AC200" s="285"/>
      <c r="AD200" s="302">
        <f>SUM(AE$194:AG200)</f>
        <v>50</v>
      </c>
      <c r="AE200" s="4">
        <v>7</v>
      </c>
      <c r="AF200" s="5"/>
      <c r="AG200" s="5"/>
      <c r="AI200" s="7">
        <v>7</v>
      </c>
      <c r="AJ200" s="4">
        <v>5</v>
      </c>
      <c r="AK200" s="5"/>
      <c r="AL200" s="5"/>
      <c r="AM200" s="302">
        <f>SUM(AJ$194:AL200)</f>
        <v>50</v>
      </c>
      <c r="AN200" s="285"/>
      <c r="AO200" s="302"/>
      <c r="AP200" s="4"/>
      <c r="AQ200" s="5"/>
      <c r="AR200" s="5"/>
      <c r="AT200" s="7">
        <v>7</v>
      </c>
      <c r="AU200" s="4">
        <v>1</v>
      </c>
      <c r="AV200" s="5"/>
      <c r="AW200" s="5"/>
      <c r="AX200" s="302">
        <f>SUM(AU$194:AW200)</f>
        <v>44</v>
      </c>
      <c r="AZ200" s="302">
        <f>SUM(BA$194:BC200)</f>
        <v>33</v>
      </c>
      <c r="BA200" s="4">
        <v>6</v>
      </c>
      <c r="BB200" s="5"/>
      <c r="BC200" s="5"/>
      <c r="BE200" s="3">
        <v>7</v>
      </c>
      <c r="BF200" s="4">
        <v>6</v>
      </c>
      <c r="BG200" s="5"/>
      <c r="BH200" s="5"/>
      <c r="BI200" s="302">
        <f>SUM($BF$194:BH200)</f>
        <v>28</v>
      </c>
      <c r="BK200" s="302">
        <f>SUM($BL$194:BN200)</f>
        <v>24</v>
      </c>
      <c r="BL200" s="4">
        <v>4</v>
      </c>
      <c r="BM200" s="5"/>
      <c r="BN200" s="5"/>
      <c r="BP200" s="7">
        <v>7</v>
      </c>
      <c r="BQ200" s="4" t="s">
        <v>1</v>
      </c>
      <c r="BR200" s="5"/>
      <c r="BS200" s="5"/>
      <c r="BT200" s="302">
        <f>SUM(BQ$194:BS200)</f>
        <v>34</v>
      </c>
      <c r="BV200" s="302">
        <f>SUM(BW$194:BY200)</f>
        <v>31</v>
      </c>
      <c r="BW200" s="4" t="s">
        <v>1</v>
      </c>
      <c r="BX200" s="5"/>
      <c r="BY200" s="5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L200" s="3">
        <v>7</v>
      </c>
      <c r="CM200" s="4" t="s">
        <v>1</v>
      </c>
      <c r="CN200" s="5"/>
      <c r="CO200" s="5"/>
      <c r="CP200" s="302">
        <f>SUM(CM$194:CO200)</f>
        <v>29</v>
      </c>
      <c r="CR200" s="302">
        <f>SUM(CS$194:CU200)</f>
        <v>38</v>
      </c>
      <c r="CS200" s="4" t="s">
        <v>1</v>
      </c>
      <c r="CT200" s="5"/>
      <c r="CU200" s="5"/>
      <c r="CW200" s="7">
        <v>7</v>
      </c>
      <c r="CX200" s="4">
        <v>4</v>
      </c>
      <c r="CY200" s="5"/>
      <c r="CZ200" s="5"/>
      <c r="DA200" s="302">
        <f>SUM(CX$194:CZ200)</f>
        <v>29</v>
      </c>
      <c r="DC200" s="302">
        <f>SUM(DD$194:DF200)</f>
        <v>48</v>
      </c>
      <c r="DD200" s="4">
        <v>8</v>
      </c>
      <c r="DE200" s="5"/>
      <c r="DF200" s="5"/>
      <c r="DI200" s="76" t="s">
        <v>62</v>
      </c>
      <c r="DJ200" s="77"/>
      <c r="DK200" s="77"/>
      <c r="DL200" s="77"/>
      <c r="DM200" s="306"/>
      <c r="DN200" s="299"/>
      <c r="DP200" s="306">
        <f>MAX(IF(Q210=50,Q211,0),IF(AB210=50,AB211,0),IF(AM210=50,AM211,0),IF(AX210=50,AX211,0),IF(BI210=50,BI211,0),IF(BT210=50,BT211,0),IF(CE210=50,CE211,0),IF(CP210=50,CP211,0),IF(DA210=50,DA211,0),IF(F210=50,F211,0))</f>
        <v>15</v>
      </c>
      <c r="DR200" s="76" t="s">
        <v>79</v>
      </c>
      <c r="DS200" s="77"/>
      <c r="DT200" s="77"/>
      <c r="DU200" s="306"/>
      <c r="DV200" s="306">
        <f>COUNTIFS(DA212,"=0")+COUNTIFS(CP212,"=0")+COUNTIFS(CE212,"=0")+COUNTIFS(BT212,"=0")+COUNTIFS(BI212,"=0")+COUNTIFS(AX212,"=0")+COUNTIFS(AM212,"=0")+COUNTIFS(AB212,"=0")+COUNTIFS(Q212,"=0")+COUNTIFS(F212,"=0")</f>
        <v>0</v>
      </c>
    </row>
    <row r="201" spans="1:126">
      <c r="A201" s="286"/>
      <c r="B201" s="7">
        <v>8</v>
      </c>
      <c r="C201" s="5"/>
      <c r="D201" s="4">
        <v>3</v>
      </c>
      <c r="E201" s="5"/>
      <c r="F201" s="302">
        <f>SUM(C$194:E201)</f>
        <v>28</v>
      </c>
      <c r="G201" s="285"/>
      <c r="H201" s="302">
        <f>SUM(I$194:K201)</f>
        <v>45</v>
      </c>
      <c r="I201" s="5"/>
      <c r="J201" s="4">
        <v>6</v>
      </c>
      <c r="K201" s="5"/>
      <c r="M201" s="7">
        <v>8</v>
      </c>
      <c r="N201" s="5"/>
      <c r="O201" s="4">
        <v>6</v>
      </c>
      <c r="P201" s="5"/>
      <c r="Q201" s="302">
        <f>SUM(N$194:P201)</f>
        <v>33</v>
      </c>
      <c r="R201" s="285"/>
      <c r="S201" s="302">
        <f>SUM(T$194:V201)</f>
        <v>37</v>
      </c>
      <c r="T201" s="5"/>
      <c r="U201" s="4">
        <v>3</v>
      </c>
      <c r="V201" s="5"/>
      <c r="X201" s="1"/>
      <c r="Y201" s="2"/>
      <c r="Z201" s="311"/>
      <c r="AA201" s="2"/>
      <c r="AB201" s="311"/>
      <c r="AC201" s="285"/>
      <c r="AD201" s="285"/>
      <c r="AE201" s="2"/>
      <c r="AF201" s="311"/>
      <c r="AG201" s="2"/>
      <c r="AI201" s="1"/>
      <c r="AJ201" s="2"/>
      <c r="AK201" s="311"/>
      <c r="AL201" s="2"/>
      <c r="AM201" s="311"/>
      <c r="AN201" s="285"/>
      <c r="AO201" s="285"/>
      <c r="AP201" s="2"/>
      <c r="AQ201" s="311"/>
      <c r="AR201" s="2"/>
      <c r="AT201" s="7">
        <v>8</v>
      </c>
      <c r="AU201" s="5"/>
      <c r="AV201" s="4" t="s">
        <v>1</v>
      </c>
      <c r="AW201" s="5"/>
      <c r="AX201" s="302">
        <f>SUM(AU$194:AW201)</f>
        <v>44</v>
      </c>
      <c r="AZ201" s="302">
        <f>SUM(BA$194:BC201)</f>
        <v>38</v>
      </c>
      <c r="BA201" s="5"/>
      <c r="BB201" s="4">
        <v>5</v>
      </c>
      <c r="BC201" s="5"/>
      <c r="BE201" s="7">
        <v>8</v>
      </c>
      <c r="BF201" s="5"/>
      <c r="BG201" s="4">
        <v>2</v>
      </c>
      <c r="BH201" s="5"/>
      <c r="BI201" s="302">
        <f>SUM($BF$194:BH201)</f>
        <v>30</v>
      </c>
      <c r="BK201" s="302">
        <f>SUM($BL$194:BN201)</f>
        <v>26</v>
      </c>
      <c r="BL201" s="5"/>
      <c r="BM201" s="4">
        <v>2</v>
      </c>
      <c r="BN201" s="5"/>
      <c r="BP201" s="7">
        <v>8</v>
      </c>
      <c r="BQ201" s="5"/>
      <c r="BR201" s="4">
        <v>2</v>
      </c>
      <c r="BS201" s="5"/>
      <c r="BT201" s="302">
        <f>SUM(BQ$194:BS201)</f>
        <v>36</v>
      </c>
      <c r="BV201" s="302">
        <f>SUM(BW$194:BY201)</f>
        <v>31</v>
      </c>
      <c r="BW201" s="5"/>
      <c r="BX201" s="4" t="s">
        <v>1</v>
      </c>
      <c r="BY201" s="5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L201" s="7">
        <v>8</v>
      </c>
      <c r="CM201" s="5"/>
      <c r="CN201" s="4" t="s">
        <v>1</v>
      </c>
      <c r="CO201" s="5"/>
      <c r="CP201" s="302">
        <f>SUM(CM$194:CO201)</f>
        <v>29</v>
      </c>
      <c r="CR201" s="302">
        <f>SUM(CS$194:CU201)</f>
        <v>44</v>
      </c>
      <c r="CS201" s="5"/>
      <c r="CT201" s="4">
        <v>6</v>
      </c>
      <c r="CU201" s="5"/>
      <c r="CW201" s="7">
        <v>8</v>
      </c>
      <c r="CX201" s="5"/>
      <c r="CY201" s="4">
        <v>2</v>
      </c>
      <c r="CZ201" s="5"/>
      <c r="DA201" s="302">
        <f>SUM(CX$194:CZ201)</f>
        <v>31</v>
      </c>
      <c r="DC201" s="302">
        <f>SUM(DD$194:DF201)</f>
        <v>25</v>
      </c>
      <c r="DD201" s="5"/>
      <c r="DE201" s="24">
        <v>-23</v>
      </c>
      <c r="DF201" s="5"/>
      <c r="DI201" s="274" t="s">
        <v>63</v>
      </c>
      <c r="DJ201" s="275"/>
      <c r="DK201" s="275"/>
      <c r="DL201" s="275"/>
      <c r="DM201" s="307"/>
      <c r="DN201" s="308"/>
      <c r="DP201" s="312">
        <f>(IF(Q210=50,Q211,0)+IF(AB210=50,AB211,0)+IF(AM210=50,AM211,0)+IF(AX210=50,AX211,0)+IF(BI210=50,BI211,0)+IF(BT210=50,BT211,0)+IF(CE210=50,CE211,0)+IF(CP210=50,CP211,0)+IF(DA210=50,DA211,0)+IF(F210=50,F211,0))/DP197</f>
        <v>10.666666666666666</v>
      </c>
      <c r="DR201" s="76" t="s">
        <v>80</v>
      </c>
      <c r="DS201" s="77"/>
      <c r="DT201" s="77"/>
      <c r="DU201" s="306"/>
      <c r="DV201" s="154">
        <f>DV200/DP196</f>
        <v>0</v>
      </c>
    </row>
    <row r="202" spans="1:126">
      <c r="A202" s="286"/>
      <c r="B202" s="7">
        <v>9</v>
      </c>
      <c r="C202" s="5"/>
      <c r="D202" s="4"/>
      <c r="E202" s="5">
        <v>8</v>
      </c>
      <c r="F202" s="302">
        <f>SUM(C$194:E202)</f>
        <v>36</v>
      </c>
      <c r="G202" s="285"/>
      <c r="H202" s="302">
        <f>SUM(I$194:K202)</f>
        <v>48</v>
      </c>
      <c r="I202" s="5"/>
      <c r="J202" s="4"/>
      <c r="K202" s="5">
        <v>3</v>
      </c>
      <c r="M202" s="7">
        <v>9</v>
      </c>
      <c r="N202" s="5"/>
      <c r="O202" s="4"/>
      <c r="P202" s="5">
        <v>1</v>
      </c>
      <c r="Q202" s="302">
        <f>SUM(N$194:P202)</f>
        <v>34</v>
      </c>
      <c r="R202" s="285"/>
      <c r="S202" s="302">
        <f>SUM(T$194:V202)</f>
        <v>45</v>
      </c>
      <c r="T202" s="5"/>
      <c r="U202" s="4"/>
      <c r="V202" s="5">
        <v>8</v>
      </c>
      <c r="X202" s="1"/>
      <c r="Y202" s="2"/>
      <c r="Z202" s="311"/>
      <c r="AA202" s="2"/>
      <c r="AB202" s="311"/>
      <c r="AC202" s="285"/>
      <c r="AD202" s="285"/>
      <c r="AE202" s="2"/>
      <c r="AF202" s="311"/>
      <c r="AG202" s="2"/>
      <c r="AI202" s="1"/>
      <c r="AJ202" s="2"/>
      <c r="AK202" s="311"/>
      <c r="AL202" s="2"/>
      <c r="AM202" s="311"/>
      <c r="AN202" s="285"/>
      <c r="AO202" s="285"/>
      <c r="AP202" s="2"/>
      <c r="AQ202" s="311"/>
      <c r="AR202" s="2"/>
      <c r="AT202" s="7">
        <v>9</v>
      </c>
      <c r="AU202" s="5"/>
      <c r="AV202" s="4"/>
      <c r="AW202" s="5">
        <v>6</v>
      </c>
      <c r="AX202" s="302">
        <f>SUM(AU$194:AW202)</f>
        <v>50</v>
      </c>
      <c r="AZ202" s="302"/>
      <c r="BA202" s="5"/>
      <c r="BB202" s="4"/>
      <c r="BC202" s="5"/>
      <c r="BE202" s="7">
        <v>9</v>
      </c>
      <c r="BF202" s="5"/>
      <c r="BG202" s="4"/>
      <c r="BH202" s="5">
        <v>12</v>
      </c>
      <c r="BI202" s="302">
        <f>SUM($BF$194:BH202)</f>
        <v>42</v>
      </c>
      <c r="BK202" s="302">
        <f>SUM($BL$194:BN202)</f>
        <v>26</v>
      </c>
      <c r="BL202" s="5"/>
      <c r="BM202" s="4"/>
      <c r="BN202" s="5" t="s">
        <v>1</v>
      </c>
      <c r="BP202" s="7">
        <v>9</v>
      </c>
      <c r="BQ202" s="5"/>
      <c r="BR202" s="4"/>
      <c r="BS202" s="5" t="s">
        <v>1</v>
      </c>
      <c r="BT202" s="302">
        <f>SUM(BQ$194:BS202)</f>
        <v>36</v>
      </c>
      <c r="BV202" s="302">
        <f>SUM(BW$194:BY202)</f>
        <v>35</v>
      </c>
      <c r="BW202" s="5"/>
      <c r="BX202" s="4"/>
      <c r="BY202" s="5">
        <v>4</v>
      </c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L202" s="7">
        <v>9</v>
      </c>
      <c r="CM202" s="5"/>
      <c r="CN202" s="4"/>
      <c r="CO202" s="5">
        <v>4</v>
      </c>
      <c r="CP202" s="302">
        <f>SUM(CM$194:CO202)</f>
        <v>33</v>
      </c>
      <c r="CR202" s="302">
        <f>SUM(CS$194:CU202)</f>
        <v>44</v>
      </c>
      <c r="CS202" s="5"/>
      <c r="CT202" s="4"/>
      <c r="CU202" s="5" t="s">
        <v>1</v>
      </c>
      <c r="CW202" s="7">
        <v>9</v>
      </c>
      <c r="CX202" s="5"/>
      <c r="CY202" s="4"/>
      <c r="CZ202" s="5">
        <v>8</v>
      </c>
      <c r="DA202" s="302">
        <f>SUM(CX$194:CZ202)</f>
        <v>39</v>
      </c>
      <c r="DC202" s="302">
        <f>SUM(DD$194:DF202)</f>
        <v>25</v>
      </c>
      <c r="DD202" s="5"/>
      <c r="DE202" s="4"/>
      <c r="DF202" s="5" t="s">
        <v>1</v>
      </c>
      <c r="DI202" s="76"/>
      <c r="DJ202" s="77"/>
      <c r="DK202" s="77"/>
      <c r="DL202" s="77"/>
      <c r="DM202" s="306"/>
      <c r="DN202" s="299"/>
      <c r="DP202" s="299"/>
      <c r="DR202" s="276" t="s">
        <v>81</v>
      </c>
      <c r="DS202" s="277"/>
      <c r="DT202" s="277"/>
      <c r="DU202" s="303"/>
      <c r="DV202" s="303">
        <v>1</v>
      </c>
    </row>
    <row r="203" spans="1:126">
      <c r="A203" s="286"/>
      <c r="B203" s="3">
        <v>10</v>
      </c>
      <c r="C203" s="5">
        <v>2</v>
      </c>
      <c r="D203" s="4"/>
      <c r="E203" s="5"/>
      <c r="F203" s="302">
        <f>SUM(C$194:E203)</f>
        <v>38</v>
      </c>
      <c r="G203" s="285"/>
      <c r="H203" s="302">
        <f>SUM(I$194:K203)</f>
        <v>50</v>
      </c>
      <c r="I203" s="5">
        <v>2</v>
      </c>
      <c r="J203" s="4"/>
      <c r="K203" s="5"/>
      <c r="M203" s="7">
        <v>10</v>
      </c>
      <c r="N203" s="5" t="s">
        <v>1</v>
      </c>
      <c r="O203" s="4"/>
      <c r="P203" s="5"/>
      <c r="Q203" s="302">
        <f>SUM(N$194:P203)</f>
        <v>34</v>
      </c>
      <c r="R203" s="285"/>
      <c r="S203" s="302">
        <f>SUM(T$194:V203)</f>
        <v>50</v>
      </c>
      <c r="T203" s="5">
        <v>5</v>
      </c>
      <c r="U203" s="4"/>
      <c r="V203" s="5"/>
      <c r="X203" s="1"/>
      <c r="Y203" s="2"/>
      <c r="Z203" s="311"/>
      <c r="AA203" s="2"/>
      <c r="AB203" s="311"/>
      <c r="AC203" s="285"/>
      <c r="AD203" s="285"/>
      <c r="AE203" s="2"/>
      <c r="AF203" s="311"/>
      <c r="AG203" s="2"/>
      <c r="AI203" s="1"/>
      <c r="AJ203" s="2"/>
      <c r="AK203" s="311"/>
      <c r="AL203" s="2"/>
      <c r="AM203" s="311"/>
      <c r="AN203" s="285"/>
      <c r="AO203" s="285"/>
      <c r="AP203" s="2"/>
      <c r="AQ203" s="311"/>
      <c r="AR203" s="2"/>
      <c r="AV203" s="311"/>
      <c r="BA203" s="2"/>
      <c r="BB203" s="311"/>
      <c r="BC203" s="2"/>
      <c r="BE203" s="3">
        <v>10</v>
      </c>
      <c r="BF203" s="5" t="s">
        <v>1</v>
      </c>
      <c r="BG203" s="4"/>
      <c r="BH203" s="5"/>
      <c r="BI203" s="302">
        <f>SUM($BF$194:BH203)</f>
        <v>42</v>
      </c>
      <c r="BK203" s="302">
        <f>SUM($BL$194:BN203)</f>
        <v>28</v>
      </c>
      <c r="BL203" s="5">
        <v>2</v>
      </c>
      <c r="BM203" s="4"/>
      <c r="BN203" s="5"/>
      <c r="BP203" s="7">
        <v>10</v>
      </c>
      <c r="BQ203" s="5">
        <v>3</v>
      </c>
      <c r="BR203" s="4"/>
      <c r="BS203" s="5"/>
      <c r="BT203" s="302">
        <f>SUM(BQ$194:BS203)</f>
        <v>39</v>
      </c>
      <c r="BV203" s="302">
        <f>SUM(BW$194:BY203)</f>
        <v>35</v>
      </c>
      <c r="BW203" s="5" t="s">
        <v>1</v>
      </c>
      <c r="BX203" s="4"/>
      <c r="BY203" s="5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L203" s="3">
        <v>10</v>
      </c>
      <c r="CM203" s="5" t="s">
        <v>1</v>
      </c>
      <c r="CN203" s="4"/>
      <c r="CO203" s="5"/>
      <c r="CP203" s="302">
        <f>SUM(CM$194:CO203)</f>
        <v>33</v>
      </c>
      <c r="CR203" s="302">
        <f>SUM(CS$194:CU203)</f>
        <v>47</v>
      </c>
      <c r="CS203" s="5">
        <v>3</v>
      </c>
      <c r="CT203" s="4"/>
      <c r="CU203" s="5"/>
      <c r="CW203" s="7">
        <v>10</v>
      </c>
      <c r="CX203" s="5">
        <v>11</v>
      </c>
      <c r="CY203" s="4"/>
      <c r="CZ203" s="5"/>
      <c r="DA203" s="302">
        <f>SUM(CX$194:CZ203)</f>
        <v>50</v>
      </c>
      <c r="DC203" s="302"/>
      <c r="DD203" s="5"/>
      <c r="DE203" s="4"/>
      <c r="DF203" s="5"/>
      <c r="DI203" s="76" t="s">
        <v>64</v>
      </c>
      <c r="DJ203" s="77"/>
      <c r="DK203" s="77"/>
      <c r="DL203" s="77"/>
      <c r="DM203" s="306"/>
      <c r="DN203" s="299"/>
      <c r="DP203" s="306">
        <f>Q210+AB210+AM210+AX210+BI210+BT210+CE210+CP210+DA210+F210</f>
        <v>398</v>
      </c>
      <c r="DR203" s="276" t="s">
        <v>82</v>
      </c>
      <c r="DS203" s="277"/>
      <c r="DT203" s="277"/>
      <c r="DU203" s="303"/>
      <c r="DV203" s="303">
        <v>0</v>
      </c>
    </row>
    <row r="204" spans="1:126">
      <c r="A204" s="286"/>
      <c r="B204" s="1"/>
      <c r="C204" s="2"/>
      <c r="D204" s="311"/>
      <c r="E204" s="2"/>
      <c r="F204" s="311"/>
      <c r="G204" s="285"/>
      <c r="H204" s="285"/>
      <c r="I204" s="2"/>
      <c r="J204" s="311"/>
      <c r="K204" s="2"/>
      <c r="M204" s="1"/>
      <c r="N204" s="2"/>
      <c r="O204" s="311"/>
      <c r="P204" s="2"/>
      <c r="Q204" s="311"/>
      <c r="R204" s="285"/>
      <c r="S204" s="285"/>
      <c r="T204" s="2"/>
      <c r="U204" s="311"/>
      <c r="V204" s="2"/>
      <c r="X204" s="1"/>
      <c r="Y204" s="2"/>
      <c r="Z204" s="311"/>
      <c r="AA204" s="2"/>
      <c r="AB204" s="311"/>
      <c r="AC204" s="285"/>
      <c r="AD204" s="285"/>
      <c r="AE204" s="2"/>
      <c r="AF204" s="311"/>
      <c r="AG204" s="2"/>
      <c r="AI204" s="1"/>
      <c r="AJ204" s="2"/>
      <c r="AK204" s="311"/>
      <c r="AL204" s="2"/>
      <c r="AM204" s="311"/>
      <c r="AN204" s="285"/>
      <c r="AO204" s="285"/>
      <c r="AP204" s="2"/>
      <c r="AQ204" s="311"/>
      <c r="AR204" s="2"/>
      <c r="AV204" s="311"/>
      <c r="BA204" s="2"/>
      <c r="BB204" s="311"/>
      <c r="BC204" s="2"/>
      <c r="BE204" s="7">
        <v>11</v>
      </c>
      <c r="BF204" s="5"/>
      <c r="BG204" s="4">
        <v>2</v>
      </c>
      <c r="BH204" s="5"/>
      <c r="BI204" s="302">
        <f>SUM($BF$194:BH204)</f>
        <v>44</v>
      </c>
      <c r="BK204" s="302">
        <f>SUM($BL$194:BN204)</f>
        <v>34</v>
      </c>
      <c r="BL204" s="5"/>
      <c r="BM204" s="4">
        <v>6</v>
      </c>
      <c r="BN204" s="5"/>
      <c r="BP204" s="7">
        <v>11</v>
      </c>
      <c r="BQ204" s="5"/>
      <c r="BR204" s="4">
        <v>11</v>
      </c>
      <c r="BS204" s="5"/>
      <c r="BT204" s="302">
        <f>SUM(BQ$194:BS204)</f>
        <v>50</v>
      </c>
      <c r="BV204" s="302"/>
      <c r="BW204" s="5"/>
      <c r="BX204" s="4"/>
      <c r="BY204" s="5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L204" s="7">
        <v>11</v>
      </c>
      <c r="CM204" s="5"/>
      <c r="CN204" s="4">
        <v>2</v>
      </c>
      <c r="CO204" s="5"/>
      <c r="CP204" s="302">
        <f>SUM(CM$194:CO204)</f>
        <v>35</v>
      </c>
      <c r="CR204" s="302">
        <f>SUM(CS$194:CU204)</f>
        <v>49</v>
      </c>
      <c r="CS204" s="5"/>
      <c r="CT204" s="4">
        <v>2</v>
      </c>
      <c r="CU204" s="5"/>
      <c r="CW204" s="1"/>
      <c r="CX204" s="2"/>
      <c r="CY204" s="311"/>
      <c r="CZ204" s="2"/>
      <c r="DA204" s="311"/>
      <c r="DD204" s="2"/>
      <c r="DE204" s="311"/>
      <c r="DF204" s="2"/>
      <c r="DI204" s="274" t="s">
        <v>65</v>
      </c>
      <c r="DJ204" s="275"/>
      <c r="DK204" s="275"/>
      <c r="DL204" s="275"/>
      <c r="DM204" s="307"/>
      <c r="DN204" s="308"/>
      <c r="DP204" s="312">
        <f>DP203/DP196</f>
        <v>44.222222222222221</v>
      </c>
      <c r="DR204" s="76" t="s">
        <v>83</v>
      </c>
      <c r="DS204" s="77"/>
      <c r="DT204" s="77"/>
      <c r="DU204" s="306"/>
      <c r="DV204" s="306">
        <f>COUNTIFS(CX194:CZ209,"=12")+COUNTIFS(CM194:CO209,"=12")+COUNTIFS(CB194:CD209,"=12")+COUNTIFS(BQ194:BS209,"=12")+COUNTIFS(BF194:BH209,"=12")+COUNTIFS(AU194:AW209,"=12")+COUNTIFS(AJ194:AL209,"=12")+COUNTIFS(Y194:AA209,"=12")+COUNTIFS(N194:P209,"=12")+COUNTIFS(C194:E209,"=12")</f>
        <v>6</v>
      </c>
    </row>
    <row r="205" spans="1:126">
      <c r="A205" s="286"/>
      <c r="B205" s="1"/>
      <c r="C205" s="2"/>
      <c r="D205" s="311"/>
      <c r="E205" s="2"/>
      <c r="F205" s="311"/>
      <c r="G205" s="285"/>
      <c r="H205" s="285"/>
      <c r="I205" s="2"/>
      <c r="J205" s="311"/>
      <c r="K205" s="2"/>
      <c r="M205" s="1"/>
      <c r="N205" s="2"/>
      <c r="O205" s="311"/>
      <c r="P205" s="2"/>
      <c r="Q205" s="311"/>
      <c r="R205" s="285"/>
      <c r="S205" s="285"/>
      <c r="T205" s="2"/>
      <c r="U205" s="311"/>
      <c r="V205" s="2"/>
      <c r="X205" s="1"/>
      <c r="Y205" s="2"/>
      <c r="Z205" s="311"/>
      <c r="AA205" s="2"/>
      <c r="AB205" s="311"/>
      <c r="AC205" s="285"/>
      <c r="AD205" s="285"/>
      <c r="AE205" s="2"/>
      <c r="AF205" s="311"/>
      <c r="AG205" s="2"/>
      <c r="AI205" s="1"/>
      <c r="AJ205" s="2"/>
      <c r="AK205" s="311"/>
      <c r="AL205" s="2"/>
      <c r="AM205" s="311"/>
      <c r="AN205" s="285"/>
      <c r="AO205" s="285"/>
      <c r="AP205" s="2"/>
      <c r="AQ205" s="311"/>
      <c r="AR205" s="2"/>
      <c r="AV205" s="311"/>
      <c r="BA205" s="2"/>
      <c r="BB205" s="311"/>
      <c r="BC205" s="2"/>
      <c r="BE205" s="7">
        <v>12</v>
      </c>
      <c r="BF205" s="5"/>
      <c r="BG205" s="4"/>
      <c r="BH205" s="5">
        <v>6</v>
      </c>
      <c r="BI205" s="302">
        <f>SUM($BF$194:BH205)</f>
        <v>50</v>
      </c>
      <c r="BK205" s="302"/>
      <c r="BL205" s="5"/>
      <c r="BM205" s="4"/>
      <c r="BN205" s="5"/>
      <c r="BP205" s="1"/>
      <c r="BQ205" s="2"/>
      <c r="BR205" s="311"/>
      <c r="BS205" s="2"/>
      <c r="BT205" s="311"/>
      <c r="BW205" s="2"/>
      <c r="BX205" s="311"/>
      <c r="BY205" s="2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L205" s="7">
        <v>12</v>
      </c>
      <c r="CM205" s="5"/>
      <c r="CN205" s="4"/>
      <c r="CO205" s="5">
        <v>2</v>
      </c>
      <c r="CP205" s="302">
        <f>SUM(CM$194:CO205)</f>
        <v>37</v>
      </c>
      <c r="CR205" s="302">
        <f>SUM(CS$194:CU205)</f>
        <v>49</v>
      </c>
      <c r="CS205" s="5"/>
      <c r="CT205" s="4"/>
      <c r="CU205" s="5" t="s">
        <v>1</v>
      </c>
      <c r="CW205" s="1"/>
      <c r="CX205" s="2"/>
      <c r="CY205" s="311"/>
      <c r="CZ205" s="2"/>
      <c r="DA205" s="311"/>
      <c r="DD205" s="2"/>
      <c r="DE205" s="311"/>
      <c r="DF205" s="2"/>
      <c r="DI205" s="274" t="s">
        <v>66</v>
      </c>
      <c r="DJ205" s="275"/>
      <c r="DK205" s="275"/>
      <c r="DL205" s="275"/>
      <c r="DM205" s="307"/>
      <c r="DN205" s="308"/>
      <c r="DP205" s="312">
        <f>DP203/(DA211+CP211+CE211+BT211+BI211+AX211+AM211+AB211+Q211+F211)</f>
        <v>4.3736263736263732</v>
      </c>
      <c r="DR205" s="76" t="s">
        <v>84</v>
      </c>
      <c r="DS205" s="77"/>
      <c r="DT205" s="77"/>
      <c r="DU205" s="306"/>
      <c r="DV205" s="154">
        <f>DV204/DV211</f>
        <v>6.5934065934065922E-2</v>
      </c>
    </row>
    <row r="206" spans="1:126">
      <c r="A206" s="286"/>
      <c r="B206" s="1"/>
      <c r="C206" s="2"/>
      <c r="D206" s="311"/>
      <c r="E206" s="2"/>
      <c r="F206" s="311"/>
      <c r="G206" s="285"/>
      <c r="H206" s="285"/>
      <c r="I206" s="2"/>
      <c r="J206" s="311"/>
      <c r="K206" s="2"/>
      <c r="M206" s="1"/>
      <c r="N206" s="2"/>
      <c r="O206" s="311"/>
      <c r="P206" s="2"/>
      <c r="Q206" s="311"/>
      <c r="R206" s="285"/>
      <c r="S206" s="285"/>
      <c r="T206" s="2"/>
      <c r="U206" s="311"/>
      <c r="V206" s="2"/>
      <c r="X206" s="1"/>
      <c r="Y206" s="2"/>
      <c r="Z206" s="311"/>
      <c r="AA206" s="2"/>
      <c r="AB206" s="311"/>
      <c r="AC206" s="285"/>
      <c r="AD206" s="285"/>
      <c r="AE206" s="2"/>
      <c r="AF206" s="311"/>
      <c r="AG206" s="2"/>
      <c r="AI206" s="1"/>
      <c r="AJ206" s="2"/>
      <c r="AK206" s="311"/>
      <c r="AL206" s="2"/>
      <c r="AM206" s="311"/>
      <c r="AN206" s="285"/>
      <c r="AO206" s="285"/>
      <c r="AP206" s="2"/>
      <c r="AQ206" s="311"/>
      <c r="AR206" s="2"/>
      <c r="AV206" s="311"/>
      <c r="BA206" s="2"/>
      <c r="BB206" s="311"/>
      <c r="BC206" s="2"/>
      <c r="BG206" s="311"/>
      <c r="BI206" s="311"/>
      <c r="BL206" s="2"/>
      <c r="BM206" s="311"/>
      <c r="BN206" s="2"/>
      <c r="BP206" s="1"/>
      <c r="BQ206" s="2"/>
      <c r="BR206" s="311"/>
      <c r="BS206" s="2"/>
      <c r="BT206" s="311"/>
      <c r="BW206" s="2"/>
      <c r="BX206" s="311"/>
      <c r="BY206" s="2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L206" s="3">
        <v>13</v>
      </c>
      <c r="CM206" s="4" t="s">
        <v>1</v>
      </c>
      <c r="CN206" s="5"/>
      <c r="CO206" s="5"/>
      <c r="CP206" s="302">
        <f>SUM(CM$194:CO206)</f>
        <v>37</v>
      </c>
      <c r="CR206" s="302">
        <f>SUM(CS$194:CU206)</f>
        <v>25</v>
      </c>
      <c r="CS206" s="24">
        <v>-24</v>
      </c>
      <c r="CT206" s="5"/>
      <c r="CU206" s="5"/>
      <c r="CW206" s="1"/>
      <c r="CX206" s="2"/>
      <c r="CY206" s="311"/>
      <c r="CZ206" s="2"/>
      <c r="DA206" s="311"/>
      <c r="DD206" s="2"/>
      <c r="DE206" s="311"/>
      <c r="DF206" s="2"/>
      <c r="DI206" s="76" t="s">
        <v>67</v>
      </c>
      <c r="DJ206" s="77"/>
      <c r="DK206" s="77"/>
      <c r="DL206" s="77"/>
      <c r="DM206" s="306"/>
      <c r="DN206" s="299"/>
      <c r="DP206" s="310">
        <f>DP203/((DA211-DA212)+(CP211-CP212)+(CE211-CE212)+(BT211-BT212)+(BI211-BI212)+(AX211-AX212)+(AM211-AM212)+(AB211-AB212)+(Q211-Q212)+(F211-F212))</f>
        <v>5.9402985074626864</v>
      </c>
      <c r="DR206" s="76" t="s">
        <v>85</v>
      </c>
      <c r="DS206" s="77"/>
      <c r="DT206" s="77"/>
      <c r="DU206" s="306"/>
      <c r="DV206" s="306">
        <f>COUNTIFS(CX194:CZ209,"=11")+COUNTIFS(CM194:CO209,"=11")+COUNTIFS(CB194:CD209,"=11")+COUNTIFS(BQ194:BS209,"=11")+COUNTIFS(BF194:BH209,"=11")+COUNTIFS(AU194:AW209,"=11")+COUNTIFS(AJ194:AL209,"=11")+COUNTIFS(Y194:AA209,"=11")+COUNTIFS(N194:P209,"=11")+COUNTIFS(C194:E209,"=11")</f>
        <v>11</v>
      </c>
    </row>
    <row r="207" spans="1:126">
      <c r="A207" s="286"/>
      <c r="B207" s="1"/>
      <c r="C207" s="2"/>
      <c r="D207" s="311"/>
      <c r="E207" s="2"/>
      <c r="F207" s="311"/>
      <c r="G207" s="285"/>
      <c r="H207" s="285"/>
      <c r="I207" s="2"/>
      <c r="J207" s="311"/>
      <c r="K207" s="2"/>
      <c r="M207" s="1"/>
      <c r="N207" s="2"/>
      <c r="O207" s="311"/>
      <c r="P207" s="2"/>
      <c r="Q207" s="311"/>
      <c r="R207" s="285"/>
      <c r="S207" s="285"/>
      <c r="T207" s="2"/>
      <c r="U207" s="311"/>
      <c r="V207" s="2"/>
      <c r="X207" s="1"/>
      <c r="Y207" s="2"/>
      <c r="Z207" s="311"/>
      <c r="AA207" s="2"/>
      <c r="AB207" s="311"/>
      <c r="AC207" s="285"/>
      <c r="AD207" s="285"/>
      <c r="AE207" s="2"/>
      <c r="AF207" s="311"/>
      <c r="AG207" s="2"/>
      <c r="AI207" s="1"/>
      <c r="AJ207" s="2"/>
      <c r="AK207" s="311"/>
      <c r="AL207" s="2"/>
      <c r="AM207" s="311"/>
      <c r="AN207" s="285"/>
      <c r="AO207" s="285"/>
      <c r="AP207" s="2"/>
      <c r="AQ207" s="311"/>
      <c r="AR207" s="2"/>
      <c r="AV207" s="311"/>
      <c r="BA207" s="2"/>
      <c r="BB207" s="311"/>
      <c r="BC207" s="2"/>
      <c r="BG207" s="311"/>
      <c r="BI207" s="311"/>
      <c r="BL207" s="2"/>
      <c r="BM207" s="311"/>
      <c r="BN207" s="2"/>
      <c r="BP207" s="1"/>
      <c r="BQ207" s="2"/>
      <c r="BR207" s="311"/>
      <c r="BS207" s="2"/>
      <c r="BT207" s="311"/>
      <c r="BW207" s="2"/>
      <c r="BX207" s="311"/>
      <c r="BY207" s="2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L207" s="7">
        <v>14</v>
      </c>
      <c r="CM207" s="5"/>
      <c r="CN207" s="4">
        <v>2</v>
      </c>
      <c r="CO207" s="5"/>
      <c r="CP207" s="302">
        <f>SUM(CM$194:CO207)</f>
        <v>39</v>
      </c>
      <c r="CR207" s="302">
        <f>SUM(CS$194:CU207)</f>
        <v>36</v>
      </c>
      <c r="CS207" s="5"/>
      <c r="CT207" s="4">
        <v>11</v>
      </c>
      <c r="CU207" s="5"/>
      <c r="CW207" s="1"/>
      <c r="CX207" s="2"/>
      <c r="CY207" s="311"/>
      <c r="CZ207" s="2"/>
      <c r="DA207" s="311"/>
      <c r="DD207" s="2"/>
      <c r="DE207" s="311"/>
      <c r="DF207" s="2"/>
      <c r="DI207" s="76"/>
      <c r="DJ207" s="77"/>
      <c r="DK207" s="77"/>
      <c r="DL207" s="77"/>
      <c r="DM207" s="306"/>
      <c r="DN207" s="299"/>
      <c r="DP207" s="299"/>
      <c r="DR207" s="76" t="s">
        <v>86</v>
      </c>
      <c r="DS207" s="77"/>
      <c r="DT207" s="77"/>
      <c r="DU207" s="306"/>
      <c r="DV207" s="154">
        <f>DV206/DV211</f>
        <v>0.12087912087912087</v>
      </c>
    </row>
    <row r="208" spans="1:126">
      <c r="A208" s="286"/>
      <c r="B208" s="1"/>
      <c r="C208" s="2"/>
      <c r="D208" s="311"/>
      <c r="E208" s="2"/>
      <c r="F208" s="311"/>
      <c r="G208" s="285"/>
      <c r="H208" s="285"/>
      <c r="I208" s="2"/>
      <c r="J208" s="311"/>
      <c r="K208" s="2"/>
      <c r="M208" s="1"/>
      <c r="N208" s="2"/>
      <c r="O208" s="311"/>
      <c r="P208" s="2"/>
      <c r="Q208" s="311"/>
      <c r="R208" s="285"/>
      <c r="S208" s="285"/>
      <c r="T208" s="2"/>
      <c r="U208" s="311"/>
      <c r="V208" s="2"/>
      <c r="X208" s="1"/>
      <c r="Y208" s="2"/>
      <c r="Z208" s="311"/>
      <c r="AA208" s="2"/>
      <c r="AB208" s="311"/>
      <c r="AC208" s="285"/>
      <c r="AD208" s="285"/>
      <c r="AE208" s="2"/>
      <c r="AF208" s="311"/>
      <c r="AG208" s="2"/>
      <c r="AI208" s="1"/>
      <c r="AJ208" s="2"/>
      <c r="AK208" s="311"/>
      <c r="AL208" s="2"/>
      <c r="AM208" s="311"/>
      <c r="AN208" s="285"/>
      <c r="AO208" s="285"/>
      <c r="AP208" s="2"/>
      <c r="AQ208" s="311"/>
      <c r="AR208" s="2"/>
      <c r="AV208" s="311"/>
      <c r="BA208" s="2"/>
      <c r="BB208" s="311"/>
      <c r="BC208" s="2"/>
      <c r="BG208" s="311"/>
      <c r="BI208" s="311"/>
      <c r="BL208" s="2"/>
      <c r="BM208" s="311"/>
      <c r="BN208" s="2"/>
      <c r="BP208" s="1"/>
      <c r="BQ208" s="2"/>
      <c r="BR208" s="311"/>
      <c r="BS208" s="2"/>
      <c r="BT208" s="311"/>
      <c r="BW208" s="2"/>
      <c r="BX208" s="311"/>
      <c r="BY208" s="2"/>
      <c r="CA208" s="284"/>
      <c r="CB208" s="284"/>
      <c r="CC208" s="284"/>
      <c r="CD208" s="284"/>
      <c r="CE208" s="284"/>
      <c r="CF208" s="284"/>
      <c r="CG208" s="284"/>
      <c r="CH208" s="284"/>
      <c r="CI208" s="284"/>
      <c r="CJ208" s="284"/>
      <c r="CL208" s="3">
        <v>15</v>
      </c>
      <c r="CM208" s="4"/>
      <c r="CN208" s="5"/>
      <c r="CO208" s="5">
        <v>11</v>
      </c>
      <c r="CP208" s="302">
        <f>SUM(CM$194:CO208)</f>
        <v>50</v>
      </c>
      <c r="CR208" s="302"/>
      <c r="CS208" s="4"/>
      <c r="CT208" s="5"/>
      <c r="CU208" s="5"/>
      <c r="CW208" s="1"/>
      <c r="CX208" s="2"/>
      <c r="CY208" s="311"/>
      <c r="CZ208" s="2"/>
      <c r="DA208" s="311"/>
      <c r="DD208" s="2"/>
      <c r="DE208" s="311"/>
      <c r="DF208" s="2"/>
      <c r="DI208" s="76" t="s">
        <v>68</v>
      </c>
      <c r="DJ208" s="77"/>
      <c r="DK208" s="77"/>
      <c r="DL208" s="77"/>
      <c r="DM208" s="306"/>
      <c r="DN208" s="299"/>
      <c r="DP208" s="306">
        <f>COUNTIFS(DA196,"&gt;25")+COUNTIFS(CP196,"&gt;25")+COUNTIFS(CE196,"&gt;25")+COUNTIFS(BT196,"&gt;25")+COUNTIFS(BI196,"&gt;25")+COUNTIFS(AX196,"&gt;25")+COUNTIFS(AM196,"&gt;25")+COUNTIFS(AB196,"&gt;25")+COUNTIFS(Q196,"&gt;25")+COUNTIFS(F196,"&gt;25")</f>
        <v>1</v>
      </c>
      <c r="DR208" s="76" t="s">
        <v>87</v>
      </c>
      <c r="DS208" s="77"/>
      <c r="DT208" s="77"/>
      <c r="DU208" s="306"/>
      <c r="DV208" s="306">
        <f>COUNTIFS(CX194:CZ209,"=10")+COUNTIFS(CM194:CO209,"=10")+COUNTIFS(CB194:CD209,"=10")+COUNTIFS(BQ194:BS209,"=10")+COUNTIFS(BF194:BH209,"=10")+COUNTIFS(AU194:AW209,"=10")+COUNTIFS(AJ194:AL209,"=10")+COUNTIFS(Y194:AA209,"=10")+COUNTIFS(N194:P209,"=10")+COUNTIFS(C194:E209,"=10")</f>
        <v>1</v>
      </c>
    </row>
    <row r="209" spans="1:126">
      <c r="A209" s="286"/>
      <c r="B209" s="1"/>
      <c r="C209" s="2"/>
      <c r="D209" s="311"/>
      <c r="E209" s="2"/>
      <c r="F209" s="311"/>
      <c r="G209" s="285"/>
      <c r="H209" s="285"/>
      <c r="I209" s="2"/>
      <c r="J209" s="311"/>
      <c r="K209" s="2"/>
      <c r="M209" s="1"/>
      <c r="N209" s="2"/>
      <c r="O209" s="311"/>
      <c r="P209" s="2"/>
      <c r="Q209" s="311"/>
      <c r="R209" s="285"/>
      <c r="S209" s="285"/>
      <c r="T209" s="2"/>
      <c r="U209" s="311"/>
      <c r="V209" s="2"/>
      <c r="X209" s="1"/>
      <c r="Y209" s="2"/>
      <c r="Z209" s="311"/>
      <c r="AA209" s="2"/>
      <c r="AB209" s="311"/>
      <c r="AC209" s="285"/>
      <c r="AD209" s="285"/>
      <c r="AE209" s="2"/>
      <c r="AF209" s="311"/>
      <c r="AG209" s="2"/>
      <c r="AI209" s="1"/>
      <c r="AJ209" s="2"/>
      <c r="AK209" s="311"/>
      <c r="AL209" s="2"/>
      <c r="AM209" s="311"/>
      <c r="AN209" s="285"/>
      <c r="AO209" s="285"/>
      <c r="AP209" s="2"/>
      <c r="AQ209" s="311"/>
      <c r="AR209" s="2"/>
      <c r="AV209" s="311"/>
      <c r="BA209" s="2"/>
      <c r="BB209" s="311"/>
      <c r="BC209" s="2"/>
      <c r="BG209" s="311"/>
      <c r="BI209" s="311"/>
      <c r="BL209" s="2"/>
      <c r="BM209" s="311"/>
      <c r="BN209" s="2"/>
      <c r="BP209" s="1"/>
      <c r="BQ209" s="2"/>
      <c r="BR209" s="311"/>
      <c r="BS209" s="2"/>
      <c r="BT209" s="311"/>
      <c r="BW209" s="2"/>
      <c r="BX209" s="311"/>
      <c r="BY209" s="2"/>
      <c r="CA209" s="284"/>
      <c r="CB209" s="284"/>
      <c r="CC209" s="284"/>
      <c r="CD209" s="284"/>
      <c r="CE209" s="284"/>
      <c r="CF209" s="284"/>
      <c r="CG209" s="284"/>
      <c r="CH209" s="284"/>
      <c r="CI209" s="284"/>
      <c r="CJ209" s="284"/>
      <c r="CL209" s="1"/>
      <c r="CM209" s="2"/>
      <c r="CN209" s="311"/>
      <c r="CO209" s="2"/>
      <c r="CP209" s="311"/>
      <c r="CS209" s="2"/>
      <c r="CT209" s="311"/>
      <c r="CU209" s="2"/>
      <c r="CW209" s="1"/>
      <c r="CX209" s="2"/>
      <c r="CY209" s="311"/>
      <c r="CZ209" s="2"/>
      <c r="DA209" s="311"/>
      <c r="DD209" s="2"/>
      <c r="DE209" s="311"/>
      <c r="DF209" s="2"/>
      <c r="DI209" s="76" t="s">
        <v>69</v>
      </c>
      <c r="DJ209" s="77"/>
      <c r="DK209" s="77"/>
      <c r="DL209" s="77"/>
      <c r="DM209" s="306"/>
      <c r="DN209" s="299"/>
      <c r="DP209" s="154">
        <f>DP208/DP196</f>
        <v>0.1111111111111111</v>
      </c>
      <c r="DR209" s="76" t="s">
        <v>88</v>
      </c>
      <c r="DS209" s="77"/>
      <c r="DT209" s="77"/>
      <c r="DU209" s="306"/>
      <c r="DV209" s="154">
        <f>DV208/DV211</f>
        <v>1.0989010989010988E-2</v>
      </c>
    </row>
    <row r="210" spans="1:126">
      <c r="A210" s="286"/>
      <c r="B210" s="14" t="s">
        <v>2</v>
      </c>
      <c r="C210" s="4">
        <f>SUM(C194:C209)</f>
        <v>5</v>
      </c>
      <c r="D210" s="4">
        <f t="shared" ref="D210:E210" si="812">SUM(D194:D209)</f>
        <v>7</v>
      </c>
      <c r="E210" s="4">
        <f t="shared" si="812"/>
        <v>26</v>
      </c>
      <c r="F210" s="8">
        <f>SUM(C210:E210)</f>
        <v>38</v>
      </c>
      <c r="G210" s="285"/>
      <c r="H210" s="8">
        <f>SUM(I210:K210)</f>
        <v>50</v>
      </c>
      <c r="I210" s="4">
        <f>SUM(I194:I209)</f>
        <v>19</v>
      </c>
      <c r="J210" s="4">
        <f t="shared" ref="J210:K210" si="813">SUM(J194:J209)</f>
        <v>17</v>
      </c>
      <c r="K210" s="6">
        <f t="shared" si="813"/>
        <v>14</v>
      </c>
      <c r="M210" s="14" t="s">
        <v>2</v>
      </c>
      <c r="N210" s="4">
        <f>SUM(N194:N209)</f>
        <v>13</v>
      </c>
      <c r="O210" s="6">
        <f t="shared" ref="O210:P210" si="814">SUM(O194:O209)</f>
        <v>9</v>
      </c>
      <c r="P210" s="4">
        <f t="shared" si="814"/>
        <v>12</v>
      </c>
      <c r="Q210" s="8">
        <f>SUM(N210:P210)</f>
        <v>34</v>
      </c>
      <c r="R210" s="285"/>
      <c r="S210" s="8">
        <f>SUM(T210:V210)</f>
        <v>50</v>
      </c>
      <c r="T210" s="4">
        <f>SUM(T194:T209)</f>
        <v>20</v>
      </c>
      <c r="U210" s="4">
        <f t="shared" ref="U210:V210" si="815">SUM(U194:U209)</f>
        <v>14</v>
      </c>
      <c r="V210" s="4">
        <f t="shared" si="815"/>
        <v>16</v>
      </c>
      <c r="X210" s="14" t="s">
        <v>2</v>
      </c>
      <c r="Y210" s="4">
        <f>SUM(Y194:Y209)</f>
        <v>11</v>
      </c>
      <c r="Z210" s="4">
        <f t="shared" ref="Z210:AA210" si="816">SUM(Z194:Z209)</f>
        <v>15</v>
      </c>
      <c r="AA210" s="4">
        <f t="shared" si="816"/>
        <v>0</v>
      </c>
      <c r="AB210" s="8">
        <f>SUM(Y210:AA210)</f>
        <v>26</v>
      </c>
      <c r="AC210" s="285"/>
      <c r="AD210" s="8">
        <f>SUM(AE210:AG210)</f>
        <v>50</v>
      </c>
      <c r="AE210" s="4">
        <f>SUM(AE194:AE209)</f>
        <v>16</v>
      </c>
      <c r="AF210" s="4">
        <f t="shared" ref="AF210:AG210" si="817">SUM(AF194:AF209)</f>
        <v>20</v>
      </c>
      <c r="AG210" s="6">
        <f t="shared" si="817"/>
        <v>14</v>
      </c>
      <c r="AI210" s="14" t="s">
        <v>2</v>
      </c>
      <c r="AJ210" s="4">
        <f>SUM(AJ194:AJ209)</f>
        <v>17</v>
      </c>
      <c r="AK210" s="6">
        <f t="shared" ref="AK210:AL210" si="818">SUM(AK194:AK209)</f>
        <v>12</v>
      </c>
      <c r="AL210" s="4">
        <f t="shared" si="818"/>
        <v>21</v>
      </c>
      <c r="AM210" s="8">
        <f>SUM(AJ210:AL210)</f>
        <v>50</v>
      </c>
      <c r="AN210" s="285"/>
      <c r="AO210" s="8">
        <f>SUM(AP210:AR210)</f>
        <v>47</v>
      </c>
      <c r="AP210" s="4">
        <f>SUM(AP194:AP209)</f>
        <v>23</v>
      </c>
      <c r="AQ210" s="4">
        <f t="shared" ref="AQ210:AR210" si="819">SUM(AQ194:AQ209)</f>
        <v>15</v>
      </c>
      <c r="AR210" s="4">
        <f t="shared" si="819"/>
        <v>9</v>
      </c>
      <c r="AT210" s="14" t="s">
        <v>2</v>
      </c>
      <c r="AU210" s="4">
        <f>SUM(AU194:AU209)</f>
        <v>20</v>
      </c>
      <c r="AV210" s="6">
        <f t="shared" ref="AV210:AW210" si="820">SUM(AV194:AV209)</f>
        <v>12</v>
      </c>
      <c r="AW210" s="4">
        <f t="shared" si="820"/>
        <v>18</v>
      </c>
      <c r="AX210" s="8">
        <f>SUM(AU210:AW210)</f>
        <v>50</v>
      </c>
      <c r="AZ210" s="8">
        <f>SUM(BA210:BC210)</f>
        <v>38</v>
      </c>
      <c r="BA210" s="4">
        <f>SUM(BA194:BA209)</f>
        <v>23</v>
      </c>
      <c r="BB210" s="4">
        <f t="shared" ref="BB210:BC210" si="821">SUM(BB194:BB209)</f>
        <v>5</v>
      </c>
      <c r="BC210" s="4">
        <f t="shared" si="821"/>
        <v>10</v>
      </c>
      <c r="BE210" s="14" t="s">
        <v>2</v>
      </c>
      <c r="BF210" s="4">
        <f>SUM(BF194:BF209)</f>
        <v>8</v>
      </c>
      <c r="BG210" s="4">
        <f>SUM(BG194:BG209)</f>
        <v>14</v>
      </c>
      <c r="BH210" s="4">
        <f>SUM(BH194:BH209)</f>
        <v>28</v>
      </c>
      <c r="BI210" s="8">
        <f>SUM(BF210:BH210)</f>
        <v>50</v>
      </c>
      <c r="BK210" s="8">
        <f>SUM(BL210:BN210)</f>
        <v>34</v>
      </c>
      <c r="BL210" s="4">
        <f>SUM(BL194:BL209)</f>
        <v>15</v>
      </c>
      <c r="BM210" s="4">
        <f>SUM(BM194:BM209)</f>
        <v>17</v>
      </c>
      <c r="BN210" s="6">
        <f>SUM(BN194:BN209)</f>
        <v>2</v>
      </c>
      <c r="BP210" s="14" t="s">
        <v>2</v>
      </c>
      <c r="BQ210" s="4">
        <f>SUM(BQ194:BQ209)</f>
        <v>19</v>
      </c>
      <c r="BR210" s="6">
        <f t="shared" ref="BR210:BS210" si="822">SUM(BR194:BR209)</f>
        <v>27</v>
      </c>
      <c r="BS210" s="4">
        <f t="shared" si="822"/>
        <v>4</v>
      </c>
      <c r="BT210" s="8">
        <f>SUM(BQ210:BS210)</f>
        <v>50</v>
      </c>
      <c r="BV210" s="8">
        <f>SUM(BW210:BY210)</f>
        <v>35</v>
      </c>
      <c r="BW210" s="4">
        <f>SUM(BW194:BW209)</f>
        <v>8</v>
      </c>
      <c r="BX210" s="4">
        <f t="shared" ref="BX210:BY210" si="823">SUM(BX194:BX209)</f>
        <v>3</v>
      </c>
      <c r="BY210" s="4">
        <f t="shared" si="823"/>
        <v>24</v>
      </c>
      <c r="CA210" s="284"/>
      <c r="CB210" s="284"/>
      <c r="CC210" s="284"/>
      <c r="CD210" s="284"/>
      <c r="CE210" s="284"/>
      <c r="CF210" s="284"/>
      <c r="CG210" s="284"/>
      <c r="CH210" s="284"/>
      <c r="CI210" s="284"/>
      <c r="CJ210" s="284"/>
      <c r="CL210" s="14" t="s">
        <v>2</v>
      </c>
      <c r="CM210" s="4">
        <f>SUM(CM194:CM209)</f>
        <v>12</v>
      </c>
      <c r="CN210" s="4">
        <f t="shared" ref="CN210:CO210" si="824">SUM(CN194:CN209)</f>
        <v>7</v>
      </c>
      <c r="CO210" s="4">
        <f t="shared" si="824"/>
        <v>31</v>
      </c>
      <c r="CP210" s="8">
        <f>SUM(CM210:CO210)</f>
        <v>50</v>
      </c>
      <c r="CR210" s="8">
        <f>SUM(CS210:CU210)</f>
        <v>36</v>
      </c>
      <c r="CS210" s="4">
        <f>SUM(CS194:CS209)</f>
        <v>-7</v>
      </c>
      <c r="CT210" s="4">
        <f t="shared" ref="CT210:CU210" si="825">SUM(CT194:CT209)</f>
        <v>34</v>
      </c>
      <c r="CU210" s="6">
        <f t="shared" si="825"/>
        <v>9</v>
      </c>
      <c r="CW210" s="14" t="s">
        <v>2</v>
      </c>
      <c r="CX210" s="4">
        <f>SUM(CX194:CX209)</f>
        <v>26</v>
      </c>
      <c r="CY210" s="6">
        <f t="shared" ref="CY210:CZ210" si="826">SUM(CY194:CY209)</f>
        <v>7</v>
      </c>
      <c r="CZ210" s="4">
        <f t="shared" si="826"/>
        <v>17</v>
      </c>
      <c r="DA210" s="8">
        <f>SUM(CX210:CZ210)</f>
        <v>50</v>
      </c>
      <c r="DC210" s="8">
        <f>SUM(DD210:DF210)</f>
        <v>25</v>
      </c>
      <c r="DD210" s="4">
        <f>SUM(DD194:DD209)</f>
        <v>18</v>
      </c>
      <c r="DE210" s="4">
        <f t="shared" ref="DE210:DF210" si="827">SUM(DE194:DE209)</f>
        <v>-9</v>
      </c>
      <c r="DF210" s="4">
        <f t="shared" si="827"/>
        <v>16</v>
      </c>
      <c r="DI210" s="76" t="s">
        <v>70</v>
      </c>
      <c r="DJ210" s="77"/>
      <c r="DK210" s="77"/>
      <c r="DL210" s="77"/>
      <c r="DM210" s="306"/>
      <c r="DN210" s="299"/>
      <c r="DP210" s="306">
        <f>DA192+CP192+CE192+BT192+BI192+AX192+AM192+AB192+Q192+F192</f>
        <v>12</v>
      </c>
      <c r="DR210" s="76" t="s">
        <v>89</v>
      </c>
      <c r="DS210" s="77"/>
      <c r="DT210" s="77"/>
      <c r="DU210" s="306"/>
      <c r="DV210" s="313">
        <f>DV205+DV207+DV209</f>
        <v>0.19780219780219777</v>
      </c>
    </row>
    <row r="211" spans="1:126">
      <c r="A211" s="286"/>
      <c r="B211" s="13" t="s">
        <v>3</v>
      </c>
      <c r="C211" s="5">
        <f>COUNTA(C194:C209)</f>
        <v>4</v>
      </c>
      <c r="D211" s="5">
        <f t="shared" ref="D211:E211" si="828">COUNTA(D194:D209)</f>
        <v>3</v>
      </c>
      <c r="E211" s="5">
        <f t="shared" si="828"/>
        <v>3</v>
      </c>
      <c r="F211" s="8">
        <f>SUM(C211:E211)</f>
        <v>10</v>
      </c>
      <c r="G211" s="285"/>
      <c r="H211" s="8">
        <f>SUM(I211:K211)</f>
        <v>10</v>
      </c>
      <c r="I211" s="5">
        <f>COUNTA(I194:I209)</f>
        <v>4</v>
      </c>
      <c r="J211" s="5">
        <f t="shared" ref="J211:K211" si="829">COUNTA(J194:J209)</f>
        <v>3</v>
      </c>
      <c r="K211" s="5">
        <f t="shared" si="829"/>
        <v>3</v>
      </c>
      <c r="M211" s="13" t="s">
        <v>3</v>
      </c>
      <c r="N211" s="5">
        <f>COUNTA(N194:N209)</f>
        <v>4</v>
      </c>
      <c r="O211" s="5">
        <f t="shared" ref="O211:P211" si="830">COUNTA(O194:O209)</f>
        <v>3</v>
      </c>
      <c r="P211" s="5">
        <f t="shared" si="830"/>
        <v>3</v>
      </c>
      <c r="Q211" s="8">
        <f>SUM(N211:P211)</f>
        <v>10</v>
      </c>
      <c r="R211" s="285"/>
      <c r="S211" s="8">
        <f>SUM(T211:V211)</f>
        <v>10</v>
      </c>
      <c r="T211" s="5">
        <f>COUNTA(T194:T209)</f>
        <v>4</v>
      </c>
      <c r="U211" s="5">
        <f t="shared" ref="U211:V211" si="831">COUNTA(U194:U209)</f>
        <v>3</v>
      </c>
      <c r="V211" s="5">
        <f t="shared" si="831"/>
        <v>3</v>
      </c>
      <c r="X211" s="13" t="s">
        <v>3</v>
      </c>
      <c r="Y211" s="5">
        <f>COUNTA(Y194:Y209)</f>
        <v>3</v>
      </c>
      <c r="Z211" s="5">
        <f t="shared" ref="Z211:AA211" si="832">COUNTA(Z194:Z209)</f>
        <v>2</v>
      </c>
      <c r="AA211" s="5">
        <f t="shared" si="832"/>
        <v>2</v>
      </c>
      <c r="AB211" s="8">
        <f>SUM(Y211:AA211)</f>
        <v>7</v>
      </c>
      <c r="AC211" s="285"/>
      <c r="AD211" s="8">
        <f>SUM(AE211:AG211)</f>
        <v>7</v>
      </c>
      <c r="AE211" s="5">
        <f>COUNTA(AE194:AE209)</f>
        <v>3</v>
      </c>
      <c r="AF211" s="5">
        <f t="shared" ref="AF211:AG211" si="833">COUNTA(AF194:AF209)</f>
        <v>2</v>
      </c>
      <c r="AG211" s="5">
        <f t="shared" si="833"/>
        <v>2</v>
      </c>
      <c r="AI211" s="13" t="s">
        <v>3</v>
      </c>
      <c r="AJ211" s="5">
        <f>COUNTA(AJ194:AJ209)</f>
        <v>3</v>
      </c>
      <c r="AK211" s="5">
        <f t="shared" ref="AK211:AL211" si="834">COUNTA(AK194:AK209)</f>
        <v>2</v>
      </c>
      <c r="AL211" s="5">
        <f t="shared" si="834"/>
        <v>2</v>
      </c>
      <c r="AM211" s="8">
        <f>SUM(AJ211:AL211)</f>
        <v>7</v>
      </c>
      <c r="AN211" s="285"/>
      <c r="AO211" s="8">
        <f>SUM(AP211:AR211)</f>
        <v>6</v>
      </c>
      <c r="AP211" s="5">
        <f>COUNTA(AP194:AP209)</f>
        <v>2</v>
      </c>
      <c r="AQ211" s="5">
        <f t="shared" ref="AQ211:AR211" si="835">COUNTA(AQ194:AQ209)</f>
        <v>2</v>
      </c>
      <c r="AR211" s="5">
        <f t="shared" si="835"/>
        <v>2</v>
      </c>
      <c r="AT211" s="13" t="s">
        <v>3</v>
      </c>
      <c r="AU211" s="5">
        <f>COUNTA(AU194:AU209)</f>
        <v>3</v>
      </c>
      <c r="AV211" s="5">
        <f t="shared" ref="AV211:AW211" si="836">COUNTA(AV194:AV209)</f>
        <v>3</v>
      </c>
      <c r="AW211" s="5">
        <f t="shared" si="836"/>
        <v>3</v>
      </c>
      <c r="AX211" s="8">
        <f>SUM(AU211:AW211)</f>
        <v>9</v>
      </c>
      <c r="AZ211" s="8">
        <f>SUM(BA211:BC211)</f>
        <v>8</v>
      </c>
      <c r="BA211" s="5">
        <f>COUNTA(BA194:BA209)</f>
        <v>3</v>
      </c>
      <c r="BB211" s="5">
        <f t="shared" ref="BB211:BC211" si="837">COUNTA(BB194:BB209)</f>
        <v>3</v>
      </c>
      <c r="BC211" s="5">
        <f t="shared" si="837"/>
        <v>2</v>
      </c>
      <c r="BE211" s="13" t="s">
        <v>3</v>
      </c>
      <c r="BF211" s="5">
        <f>COUNTA(BF194:BF209)</f>
        <v>4</v>
      </c>
      <c r="BG211" s="5">
        <f>COUNTA(BG194:BG209)</f>
        <v>4</v>
      </c>
      <c r="BH211" s="5">
        <f>COUNTA(BH194:BH209)</f>
        <v>4</v>
      </c>
      <c r="BI211" s="8">
        <f>SUM(BF211:BH211)</f>
        <v>12</v>
      </c>
      <c r="BK211" s="8">
        <f>SUM(BL211:BN211)</f>
        <v>11</v>
      </c>
      <c r="BL211" s="5">
        <f>COUNTA(BL194:BL209)</f>
        <v>4</v>
      </c>
      <c r="BM211" s="5">
        <f>COUNTA(BM194:BM209)</f>
        <v>4</v>
      </c>
      <c r="BN211" s="5">
        <f>COUNTA(BN194:BN209)</f>
        <v>3</v>
      </c>
      <c r="BP211" s="13" t="s">
        <v>3</v>
      </c>
      <c r="BQ211" s="5">
        <f>COUNTA(BQ194:BQ209)</f>
        <v>4</v>
      </c>
      <c r="BR211" s="5">
        <f t="shared" ref="BR211:BS211" si="838">COUNTA(BR194:BR209)</f>
        <v>4</v>
      </c>
      <c r="BS211" s="5">
        <f t="shared" si="838"/>
        <v>3</v>
      </c>
      <c r="BT211" s="8">
        <f>SUM(BQ211:BS211)</f>
        <v>11</v>
      </c>
      <c r="BV211" s="8">
        <f>SUM(BW211:BY211)</f>
        <v>10</v>
      </c>
      <c r="BW211" s="5">
        <f>COUNTA(BW194:BW209)</f>
        <v>4</v>
      </c>
      <c r="BX211" s="5">
        <f t="shared" ref="BX211:BY211" si="839">COUNTA(BX194:BX209)</f>
        <v>3</v>
      </c>
      <c r="BY211" s="5">
        <f t="shared" si="839"/>
        <v>3</v>
      </c>
      <c r="CA211" s="284"/>
      <c r="CB211" s="284"/>
      <c r="CC211" s="284"/>
      <c r="CD211" s="284"/>
      <c r="CE211" s="284"/>
      <c r="CF211" s="284"/>
      <c r="CG211" s="284"/>
      <c r="CH211" s="284"/>
      <c r="CI211" s="284"/>
      <c r="CJ211" s="284"/>
      <c r="CL211" s="13" t="s">
        <v>3</v>
      </c>
      <c r="CM211" s="5">
        <f>COUNTA(CM194:CM209)</f>
        <v>5</v>
      </c>
      <c r="CN211" s="5">
        <f t="shared" ref="CN211:CO211" si="840">COUNTA(CN194:CN209)</f>
        <v>5</v>
      </c>
      <c r="CO211" s="5">
        <f t="shared" si="840"/>
        <v>5</v>
      </c>
      <c r="CP211" s="8">
        <f>SUM(CM211:CO211)</f>
        <v>15</v>
      </c>
      <c r="CR211" s="8">
        <f>SUM(CS211:CU211)</f>
        <v>14</v>
      </c>
      <c r="CS211" s="5">
        <f>COUNTA(CS194:CS209)</f>
        <v>5</v>
      </c>
      <c r="CT211" s="5">
        <f t="shared" ref="CT211:CU211" si="841">COUNTA(CT194:CT209)</f>
        <v>5</v>
      </c>
      <c r="CU211" s="5">
        <f t="shared" si="841"/>
        <v>4</v>
      </c>
      <c r="CW211" s="13" t="s">
        <v>3</v>
      </c>
      <c r="CX211" s="5">
        <f>COUNTA(CX194:CX209)</f>
        <v>4</v>
      </c>
      <c r="CY211" s="5">
        <f t="shared" ref="CY211:CZ211" si="842">COUNTA(CY194:CY209)</f>
        <v>3</v>
      </c>
      <c r="CZ211" s="5">
        <f t="shared" si="842"/>
        <v>3</v>
      </c>
      <c r="DA211" s="8">
        <f>SUM(CX211:CZ211)</f>
        <v>10</v>
      </c>
      <c r="DC211" s="8">
        <f>SUM(DD211:DF211)</f>
        <v>9</v>
      </c>
      <c r="DD211" s="5">
        <f>COUNTA(DD194:DD209)</f>
        <v>3</v>
      </c>
      <c r="DE211" s="5">
        <f t="shared" ref="DE211:DF211" si="843">COUNTA(DE194:DE209)</f>
        <v>3</v>
      </c>
      <c r="DF211" s="5">
        <f t="shared" si="843"/>
        <v>3</v>
      </c>
      <c r="DI211" s="76" t="s">
        <v>71</v>
      </c>
      <c r="DJ211" s="77"/>
      <c r="DK211" s="77"/>
      <c r="DL211" s="77"/>
      <c r="DM211" s="306"/>
      <c r="DN211" s="299"/>
      <c r="DP211" s="306">
        <f>DP210-DP197</f>
        <v>6</v>
      </c>
      <c r="DR211" s="76" t="s">
        <v>3</v>
      </c>
      <c r="DS211" s="77"/>
      <c r="DT211" s="77"/>
      <c r="DU211" s="306"/>
      <c r="DV211" s="306">
        <f>DP203/DP205</f>
        <v>91.000000000000014</v>
      </c>
    </row>
    <row r="212" spans="1:126">
      <c r="A212" s="286"/>
      <c r="B212" s="14" t="s">
        <v>5</v>
      </c>
      <c r="C212" s="4">
        <f>C211-COUNT(C194:C209)</f>
        <v>0</v>
      </c>
      <c r="D212" s="4">
        <f t="shared" ref="D212:E212" si="844">D211-COUNT(D194:D209)</f>
        <v>1</v>
      </c>
      <c r="E212" s="4">
        <f t="shared" si="844"/>
        <v>0</v>
      </c>
      <c r="F212" s="8">
        <f>SUM(C212:E212)</f>
        <v>1</v>
      </c>
      <c r="G212" s="285"/>
      <c r="H212" s="8">
        <f>SUM(I212:K212)</f>
        <v>2</v>
      </c>
      <c r="I212" s="4">
        <f>I211-COUNT(I194:I209)</f>
        <v>1</v>
      </c>
      <c r="J212" s="6">
        <f t="shared" ref="J212:K212" si="845">J211-COUNT(J194:J209)</f>
        <v>0</v>
      </c>
      <c r="K212" s="4">
        <f t="shared" si="845"/>
        <v>1</v>
      </c>
      <c r="M212" s="14" t="s">
        <v>5</v>
      </c>
      <c r="N212" s="6">
        <f t="shared" ref="N212:P212" si="846">N211-COUNT(N194:N209)</f>
        <v>2</v>
      </c>
      <c r="O212" s="6">
        <f t="shared" si="846"/>
        <v>1</v>
      </c>
      <c r="P212" s="6">
        <f t="shared" si="846"/>
        <v>0</v>
      </c>
      <c r="Q212" s="8">
        <f>SUM(N212:P212)</f>
        <v>3</v>
      </c>
      <c r="R212" s="285"/>
      <c r="S212" s="8">
        <f>SUM(T212:V212)</f>
        <v>1</v>
      </c>
      <c r="T212" s="4">
        <f>T211-COUNT(T194:T209)</f>
        <v>1</v>
      </c>
      <c r="U212" s="4">
        <f>U211-COUNT(U194:U209)</f>
        <v>0</v>
      </c>
      <c r="V212" s="4">
        <f t="shared" ref="V212" si="847">V211-COUNT(V194:V209)</f>
        <v>0</v>
      </c>
      <c r="X212" s="14" t="s">
        <v>5</v>
      </c>
      <c r="Y212" s="4">
        <f>Y211-COUNT(Y194:Y209)</f>
        <v>2</v>
      </c>
      <c r="Z212" s="4">
        <f t="shared" ref="Z212:AA212" si="848">Z211-COUNT(Z194:Z209)</f>
        <v>0</v>
      </c>
      <c r="AA212" s="4">
        <f t="shared" si="848"/>
        <v>2</v>
      </c>
      <c r="AB212" s="8">
        <f>SUM(Y212:AA212)</f>
        <v>4</v>
      </c>
      <c r="AC212" s="285"/>
      <c r="AD212" s="8">
        <f>SUM(AE212:AG212)</f>
        <v>1</v>
      </c>
      <c r="AE212" s="4">
        <f>AE211-COUNT(AE194:AE209)</f>
        <v>1</v>
      </c>
      <c r="AF212" s="6">
        <f t="shared" ref="AF212:AG212" si="849">AF211-COUNT(AF194:AF209)</f>
        <v>0</v>
      </c>
      <c r="AG212" s="4">
        <f t="shared" si="849"/>
        <v>0</v>
      </c>
      <c r="AI212" s="14" t="s">
        <v>5</v>
      </c>
      <c r="AJ212" s="6">
        <f t="shared" ref="AJ212:AL212" si="850">AJ211-COUNT(AJ194:AJ209)</f>
        <v>1</v>
      </c>
      <c r="AK212" s="6">
        <f t="shared" si="850"/>
        <v>0</v>
      </c>
      <c r="AL212" s="6">
        <f t="shared" si="850"/>
        <v>0</v>
      </c>
      <c r="AM212" s="8">
        <f>SUM(AJ212:AL212)</f>
        <v>1</v>
      </c>
      <c r="AN212" s="285"/>
      <c r="AO212" s="8">
        <f>SUM(AP212:AR212)</f>
        <v>1</v>
      </c>
      <c r="AP212" s="4">
        <f>AP211-COUNT(AP194:AP209)</f>
        <v>0</v>
      </c>
      <c r="AQ212" s="4">
        <f>AQ211-COUNT(AQ194:AQ209)</f>
        <v>0</v>
      </c>
      <c r="AR212" s="4">
        <f t="shared" ref="AR212" si="851">AR211-COUNT(AR194:AR209)</f>
        <v>1</v>
      </c>
      <c r="AT212" s="14" t="s">
        <v>5</v>
      </c>
      <c r="AU212" s="6">
        <f t="shared" ref="AU212:AW212" si="852">AU211-COUNT(AU194:AU209)</f>
        <v>0</v>
      </c>
      <c r="AV212" s="6">
        <f t="shared" si="852"/>
        <v>1</v>
      </c>
      <c r="AW212" s="6">
        <f t="shared" si="852"/>
        <v>1</v>
      </c>
      <c r="AX212" s="8">
        <f>SUM(AU212:AW212)</f>
        <v>2</v>
      </c>
      <c r="AZ212" s="8">
        <f>SUM(BA212:BC212)</f>
        <v>2</v>
      </c>
      <c r="BA212" s="4">
        <f>BA211-COUNT(BA194:BA209)</f>
        <v>0</v>
      </c>
      <c r="BB212" s="4">
        <f>BB211-COUNT(BB194:BB209)</f>
        <v>2</v>
      </c>
      <c r="BC212" s="4">
        <f t="shared" ref="BC212" si="853">BC211-COUNT(BC194:BC209)</f>
        <v>0</v>
      </c>
      <c r="BE212" s="14" t="s">
        <v>5</v>
      </c>
      <c r="BF212" s="4">
        <f>BF211-COUNT(BF194:BF209)</f>
        <v>2</v>
      </c>
      <c r="BG212" s="4">
        <f>BG211-COUNT(BG194:BG209)</f>
        <v>0</v>
      </c>
      <c r="BH212" s="4">
        <f>BH211-COUNT(BH194:BH209)</f>
        <v>0</v>
      </c>
      <c r="BI212" s="8">
        <f>SUM(BF212:BH212)</f>
        <v>2</v>
      </c>
      <c r="BK212" s="8">
        <f>SUM(BL212:BN212)</f>
        <v>4</v>
      </c>
      <c r="BL212" s="4">
        <f>BL211-COUNT(BL194:BL209)</f>
        <v>1</v>
      </c>
      <c r="BM212" s="6">
        <f>BM211-COUNT(BM194:BM209)</f>
        <v>1</v>
      </c>
      <c r="BN212" s="4">
        <f>BN211-COUNT(BN194:BN209)</f>
        <v>2</v>
      </c>
      <c r="BP212" s="14" t="s">
        <v>5</v>
      </c>
      <c r="BQ212" s="6">
        <f t="shared" ref="BQ212:BS212" si="854">BQ211-COUNT(BQ194:BQ209)</f>
        <v>1</v>
      </c>
      <c r="BR212" s="6">
        <f t="shared" si="854"/>
        <v>0</v>
      </c>
      <c r="BS212" s="6">
        <f t="shared" si="854"/>
        <v>2</v>
      </c>
      <c r="BT212" s="8">
        <f>SUM(BQ212:BS212)</f>
        <v>3</v>
      </c>
      <c r="BV212" s="8">
        <f>SUM(BW212:BY212)</f>
        <v>4</v>
      </c>
      <c r="BW212" s="4">
        <f>BW211-COUNT(BW194:BW209)</f>
        <v>2</v>
      </c>
      <c r="BX212" s="4">
        <f>BX211-COUNT(BX194:BX209)</f>
        <v>2</v>
      </c>
      <c r="BY212" s="4">
        <f t="shared" ref="BY212" si="855">BY211-COUNT(BY194:BY209)</f>
        <v>0</v>
      </c>
      <c r="CA212" s="284"/>
      <c r="CB212" s="284"/>
      <c r="CC212" s="284"/>
      <c r="CD212" s="284"/>
      <c r="CE212" s="284"/>
      <c r="CF212" s="284"/>
      <c r="CG212" s="284"/>
      <c r="CH212" s="284"/>
      <c r="CI212" s="284"/>
      <c r="CJ212" s="284"/>
      <c r="CL212" s="14" t="s">
        <v>5</v>
      </c>
      <c r="CM212" s="4">
        <f>CM211-COUNT(CM194:CM209)</f>
        <v>4</v>
      </c>
      <c r="CN212" s="4">
        <f t="shared" ref="CN212:CO212" si="856">CN211-COUNT(CN194:CN209)</f>
        <v>2</v>
      </c>
      <c r="CO212" s="4">
        <f t="shared" si="856"/>
        <v>0</v>
      </c>
      <c r="CP212" s="8">
        <f>SUM(CM212:CO212)</f>
        <v>6</v>
      </c>
      <c r="CR212" s="8">
        <f>SUM(CS212:CU212)</f>
        <v>3</v>
      </c>
      <c r="CS212" s="4">
        <f>CS211-COUNT(CS194:CS209)</f>
        <v>1</v>
      </c>
      <c r="CT212" s="6">
        <f t="shared" ref="CT212:CU212" si="857">CT211-COUNT(CT194:CT209)</f>
        <v>0</v>
      </c>
      <c r="CU212" s="4">
        <f t="shared" si="857"/>
        <v>2</v>
      </c>
      <c r="CW212" s="14" t="s">
        <v>5</v>
      </c>
      <c r="CX212" s="6">
        <f t="shared" ref="CX212:CZ212" si="858">CX211-COUNT(CX194:CX209)</f>
        <v>1</v>
      </c>
      <c r="CY212" s="6">
        <f t="shared" si="858"/>
        <v>1</v>
      </c>
      <c r="CZ212" s="6">
        <f t="shared" si="858"/>
        <v>0</v>
      </c>
      <c r="DA212" s="8">
        <f>SUM(CX212:CZ212)</f>
        <v>2</v>
      </c>
      <c r="DC212" s="8">
        <f>SUM(DD212:DF212)</f>
        <v>1</v>
      </c>
      <c r="DD212" s="4">
        <f>DD211-COUNT(DD194:DD209)</f>
        <v>0</v>
      </c>
      <c r="DE212" s="4">
        <f>DE211-COUNT(DE194:DE209)</f>
        <v>0</v>
      </c>
      <c r="DF212" s="4">
        <f t="shared" ref="DF212" si="859">DF211-COUNT(DF194:DF209)</f>
        <v>1</v>
      </c>
      <c r="DI212" s="274" t="s">
        <v>72</v>
      </c>
      <c r="DJ212" s="275"/>
      <c r="DK212" s="275"/>
      <c r="DL212" s="275"/>
      <c r="DM212" s="307"/>
      <c r="DN212" s="308"/>
      <c r="DP212" s="309">
        <f>1-(DP211/DP210)</f>
        <v>0.5</v>
      </c>
      <c r="DR212" s="76"/>
      <c r="DS212" s="77"/>
      <c r="DT212" s="77"/>
      <c r="DU212" s="306"/>
      <c r="DV212" s="299"/>
    </row>
    <row r="213" spans="1:126">
      <c r="A213" s="286"/>
      <c r="B213" s="14" t="s">
        <v>10</v>
      </c>
      <c r="C213" s="25">
        <f>C212/C211</f>
        <v>0</v>
      </c>
      <c r="D213" s="27">
        <f t="shared" ref="D213:F213" si="860">D212/D211</f>
        <v>0.33333333333333331</v>
      </c>
      <c r="E213" s="27">
        <f t="shared" si="860"/>
        <v>0</v>
      </c>
      <c r="F213" s="26">
        <f t="shared" si="860"/>
        <v>0.1</v>
      </c>
      <c r="G213" s="285"/>
      <c r="H213" s="26">
        <f t="shared" ref="H213:K213" si="861">H212/H211</f>
        <v>0.2</v>
      </c>
      <c r="I213" s="27">
        <f t="shared" si="861"/>
        <v>0.25</v>
      </c>
      <c r="J213" s="30">
        <f t="shared" si="861"/>
        <v>0</v>
      </c>
      <c r="K213" s="27">
        <f t="shared" si="861"/>
        <v>0.33333333333333331</v>
      </c>
      <c r="M213" s="14" t="s">
        <v>10</v>
      </c>
      <c r="N213" s="27">
        <f t="shared" ref="N213:Q213" si="862">N212/N211</f>
        <v>0.5</v>
      </c>
      <c r="O213" s="30">
        <f t="shared" si="862"/>
        <v>0.33333333333333331</v>
      </c>
      <c r="P213" s="30">
        <f t="shared" si="862"/>
        <v>0</v>
      </c>
      <c r="Q213" s="26">
        <f t="shared" si="862"/>
        <v>0.3</v>
      </c>
      <c r="R213" s="285"/>
      <c r="S213" s="26">
        <f t="shared" ref="S213:V213" si="863">S212/S211</f>
        <v>0.1</v>
      </c>
      <c r="T213" s="27">
        <f t="shared" si="863"/>
        <v>0.25</v>
      </c>
      <c r="U213" s="27">
        <f t="shared" si="863"/>
        <v>0</v>
      </c>
      <c r="V213" s="27">
        <f t="shared" si="863"/>
        <v>0</v>
      </c>
      <c r="X213" s="14" t="s">
        <v>10</v>
      </c>
      <c r="Y213" s="25">
        <f>Y212/Y211</f>
        <v>0.66666666666666663</v>
      </c>
      <c r="Z213" s="27">
        <f t="shared" ref="Z213:AB213" si="864">Z212/Z211</f>
        <v>0</v>
      </c>
      <c r="AA213" s="27">
        <f t="shared" si="864"/>
        <v>1</v>
      </c>
      <c r="AB213" s="26">
        <f t="shared" si="864"/>
        <v>0.5714285714285714</v>
      </c>
      <c r="AC213" s="285"/>
      <c r="AD213" s="26">
        <f t="shared" ref="AD213:AG213" si="865">AD212/AD211</f>
        <v>0.14285714285714285</v>
      </c>
      <c r="AE213" s="27">
        <f t="shared" si="865"/>
        <v>0.33333333333333331</v>
      </c>
      <c r="AF213" s="30">
        <f t="shared" si="865"/>
        <v>0</v>
      </c>
      <c r="AG213" s="27">
        <f t="shared" si="865"/>
        <v>0</v>
      </c>
      <c r="AI213" s="14" t="s">
        <v>10</v>
      </c>
      <c r="AJ213" s="27">
        <f t="shared" ref="AJ213:AM213" si="866">AJ212/AJ211</f>
        <v>0.33333333333333331</v>
      </c>
      <c r="AK213" s="30">
        <f t="shared" si="866"/>
        <v>0</v>
      </c>
      <c r="AL213" s="30">
        <f t="shared" si="866"/>
        <v>0</v>
      </c>
      <c r="AM213" s="26">
        <f t="shared" si="866"/>
        <v>0.14285714285714285</v>
      </c>
      <c r="AN213" s="285"/>
      <c r="AO213" s="26">
        <f t="shared" ref="AO213:AR213" si="867">AO212/AO211</f>
        <v>0.16666666666666666</v>
      </c>
      <c r="AP213" s="27">
        <f t="shared" si="867"/>
        <v>0</v>
      </c>
      <c r="AQ213" s="27">
        <f t="shared" si="867"/>
        <v>0</v>
      </c>
      <c r="AR213" s="27">
        <f t="shared" si="867"/>
        <v>0.5</v>
      </c>
      <c r="AT213" s="14" t="s">
        <v>10</v>
      </c>
      <c r="AU213" s="27">
        <f t="shared" ref="AU213:AX213" si="868">AU212/AU211</f>
        <v>0</v>
      </c>
      <c r="AV213" s="30">
        <f t="shared" si="868"/>
        <v>0.33333333333333331</v>
      </c>
      <c r="AW213" s="30">
        <f t="shared" si="868"/>
        <v>0.33333333333333331</v>
      </c>
      <c r="AX213" s="26">
        <f t="shared" si="868"/>
        <v>0.22222222222222221</v>
      </c>
      <c r="AZ213" s="26">
        <f t="shared" ref="AZ213:BC213" si="869">AZ212/AZ211</f>
        <v>0.25</v>
      </c>
      <c r="BA213" s="27">
        <f t="shared" si="869"/>
        <v>0</v>
      </c>
      <c r="BB213" s="27">
        <f t="shared" si="869"/>
        <v>0.66666666666666663</v>
      </c>
      <c r="BC213" s="27">
        <f t="shared" si="869"/>
        <v>0</v>
      </c>
      <c r="BE213" s="14" t="s">
        <v>10</v>
      </c>
      <c r="BF213" s="25">
        <f>BF212/BF211</f>
        <v>0.5</v>
      </c>
      <c r="BG213" s="27">
        <f t="shared" ref="BG213:BI213" si="870">BG212/BG211</f>
        <v>0</v>
      </c>
      <c r="BH213" s="27">
        <f t="shared" si="870"/>
        <v>0</v>
      </c>
      <c r="BI213" s="26">
        <f t="shared" si="870"/>
        <v>0.16666666666666666</v>
      </c>
      <c r="BK213" s="26">
        <f t="shared" ref="BK213:BN213" si="871">BK212/BK211</f>
        <v>0.36363636363636365</v>
      </c>
      <c r="BL213" s="27">
        <f t="shared" si="871"/>
        <v>0.25</v>
      </c>
      <c r="BM213" s="30">
        <f t="shared" si="871"/>
        <v>0.25</v>
      </c>
      <c r="BN213" s="27">
        <f t="shared" si="871"/>
        <v>0.66666666666666663</v>
      </c>
      <c r="BP213" s="14" t="s">
        <v>10</v>
      </c>
      <c r="BQ213" s="27">
        <f t="shared" ref="BQ213:BT213" si="872">BQ212/BQ211</f>
        <v>0.25</v>
      </c>
      <c r="BR213" s="30">
        <f t="shared" si="872"/>
        <v>0</v>
      </c>
      <c r="BS213" s="30">
        <f t="shared" si="872"/>
        <v>0.66666666666666663</v>
      </c>
      <c r="BT213" s="26">
        <f t="shared" si="872"/>
        <v>0.27272727272727271</v>
      </c>
      <c r="BV213" s="26">
        <f t="shared" ref="BV213:BY213" si="873">BV212/BV211</f>
        <v>0.4</v>
      </c>
      <c r="BW213" s="27">
        <f t="shared" si="873"/>
        <v>0.5</v>
      </c>
      <c r="BX213" s="27">
        <f t="shared" si="873"/>
        <v>0.66666666666666663</v>
      </c>
      <c r="BY213" s="27">
        <f t="shared" si="873"/>
        <v>0</v>
      </c>
      <c r="CA213" s="284"/>
      <c r="CB213" s="284"/>
      <c r="CC213" s="284"/>
      <c r="CD213" s="284"/>
      <c r="CE213" s="284"/>
      <c r="CF213" s="284"/>
      <c r="CG213" s="284"/>
      <c r="CH213" s="284"/>
      <c r="CI213" s="284"/>
      <c r="CJ213" s="284"/>
      <c r="CL213" s="14" t="s">
        <v>10</v>
      </c>
      <c r="CM213" s="25">
        <f>CM212/CM211</f>
        <v>0.8</v>
      </c>
      <c r="CN213" s="27">
        <f t="shared" ref="CN213:CP213" si="874">CN212/CN211</f>
        <v>0.4</v>
      </c>
      <c r="CO213" s="27">
        <f t="shared" si="874"/>
        <v>0</v>
      </c>
      <c r="CP213" s="26">
        <f t="shared" si="874"/>
        <v>0.4</v>
      </c>
      <c r="CR213" s="26">
        <f t="shared" ref="CR213:CU213" si="875">CR212/CR211</f>
        <v>0.21428571428571427</v>
      </c>
      <c r="CS213" s="27">
        <f t="shared" si="875"/>
        <v>0.2</v>
      </c>
      <c r="CT213" s="30">
        <f t="shared" si="875"/>
        <v>0</v>
      </c>
      <c r="CU213" s="27">
        <f t="shared" si="875"/>
        <v>0.5</v>
      </c>
      <c r="CW213" s="14" t="s">
        <v>10</v>
      </c>
      <c r="CX213" s="27">
        <f t="shared" ref="CX213:DA213" si="876">CX212/CX211</f>
        <v>0.25</v>
      </c>
      <c r="CY213" s="30">
        <f t="shared" si="876"/>
        <v>0.33333333333333331</v>
      </c>
      <c r="CZ213" s="30">
        <f t="shared" si="876"/>
        <v>0</v>
      </c>
      <c r="DA213" s="26">
        <f t="shared" si="876"/>
        <v>0.2</v>
      </c>
      <c r="DC213" s="26">
        <f t="shared" ref="DC213:DF213" si="877">DC212/DC211</f>
        <v>0.1111111111111111</v>
      </c>
      <c r="DD213" s="27">
        <f t="shared" si="877"/>
        <v>0</v>
      </c>
      <c r="DE213" s="27">
        <f t="shared" si="877"/>
        <v>0</v>
      </c>
      <c r="DF213" s="27">
        <f t="shared" si="877"/>
        <v>0.33333333333333331</v>
      </c>
      <c r="DI213" s="76" t="s">
        <v>73</v>
      </c>
      <c r="DJ213" s="77"/>
      <c r="DK213" s="77"/>
      <c r="DL213" s="77"/>
      <c r="DM213" s="306"/>
      <c r="DN213" s="299"/>
      <c r="DP213" s="306">
        <f>MAX(DA192,CP192,CE192,BT192,BI192,AX192,AM192,AB192,Q192,F192)</f>
        <v>4</v>
      </c>
      <c r="DR213" s="76" t="s">
        <v>90</v>
      </c>
      <c r="DS213" s="77"/>
      <c r="DT213" s="77"/>
      <c r="DU213" s="306"/>
      <c r="DV213" s="306">
        <f>DP196</f>
        <v>9</v>
      </c>
    </row>
    <row r="214" spans="1:126">
      <c r="A214" s="286"/>
      <c r="B214" s="14" t="s">
        <v>4</v>
      </c>
      <c r="C214" s="9">
        <f>C210/C211</f>
        <v>1.25</v>
      </c>
      <c r="D214" s="9">
        <f t="shared" ref="D214:F214" si="878">D210/D211</f>
        <v>2.3333333333333335</v>
      </c>
      <c r="E214" s="9">
        <f t="shared" si="878"/>
        <v>8.6666666666666661</v>
      </c>
      <c r="F214" s="12">
        <f t="shared" si="878"/>
        <v>3.8</v>
      </c>
      <c r="G214" s="285"/>
      <c r="H214" s="12">
        <f t="shared" ref="H214" si="879">H210/H211</f>
        <v>5</v>
      </c>
      <c r="I214" s="9">
        <f>I210/I211</f>
        <v>4.75</v>
      </c>
      <c r="J214" s="9">
        <f t="shared" ref="J214:K214" si="880">J210/J211</f>
        <v>5.666666666666667</v>
      </c>
      <c r="K214" s="31">
        <f t="shared" si="880"/>
        <v>4.666666666666667</v>
      </c>
      <c r="M214" s="14" t="s">
        <v>4</v>
      </c>
      <c r="N214" s="9">
        <f>N210/N211</f>
        <v>3.25</v>
      </c>
      <c r="O214" s="31">
        <f t="shared" ref="O214:Q214" si="881">O210/O211</f>
        <v>3</v>
      </c>
      <c r="P214" s="9">
        <f t="shared" si="881"/>
        <v>4</v>
      </c>
      <c r="Q214" s="12">
        <f t="shared" si="881"/>
        <v>3.4</v>
      </c>
      <c r="R214" s="285"/>
      <c r="S214" s="12">
        <f t="shared" ref="S214" si="882">S210/S211</f>
        <v>5</v>
      </c>
      <c r="T214" s="9">
        <f>T210/T211</f>
        <v>5</v>
      </c>
      <c r="U214" s="9">
        <f t="shared" ref="U214:V214" si="883">U210/U211</f>
        <v>4.666666666666667</v>
      </c>
      <c r="V214" s="9">
        <f t="shared" si="883"/>
        <v>5.333333333333333</v>
      </c>
      <c r="X214" s="14" t="s">
        <v>4</v>
      </c>
      <c r="Y214" s="9">
        <f>Y210/Y211</f>
        <v>3.6666666666666665</v>
      </c>
      <c r="Z214" s="9">
        <f t="shared" ref="Z214:AB214" si="884">Z210/Z211</f>
        <v>7.5</v>
      </c>
      <c r="AA214" s="9">
        <f t="shared" si="884"/>
        <v>0</v>
      </c>
      <c r="AB214" s="12">
        <f t="shared" si="884"/>
        <v>3.7142857142857144</v>
      </c>
      <c r="AC214" s="285"/>
      <c r="AD214" s="12">
        <f t="shared" ref="AD214" si="885">AD210/AD211</f>
        <v>7.1428571428571432</v>
      </c>
      <c r="AE214" s="9">
        <f>AE210/AE211</f>
        <v>5.333333333333333</v>
      </c>
      <c r="AF214" s="9">
        <f t="shared" ref="AF214:AG214" si="886">AF210/AF211</f>
        <v>10</v>
      </c>
      <c r="AG214" s="31">
        <f t="shared" si="886"/>
        <v>7</v>
      </c>
      <c r="AI214" s="14" t="s">
        <v>4</v>
      </c>
      <c r="AJ214" s="9">
        <f>AJ210/AJ211</f>
        <v>5.666666666666667</v>
      </c>
      <c r="AK214" s="31">
        <f t="shared" ref="AK214:AM214" si="887">AK210/AK211</f>
        <v>6</v>
      </c>
      <c r="AL214" s="9">
        <f t="shared" si="887"/>
        <v>10.5</v>
      </c>
      <c r="AM214" s="12">
        <f t="shared" si="887"/>
        <v>7.1428571428571432</v>
      </c>
      <c r="AN214" s="285"/>
      <c r="AO214" s="12">
        <f t="shared" ref="AO214" si="888">AO210/AO211</f>
        <v>7.833333333333333</v>
      </c>
      <c r="AP214" s="9">
        <f>AP210/AP211</f>
        <v>11.5</v>
      </c>
      <c r="AQ214" s="9">
        <f t="shared" ref="AQ214:AR214" si="889">AQ210/AQ211</f>
        <v>7.5</v>
      </c>
      <c r="AR214" s="9">
        <f t="shared" si="889"/>
        <v>4.5</v>
      </c>
      <c r="AT214" s="14" t="s">
        <v>4</v>
      </c>
      <c r="AU214" s="9">
        <f>AU210/AU211</f>
        <v>6.666666666666667</v>
      </c>
      <c r="AV214" s="31">
        <f t="shared" ref="AV214:AX214" si="890">AV210/AV211</f>
        <v>4</v>
      </c>
      <c r="AW214" s="9">
        <f t="shared" si="890"/>
        <v>6</v>
      </c>
      <c r="AX214" s="12">
        <f t="shared" si="890"/>
        <v>5.5555555555555554</v>
      </c>
      <c r="AZ214" s="12">
        <f t="shared" ref="AZ214" si="891">AZ210/AZ211</f>
        <v>4.75</v>
      </c>
      <c r="BA214" s="9">
        <f>BA210/BA211</f>
        <v>7.666666666666667</v>
      </c>
      <c r="BB214" s="9">
        <f t="shared" ref="BB214:BC214" si="892">BB210/BB211</f>
        <v>1.6666666666666667</v>
      </c>
      <c r="BC214" s="9">
        <f t="shared" si="892"/>
        <v>5</v>
      </c>
      <c r="BE214" s="14" t="s">
        <v>4</v>
      </c>
      <c r="BF214" s="9">
        <f>BF210/BF211</f>
        <v>2</v>
      </c>
      <c r="BG214" s="9">
        <f t="shared" ref="BG214:BI214" si="893">BG210/BG211</f>
        <v>3.5</v>
      </c>
      <c r="BH214" s="9">
        <f t="shared" si="893"/>
        <v>7</v>
      </c>
      <c r="BI214" s="12">
        <f t="shared" si="893"/>
        <v>4.166666666666667</v>
      </c>
      <c r="BK214" s="12">
        <f t="shared" ref="BK214" si="894">BK210/BK211</f>
        <v>3.0909090909090908</v>
      </c>
      <c r="BL214" s="9">
        <f>BL210/BL211</f>
        <v>3.75</v>
      </c>
      <c r="BM214" s="9">
        <f t="shared" ref="BM214:BN214" si="895">BM210/BM211</f>
        <v>4.25</v>
      </c>
      <c r="BN214" s="31">
        <f t="shared" si="895"/>
        <v>0.66666666666666663</v>
      </c>
      <c r="BP214" s="14" t="s">
        <v>4</v>
      </c>
      <c r="BQ214" s="9">
        <f>BQ210/BQ211</f>
        <v>4.75</v>
      </c>
      <c r="BR214" s="31">
        <f t="shared" ref="BR214:BT214" si="896">BR210/BR211</f>
        <v>6.75</v>
      </c>
      <c r="BS214" s="9">
        <f t="shared" si="896"/>
        <v>1.3333333333333333</v>
      </c>
      <c r="BT214" s="12">
        <f t="shared" si="896"/>
        <v>4.5454545454545459</v>
      </c>
      <c r="BV214" s="12">
        <f t="shared" ref="BV214" si="897">BV210/BV211</f>
        <v>3.5</v>
      </c>
      <c r="BW214" s="9">
        <f>BW210/BW211</f>
        <v>2</v>
      </c>
      <c r="BX214" s="9">
        <f t="shared" ref="BX214:BY214" si="898">BX210/BX211</f>
        <v>1</v>
      </c>
      <c r="BY214" s="9">
        <f t="shared" si="898"/>
        <v>8</v>
      </c>
      <c r="CA214" s="284"/>
      <c r="CB214" s="284"/>
      <c r="CC214" s="284"/>
      <c r="CD214" s="284"/>
      <c r="CE214" s="284"/>
      <c r="CF214" s="284"/>
      <c r="CG214" s="284"/>
      <c r="CH214" s="284"/>
      <c r="CI214" s="284"/>
      <c r="CJ214" s="284"/>
      <c r="CL214" s="14" t="s">
        <v>4</v>
      </c>
      <c r="CM214" s="9">
        <f>CM210/CM211</f>
        <v>2.4</v>
      </c>
      <c r="CN214" s="9">
        <f t="shared" ref="CN214:CP214" si="899">CN210/CN211</f>
        <v>1.4</v>
      </c>
      <c r="CO214" s="9">
        <f t="shared" si="899"/>
        <v>6.2</v>
      </c>
      <c r="CP214" s="12">
        <f t="shared" si="899"/>
        <v>3.3333333333333335</v>
      </c>
      <c r="CR214" s="12">
        <f t="shared" ref="CR214" si="900">CR210/CR211</f>
        <v>2.5714285714285716</v>
      </c>
      <c r="CS214" s="9">
        <f>CS210/CS211</f>
        <v>-1.4</v>
      </c>
      <c r="CT214" s="9">
        <f t="shared" ref="CT214:CU214" si="901">CT210/CT211</f>
        <v>6.8</v>
      </c>
      <c r="CU214" s="31">
        <f t="shared" si="901"/>
        <v>2.25</v>
      </c>
      <c r="CW214" s="14" t="s">
        <v>4</v>
      </c>
      <c r="CX214" s="9">
        <f>CX210/CX211</f>
        <v>6.5</v>
      </c>
      <c r="CY214" s="31">
        <f t="shared" ref="CY214:DA214" si="902">CY210/CY211</f>
        <v>2.3333333333333335</v>
      </c>
      <c r="CZ214" s="9">
        <f t="shared" si="902"/>
        <v>5.666666666666667</v>
      </c>
      <c r="DA214" s="12">
        <f t="shared" si="902"/>
        <v>5</v>
      </c>
      <c r="DC214" s="12">
        <f t="shared" ref="DC214" si="903">DC210/DC211</f>
        <v>2.7777777777777777</v>
      </c>
      <c r="DD214" s="9">
        <f>DD210/DD211</f>
        <v>6</v>
      </c>
      <c r="DE214" s="9">
        <f t="shared" ref="DE214:DF214" si="904">DE210/DE211</f>
        <v>-3</v>
      </c>
      <c r="DF214" s="9">
        <f t="shared" si="904"/>
        <v>5.333333333333333</v>
      </c>
      <c r="DI214" s="76" t="s">
        <v>74</v>
      </c>
      <c r="DJ214" s="77"/>
      <c r="DK214" s="77"/>
      <c r="DL214" s="77"/>
      <c r="DM214" s="306"/>
      <c r="DN214" s="299"/>
      <c r="DP214" s="310">
        <f>DP210/DP196</f>
        <v>1.3333333333333333</v>
      </c>
      <c r="DR214" s="76" t="s">
        <v>91</v>
      </c>
      <c r="DS214" s="77"/>
      <c r="DT214" s="77"/>
      <c r="DU214" s="306"/>
      <c r="DV214" s="310">
        <f>(IF(CX194="*",0,CX194)+IF(CM194="*",0,CM194)+IF(CB194="*",0,CB194)+IF(BQ194="*",0,BQ194)+IF(BF194="*",0,BF194)+IF(AU194="*",0,AU194)+IF(AJ194="*",0,AJ194)+IF(Y194="*",0,Y194)+IF(N194="*",0,N194)+IF(C194="*",0,C194))/DV213</f>
        <v>8.5555555555555554</v>
      </c>
    </row>
    <row r="215" spans="1:126">
      <c r="A215" s="286"/>
      <c r="B215" s="14" t="s">
        <v>7</v>
      </c>
      <c r="C215" s="10">
        <f>C210/(C211-C212)</f>
        <v>1.25</v>
      </c>
      <c r="D215" s="10">
        <f t="shared" ref="D215:F215" si="905">D210/(D211-D212)</f>
        <v>3.5</v>
      </c>
      <c r="E215" s="10">
        <f t="shared" si="905"/>
        <v>8.6666666666666661</v>
      </c>
      <c r="F215" s="11">
        <f t="shared" si="905"/>
        <v>4.2222222222222223</v>
      </c>
      <c r="G215" s="285"/>
      <c r="H215" s="11">
        <f t="shared" ref="H215" si="906">H210/(H211-H212)</f>
        <v>6.25</v>
      </c>
      <c r="I215" s="10">
        <f>I210/(I211-I212)</f>
        <v>6.333333333333333</v>
      </c>
      <c r="J215" s="9">
        <f t="shared" ref="J215:K215" si="907">J210/(J211-J212)</f>
        <v>5.666666666666667</v>
      </c>
      <c r="K215" s="31">
        <f t="shared" si="907"/>
        <v>7</v>
      </c>
      <c r="M215" s="14" t="s">
        <v>7</v>
      </c>
      <c r="N215" s="9">
        <f>N210/(N211-N212)</f>
        <v>6.5</v>
      </c>
      <c r="O215" s="31">
        <f t="shared" ref="O215:Q215" si="908">O210/(O211-O212)</f>
        <v>4.5</v>
      </c>
      <c r="P215" s="10">
        <f t="shared" si="908"/>
        <v>4</v>
      </c>
      <c r="Q215" s="11">
        <f t="shared" si="908"/>
        <v>4.8571428571428568</v>
      </c>
      <c r="R215" s="285"/>
      <c r="S215" s="11">
        <f t="shared" ref="S215" si="909">S210/(S211-S212)</f>
        <v>5.5555555555555554</v>
      </c>
      <c r="T215" s="10">
        <f>T210/(T211-T212)</f>
        <v>6.666666666666667</v>
      </c>
      <c r="U215" s="10">
        <f t="shared" ref="U215:V215" si="910">U210/(U211-U212)</f>
        <v>4.666666666666667</v>
      </c>
      <c r="V215" s="10">
        <f t="shared" si="910"/>
        <v>5.333333333333333</v>
      </c>
      <c r="X215" s="14" t="s">
        <v>7</v>
      </c>
      <c r="Y215" s="10">
        <f>Y210/(Y211-Y212)</f>
        <v>11</v>
      </c>
      <c r="Z215" s="10">
        <f t="shared" ref="Z215:AB215" si="911">Z210/(Z211-Z212)</f>
        <v>7.5</v>
      </c>
      <c r="AA215" s="10">
        <v>0</v>
      </c>
      <c r="AB215" s="11">
        <f t="shared" si="911"/>
        <v>8.6666666666666661</v>
      </c>
      <c r="AC215" s="285"/>
      <c r="AD215" s="11">
        <f t="shared" ref="AD215" si="912">AD210/(AD211-AD212)</f>
        <v>8.3333333333333339</v>
      </c>
      <c r="AE215" s="10">
        <f>AE210/(AE211-AE212)</f>
        <v>8</v>
      </c>
      <c r="AF215" s="9">
        <f t="shared" ref="AF215:AG215" si="913">AF210/(AF211-AF212)</f>
        <v>10</v>
      </c>
      <c r="AG215" s="31">
        <f t="shared" si="913"/>
        <v>7</v>
      </c>
      <c r="AI215" s="14" t="s">
        <v>7</v>
      </c>
      <c r="AJ215" s="9">
        <f>AJ210/(AJ211-AJ212)</f>
        <v>8.5</v>
      </c>
      <c r="AK215" s="31">
        <f t="shared" ref="AK215:AM215" si="914">AK210/(AK211-AK212)</f>
        <v>6</v>
      </c>
      <c r="AL215" s="10">
        <f t="shared" si="914"/>
        <v>10.5</v>
      </c>
      <c r="AM215" s="11">
        <f t="shared" si="914"/>
        <v>8.3333333333333339</v>
      </c>
      <c r="AN215" s="285"/>
      <c r="AO215" s="11">
        <f t="shared" ref="AO215" si="915">AO210/(AO211-AO212)</f>
        <v>9.4</v>
      </c>
      <c r="AP215" s="10">
        <f>AP210/(AP211-AP212)</f>
        <v>11.5</v>
      </c>
      <c r="AQ215" s="10">
        <f t="shared" ref="AQ215:AR215" si="916">AQ210/(AQ211-AQ212)</f>
        <v>7.5</v>
      </c>
      <c r="AR215" s="10">
        <f t="shared" si="916"/>
        <v>9</v>
      </c>
      <c r="AT215" s="14" t="s">
        <v>7</v>
      </c>
      <c r="AU215" s="9">
        <f>AU210/(AU211-AU212)</f>
        <v>6.666666666666667</v>
      </c>
      <c r="AV215" s="31">
        <f t="shared" ref="AV215:AX215" si="917">AV210/(AV211-AV212)</f>
        <v>6</v>
      </c>
      <c r="AW215" s="10">
        <f t="shared" si="917"/>
        <v>9</v>
      </c>
      <c r="AX215" s="11">
        <f t="shared" si="917"/>
        <v>7.1428571428571432</v>
      </c>
      <c r="AZ215" s="11">
        <f t="shared" ref="AZ215" si="918">AZ210/(AZ211-AZ212)</f>
        <v>6.333333333333333</v>
      </c>
      <c r="BA215" s="10">
        <f>BA210/(BA211-BA212)</f>
        <v>7.666666666666667</v>
      </c>
      <c r="BB215" s="10">
        <f t="shared" ref="BB215:BC215" si="919">BB210/(BB211-BB212)</f>
        <v>5</v>
      </c>
      <c r="BC215" s="10">
        <f t="shared" si="919"/>
        <v>5</v>
      </c>
      <c r="BE215" s="14" t="s">
        <v>7</v>
      </c>
      <c r="BF215" s="10">
        <f>BF210/(BF211-BF212)</f>
        <v>4</v>
      </c>
      <c r="BG215" s="10">
        <f t="shared" ref="BG215:BI215" si="920">BG210/(BG211-BG212)</f>
        <v>3.5</v>
      </c>
      <c r="BH215" s="10">
        <f t="shared" si="920"/>
        <v>7</v>
      </c>
      <c r="BI215" s="11">
        <f t="shared" si="920"/>
        <v>5</v>
      </c>
      <c r="BK215" s="11">
        <f t="shared" ref="BK215" si="921">BK210/(BK211-BK212)</f>
        <v>4.8571428571428568</v>
      </c>
      <c r="BL215" s="10">
        <f>BL210/(BL211-BL212)</f>
        <v>5</v>
      </c>
      <c r="BM215" s="9">
        <f t="shared" ref="BM215:BN215" si="922">BM210/(BM211-BM212)</f>
        <v>5.666666666666667</v>
      </c>
      <c r="BN215" s="31">
        <f t="shared" si="922"/>
        <v>2</v>
      </c>
      <c r="BP215" s="14" t="s">
        <v>7</v>
      </c>
      <c r="BQ215" s="9">
        <f>BQ210/(BQ211-BQ212)</f>
        <v>6.333333333333333</v>
      </c>
      <c r="BR215" s="31">
        <f t="shared" ref="BR215:BT215" si="923">BR210/(BR211-BR212)</f>
        <v>6.75</v>
      </c>
      <c r="BS215" s="10">
        <f t="shared" si="923"/>
        <v>4</v>
      </c>
      <c r="BT215" s="11">
        <f t="shared" si="923"/>
        <v>6.25</v>
      </c>
      <c r="BV215" s="11">
        <f t="shared" ref="BV215" si="924">BV210/(BV211-BV212)</f>
        <v>5.833333333333333</v>
      </c>
      <c r="BW215" s="10">
        <f>BW210/(BW211-BW212)</f>
        <v>4</v>
      </c>
      <c r="BX215" s="10">
        <f t="shared" ref="BX215:BY215" si="925">BX210/(BX211-BX212)</f>
        <v>3</v>
      </c>
      <c r="BY215" s="10">
        <f t="shared" si="925"/>
        <v>8</v>
      </c>
      <c r="CA215" s="284"/>
      <c r="CB215" s="284"/>
      <c r="CC215" s="284"/>
      <c r="CD215" s="284"/>
      <c r="CE215" s="284"/>
      <c r="CF215" s="284"/>
      <c r="CG215" s="284"/>
      <c r="CH215" s="284"/>
      <c r="CI215" s="284"/>
      <c r="CJ215" s="284"/>
      <c r="CL215" s="14" t="s">
        <v>7</v>
      </c>
      <c r="CM215" s="10">
        <f>CM210/(CM211-CM212)</f>
        <v>12</v>
      </c>
      <c r="CN215" s="10">
        <f t="shared" ref="CN215:CP215" si="926">CN210/(CN211-CN212)</f>
        <v>2.3333333333333335</v>
      </c>
      <c r="CO215" s="10">
        <f t="shared" si="926"/>
        <v>6.2</v>
      </c>
      <c r="CP215" s="11">
        <f t="shared" si="926"/>
        <v>5.5555555555555554</v>
      </c>
      <c r="CR215" s="11">
        <f t="shared" ref="CR215" si="927">CR210/(CR211-CR212)</f>
        <v>3.2727272727272729</v>
      </c>
      <c r="CS215" s="10">
        <f>CS210/(CS211-CS212)</f>
        <v>-1.75</v>
      </c>
      <c r="CT215" s="9">
        <f t="shared" ref="CT215:CU215" si="928">CT210/(CT211-CT212)</f>
        <v>6.8</v>
      </c>
      <c r="CU215" s="31">
        <f t="shared" si="928"/>
        <v>4.5</v>
      </c>
      <c r="CW215" s="14" t="s">
        <v>7</v>
      </c>
      <c r="CX215" s="9">
        <f>CX210/(CX211-CX212)</f>
        <v>8.6666666666666661</v>
      </c>
      <c r="CY215" s="31">
        <f t="shared" ref="CY215:DA215" si="929">CY210/(CY211-CY212)</f>
        <v>3.5</v>
      </c>
      <c r="CZ215" s="10">
        <f t="shared" si="929"/>
        <v>5.666666666666667</v>
      </c>
      <c r="DA215" s="11">
        <f t="shared" si="929"/>
        <v>6.25</v>
      </c>
      <c r="DC215" s="11">
        <f t="shared" ref="DC215" si="930">DC210/(DC211-DC212)</f>
        <v>3.125</v>
      </c>
      <c r="DD215" s="10">
        <f>DD210/(DD211-DD212)</f>
        <v>6</v>
      </c>
      <c r="DE215" s="10">
        <f t="shared" ref="DE215:DF215" si="931">DE210/(DE211-DE212)</f>
        <v>-3</v>
      </c>
      <c r="DF215" s="10">
        <f t="shared" si="931"/>
        <v>8</v>
      </c>
    </row>
    <row r="216" spans="1:126">
      <c r="A216" s="286"/>
      <c r="B216" s="285"/>
      <c r="C216" s="285"/>
      <c r="D216" s="285"/>
      <c r="E216" s="285"/>
      <c r="F216" s="285"/>
      <c r="G216" s="285"/>
      <c r="H216" s="285"/>
      <c r="I216" s="285"/>
      <c r="J216" s="285"/>
      <c r="K216" s="285"/>
      <c r="M216" s="1"/>
      <c r="N216" s="2"/>
      <c r="O216" s="2"/>
      <c r="P216" s="2"/>
      <c r="Q216" s="285"/>
      <c r="R216" s="285"/>
      <c r="S216" s="285"/>
      <c r="T216" s="285"/>
      <c r="U216" s="285"/>
      <c r="V216" s="285"/>
      <c r="X216" s="1"/>
      <c r="Y216" s="2"/>
      <c r="Z216" s="2"/>
      <c r="AA216" s="2"/>
      <c r="AB216" s="311"/>
      <c r="AC216" s="285"/>
      <c r="AD216" s="285"/>
      <c r="AE216" s="285"/>
      <c r="AF216" s="285"/>
      <c r="AG216" s="285"/>
      <c r="AI216" s="285"/>
      <c r="AJ216" s="285"/>
      <c r="AK216" s="285"/>
      <c r="AL216" s="285"/>
      <c r="AM216" s="285"/>
      <c r="AN216" s="285"/>
      <c r="AO216" s="285"/>
      <c r="AP216" s="285"/>
      <c r="AQ216" s="285"/>
      <c r="AR216" s="285"/>
      <c r="AT216" s="285"/>
      <c r="AU216" s="285"/>
      <c r="AV216" s="285"/>
      <c r="AW216" s="285"/>
      <c r="AX216" s="285"/>
      <c r="CA216" s="284"/>
      <c r="CB216" s="284"/>
      <c r="CC216" s="284"/>
      <c r="CD216" s="284"/>
      <c r="CE216" s="284"/>
      <c r="CF216" s="284"/>
      <c r="CG216" s="284"/>
      <c r="CH216" s="284"/>
      <c r="CI216" s="284"/>
      <c r="CJ216" s="284"/>
    </row>
    <row r="217" spans="1:126" s="284" customFormat="1">
      <c r="A217" s="314"/>
      <c r="B217" s="200"/>
      <c r="C217" s="201"/>
      <c r="D217" s="201"/>
      <c r="E217" s="201"/>
      <c r="F217" s="288"/>
      <c r="G217" s="283"/>
      <c r="H217" s="283"/>
      <c r="I217" s="283"/>
      <c r="J217" s="283"/>
      <c r="K217" s="283"/>
      <c r="L217" s="283"/>
      <c r="M217" s="200"/>
      <c r="N217" s="201"/>
      <c r="O217" s="201"/>
      <c r="P217" s="201"/>
      <c r="Q217" s="283"/>
      <c r="R217" s="283"/>
      <c r="S217" s="283"/>
      <c r="T217" s="283"/>
      <c r="U217" s="283"/>
      <c r="V217" s="283"/>
      <c r="W217" s="283"/>
      <c r="X217" s="283"/>
      <c r="Y217" s="283"/>
      <c r="Z217" s="283"/>
      <c r="AA217" s="283"/>
      <c r="AB217" s="283"/>
      <c r="AC217" s="283"/>
      <c r="AD217" s="283"/>
      <c r="AE217" s="283"/>
      <c r="AF217" s="283"/>
      <c r="AG217" s="283"/>
      <c r="AH217" s="283"/>
      <c r="AI217" s="283"/>
      <c r="AJ217" s="283"/>
      <c r="AK217" s="283"/>
      <c r="AL217" s="283"/>
      <c r="AM217" s="283"/>
      <c r="AN217" s="283"/>
      <c r="AO217" s="283"/>
      <c r="AP217" s="283"/>
      <c r="AQ217" s="283"/>
      <c r="AR217" s="283"/>
      <c r="AT217" s="79"/>
      <c r="AU217" s="80"/>
      <c r="AV217" s="80"/>
      <c r="AW217" s="80"/>
      <c r="AX217" s="315"/>
      <c r="BE217" s="79"/>
      <c r="BF217" s="80"/>
      <c r="BG217" s="80"/>
      <c r="BH217" s="80"/>
    </row>
    <row r="218" spans="1:126">
      <c r="A218" s="286" t="s">
        <v>31</v>
      </c>
      <c r="B218" s="285"/>
      <c r="C218" s="285"/>
      <c r="D218" s="285"/>
      <c r="E218" s="285"/>
      <c r="F218" s="285"/>
      <c r="G218" s="285"/>
      <c r="H218" s="285"/>
      <c r="I218" s="285"/>
      <c r="J218" s="285"/>
      <c r="K218" s="285"/>
      <c r="M218" s="285"/>
      <c r="N218" s="285"/>
      <c r="O218" s="285"/>
      <c r="P218" s="285"/>
      <c r="Q218" s="285"/>
      <c r="R218" s="285"/>
      <c r="S218" s="285"/>
      <c r="T218" s="285"/>
      <c r="U218" s="285"/>
      <c r="V218" s="285"/>
      <c r="X218" s="285"/>
      <c r="Y218" s="285"/>
      <c r="Z218" s="285"/>
      <c r="AA218" s="285"/>
      <c r="AB218" s="285"/>
      <c r="AC218" s="285"/>
      <c r="AD218" s="285"/>
      <c r="AE218" s="285"/>
      <c r="AF218" s="285"/>
      <c r="AG218" s="285"/>
      <c r="AI218" s="285"/>
      <c r="AJ218" s="285"/>
      <c r="AK218" s="285"/>
      <c r="AL218" s="285"/>
      <c r="AM218" s="285"/>
      <c r="AN218" s="285"/>
      <c r="AO218" s="285"/>
      <c r="AP218" s="285"/>
      <c r="AQ218" s="285"/>
      <c r="AR218" s="285"/>
      <c r="AT218" s="285"/>
      <c r="AU218" s="285"/>
      <c r="AV218" s="285"/>
      <c r="AW218" s="285"/>
      <c r="AX218" s="285"/>
      <c r="CL218" s="284"/>
      <c r="CM218" s="284"/>
      <c r="CN218" s="284"/>
      <c r="CO218" s="284"/>
      <c r="CP218" s="284"/>
      <c r="CQ218" s="284"/>
      <c r="CR218" s="284"/>
      <c r="CS218" s="284"/>
      <c r="CT218" s="284"/>
      <c r="CU218" s="284"/>
    </row>
    <row r="219" spans="1:126">
      <c r="A219" s="286"/>
      <c r="B219" s="1"/>
      <c r="C219" s="278" t="s">
        <v>31</v>
      </c>
      <c r="D219" s="278"/>
      <c r="E219" s="278"/>
      <c r="F219" s="20">
        <f>IF(COUNTIF(F221:F235,"&gt;37")=0,0,COUNTIF(F221:F235,"&gt;37")-1)</f>
        <v>0</v>
      </c>
      <c r="G219" s="285"/>
      <c r="H219" s="20">
        <f>IF(COUNTIF(H221:H235,"&gt;37")=0,0,COUNTIF(H221:H235,"&gt;37")-1)</f>
        <v>2</v>
      </c>
      <c r="I219" s="291" t="s">
        <v>23</v>
      </c>
      <c r="J219" s="291"/>
      <c r="K219" s="291"/>
      <c r="M219" s="1"/>
      <c r="N219" s="278" t="s">
        <v>31</v>
      </c>
      <c r="O219" s="278"/>
      <c r="P219" s="278"/>
      <c r="Q219" s="20">
        <f>IF(COUNTIF(Q221:Q235,"&gt;37")=0,0,COUNTIF(Q221:Q235,"&gt;37")-1)</f>
        <v>1</v>
      </c>
      <c r="R219" s="285"/>
      <c r="S219" s="20">
        <f>IF(COUNTIF(S221:S235,"&gt;37")=0,0,COUNTIF(S221:S235,"&gt;37")-1)</f>
        <v>2</v>
      </c>
      <c r="T219" s="291" t="s">
        <v>11</v>
      </c>
      <c r="U219" s="291"/>
      <c r="V219" s="291"/>
      <c r="X219" s="1"/>
      <c r="Y219" s="278" t="s">
        <v>31</v>
      </c>
      <c r="Z219" s="278"/>
      <c r="AA219" s="278"/>
      <c r="AB219" s="20">
        <f>IF(COUNTIF(AB221:AB235,"&gt;37")=0,0,COUNTIF(AB221:AB235,"&gt;37")-1)</f>
        <v>4</v>
      </c>
      <c r="AC219" s="285"/>
      <c r="AD219" s="20">
        <f>IF(COUNTIF(AD221:AD235,"&gt;37")=0,0,COUNTIF(AD221:AD235,"&gt;37")-1)</f>
        <v>2</v>
      </c>
      <c r="AE219" s="291" t="s">
        <v>18</v>
      </c>
      <c r="AF219" s="291"/>
      <c r="AG219" s="291"/>
      <c r="AI219" s="1"/>
      <c r="AJ219" s="278" t="s">
        <v>31</v>
      </c>
      <c r="AK219" s="278"/>
      <c r="AL219" s="278"/>
      <c r="AM219" s="20">
        <f>IF(COUNTIF(AM221:AM235,"&gt;37")=0,0,COUNTIF(AM221:AM235,"&gt;37")-1)</f>
        <v>0</v>
      </c>
      <c r="AN219" s="285"/>
      <c r="AO219" s="20">
        <f>IF(COUNTIF(AO221:AO235,"&gt;37")=0,0,COUNTIF(AO221:AO235,"&gt;37")-1)</f>
        <v>1</v>
      </c>
      <c r="AP219" s="291" t="s">
        <v>37</v>
      </c>
      <c r="AQ219" s="291"/>
      <c r="AR219" s="291"/>
      <c r="AU219" s="278" t="s">
        <v>31</v>
      </c>
      <c r="AV219" s="278"/>
      <c r="AW219" s="278"/>
      <c r="AX219" s="20">
        <f>IF(COUNTIF(AX221:AX235,"&gt;37")=0,0,COUNTIF(AX221:AX235,"&gt;37")-1)</f>
        <v>0</v>
      </c>
      <c r="AZ219" s="20">
        <f>IF(COUNTIF(AZ221:AZ235,"&gt;37")=0,0,COUNTIF(AZ221:AZ235,"&gt;37")-1)</f>
        <v>1</v>
      </c>
      <c r="BA219" s="291" t="s">
        <v>22</v>
      </c>
      <c r="BB219" s="291"/>
      <c r="BC219" s="291"/>
      <c r="BF219" s="291" t="s">
        <v>31</v>
      </c>
      <c r="BG219" s="291"/>
      <c r="BH219" s="291"/>
      <c r="BI219" s="20">
        <f>IF(COUNTIF(BI221:BI235,"&gt;37")=0,0,COUNTIF(BI221:BI235,"&gt;37")-1)</f>
        <v>2</v>
      </c>
      <c r="BK219" s="20">
        <f>IF(COUNTIF(BK221:BK235,"&gt;37")=0,0,COUNTIF(BK221:BK235,"&gt;37")-1)</f>
        <v>0</v>
      </c>
      <c r="BL219" s="278" t="s">
        <v>12</v>
      </c>
      <c r="BM219" s="278"/>
      <c r="BN219" s="278"/>
      <c r="BP219" s="1"/>
      <c r="BQ219" s="291" t="s">
        <v>31</v>
      </c>
      <c r="BR219" s="291"/>
      <c r="BS219" s="291"/>
      <c r="BT219" s="20">
        <f>IF(COUNTIF(BT221:BT235,"&gt;37")=0,0,COUNTIF(BT221:BT235,"&gt;37")-1)</f>
        <v>1</v>
      </c>
      <c r="BV219" s="20">
        <f>IF(COUNTIF(BV221:BV235,"&gt;37")=0,0,COUNTIF(BV221:BV235,"&gt;37")-1)</f>
        <v>2</v>
      </c>
      <c r="BW219" s="278" t="s">
        <v>38</v>
      </c>
      <c r="BX219" s="278"/>
      <c r="BY219" s="278"/>
      <c r="CA219" s="1"/>
      <c r="CB219" s="291" t="s">
        <v>31</v>
      </c>
      <c r="CC219" s="291"/>
      <c r="CD219" s="291"/>
      <c r="CE219" s="20">
        <f>IF(COUNTIF(CE221:CE235,"&gt;37")=0,0,COUNTIF(CE221:CE235,"&gt;37")-1)</f>
        <v>4</v>
      </c>
      <c r="CG219" s="20">
        <f>IF(COUNTIF(CG221:CG235,"&gt;37")=0,0,COUNTIF(CG221:CG235,"&gt;37")-1)</f>
        <v>1</v>
      </c>
      <c r="CH219" s="278" t="s">
        <v>25</v>
      </c>
      <c r="CI219" s="278"/>
      <c r="CJ219" s="278"/>
      <c r="CL219" s="284"/>
      <c r="CM219" s="284"/>
      <c r="CN219" s="284"/>
      <c r="CO219" s="284"/>
      <c r="CP219" s="284"/>
      <c r="CQ219" s="284"/>
      <c r="CR219" s="284"/>
      <c r="CS219" s="284"/>
      <c r="CT219" s="284"/>
      <c r="CU219" s="284"/>
      <c r="CW219" s="1"/>
      <c r="CX219" s="291" t="s">
        <v>31</v>
      </c>
      <c r="CY219" s="291"/>
      <c r="CZ219" s="291"/>
      <c r="DA219" s="20">
        <f>IF(COUNTIF(DA221:DA235,"&gt;37")=0,0,COUNTIF(DA221:DA235,"&gt;37")-1)</f>
        <v>2</v>
      </c>
      <c r="DC219" s="20">
        <f>IF(COUNTIF(DC221:DC235,"&gt;37")=0,0,COUNTIF(DC221:DC235,"&gt;37")-1)</f>
        <v>0</v>
      </c>
      <c r="DD219" s="278" t="s">
        <v>41</v>
      </c>
      <c r="DE219" s="278"/>
      <c r="DF219" s="278"/>
    </row>
    <row r="220" spans="1:126" ht="50.25">
      <c r="A220" s="286"/>
      <c r="B220" s="195"/>
      <c r="C220" s="198" t="s">
        <v>32</v>
      </c>
      <c r="D220" s="199" t="s">
        <v>33</v>
      </c>
      <c r="E220" s="297" t="s">
        <v>34</v>
      </c>
      <c r="F220" s="296"/>
      <c r="G220" s="296"/>
      <c r="H220" s="296"/>
      <c r="I220" s="295" t="s">
        <v>15</v>
      </c>
      <c r="J220" s="295" t="s">
        <v>20</v>
      </c>
      <c r="K220" s="295" t="s">
        <v>24</v>
      </c>
      <c r="M220" s="195"/>
      <c r="N220" s="198" t="s">
        <v>32</v>
      </c>
      <c r="O220" s="199" t="s">
        <v>33</v>
      </c>
      <c r="P220" s="297" t="s">
        <v>34</v>
      </c>
      <c r="Q220" s="196"/>
      <c r="R220" s="296"/>
      <c r="S220" s="298"/>
      <c r="T220" s="295" t="s">
        <v>13</v>
      </c>
      <c r="U220" s="295" t="s">
        <v>49</v>
      </c>
      <c r="V220" s="295" t="s">
        <v>50</v>
      </c>
      <c r="X220" s="195"/>
      <c r="Y220" s="198" t="s">
        <v>32</v>
      </c>
      <c r="Z220" s="199" t="s">
        <v>33</v>
      </c>
      <c r="AA220" s="297" t="s">
        <v>34</v>
      </c>
      <c r="AB220" s="296"/>
      <c r="AC220" s="296"/>
      <c r="AD220" s="296"/>
      <c r="AE220" s="295" t="s">
        <v>21</v>
      </c>
      <c r="AF220" s="295" t="s">
        <v>19</v>
      </c>
      <c r="AG220" s="295" t="s">
        <v>20</v>
      </c>
      <c r="AI220" s="195"/>
      <c r="AJ220" s="198" t="s">
        <v>32</v>
      </c>
      <c r="AK220" s="199" t="s">
        <v>33</v>
      </c>
      <c r="AL220" s="297" t="s">
        <v>34</v>
      </c>
      <c r="AM220" s="296"/>
      <c r="AN220" s="296"/>
      <c r="AO220" s="296"/>
      <c r="AP220" s="295" t="s">
        <v>15</v>
      </c>
      <c r="AQ220" s="295" t="s">
        <v>29</v>
      </c>
      <c r="AR220" s="295" t="s">
        <v>30</v>
      </c>
      <c r="AT220" s="195"/>
      <c r="AU220" s="198" t="s">
        <v>32</v>
      </c>
      <c r="AV220" s="199" t="s">
        <v>33</v>
      </c>
      <c r="AW220" s="297" t="s">
        <v>34</v>
      </c>
      <c r="AX220" s="196"/>
      <c r="AY220" s="296"/>
      <c r="AZ220" s="298"/>
      <c r="BA220" s="295" t="s">
        <v>45</v>
      </c>
      <c r="BB220" s="295" t="s">
        <v>46</v>
      </c>
      <c r="BC220" s="295" t="s">
        <v>47</v>
      </c>
      <c r="BF220" s="295" t="s">
        <v>32</v>
      </c>
      <c r="BG220" s="300" t="s">
        <v>33</v>
      </c>
      <c r="BH220" s="295" t="s">
        <v>34</v>
      </c>
      <c r="BI220" s="21"/>
      <c r="BJ220" s="299"/>
      <c r="BL220" s="198" t="s">
        <v>16</v>
      </c>
      <c r="BM220" s="197" t="s">
        <v>15</v>
      </c>
      <c r="BN220" s="297" t="s">
        <v>0</v>
      </c>
      <c r="BP220" s="195"/>
      <c r="BQ220" s="295" t="s">
        <v>32</v>
      </c>
      <c r="BR220" s="295" t="s">
        <v>33</v>
      </c>
      <c r="BS220" s="295" t="s">
        <v>34</v>
      </c>
      <c r="BT220" s="196"/>
      <c r="BU220" s="296"/>
      <c r="BV220" s="298"/>
      <c r="BW220" s="297" t="s">
        <v>15</v>
      </c>
      <c r="BX220" s="198" t="s">
        <v>39</v>
      </c>
      <c r="BY220" s="199" t="s">
        <v>40</v>
      </c>
      <c r="CA220" s="195"/>
      <c r="CB220" s="295" t="s">
        <v>32</v>
      </c>
      <c r="CC220" s="295" t="s">
        <v>33</v>
      </c>
      <c r="CD220" s="295" t="s">
        <v>34</v>
      </c>
      <c r="CE220" s="296"/>
      <c r="CF220" s="296"/>
      <c r="CG220" s="296"/>
      <c r="CH220" s="198" t="s">
        <v>26</v>
      </c>
      <c r="CI220" s="199" t="s">
        <v>27</v>
      </c>
      <c r="CJ220" s="297" t="s">
        <v>8</v>
      </c>
      <c r="CL220" s="284"/>
      <c r="CM220" s="284"/>
      <c r="CN220" s="284"/>
      <c r="CO220" s="284"/>
      <c r="CP220" s="284"/>
      <c r="CQ220" s="284"/>
      <c r="CR220" s="284"/>
      <c r="CS220" s="284"/>
      <c r="CT220" s="284"/>
      <c r="CU220" s="284"/>
      <c r="CW220" s="195"/>
      <c r="CX220" s="295" t="s">
        <v>32</v>
      </c>
      <c r="CY220" s="295" t="s">
        <v>33</v>
      </c>
      <c r="CZ220" s="295" t="s">
        <v>34</v>
      </c>
      <c r="DA220" s="196"/>
      <c r="DB220" s="296"/>
      <c r="DC220" s="298"/>
      <c r="DD220" s="198" t="s">
        <v>42</v>
      </c>
      <c r="DE220" s="199" t="s">
        <v>43</v>
      </c>
      <c r="DF220" s="297" t="s">
        <v>44</v>
      </c>
    </row>
    <row r="221" spans="1:126">
      <c r="A221" s="286"/>
      <c r="B221" s="3">
        <v>1</v>
      </c>
      <c r="C221" s="4">
        <v>7</v>
      </c>
      <c r="D221" s="5"/>
      <c r="E221" s="5"/>
      <c r="F221" s="302">
        <f>SUM(C$221:E221)</f>
        <v>7</v>
      </c>
      <c r="G221" s="285"/>
      <c r="H221" s="302">
        <f>SUM(I$221:K221)</f>
        <v>4</v>
      </c>
      <c r="I221" s="4">
        <v>4</v>
      </c>
      <c r="J221" s="5"/>
      <c r="K221" s="5"/>
      <c r="M221" s="3">
        <v>1</v>
      </c>
      <c r="N221" s="4">
        <v>9</v>
      </c>
      <c r="O221" s="5"/>
      <c r="P221" s="5"/>
      <c r="Q221" s="302">
        <f>SUM(N$221:P221)</f>
        <v>9</v>
      </c>
      <c r="R221" s="285"/>
      <c r="S221" s="302">
        <f>SUM(T$221:V221)</f>
        <v>11</v>
      </c>
      <c r="T221" s="4">
        <v>11</v>
      </c>
      <c r="U221" s="5"/>
      <c r="V221" s="5"/>
      <c r="X221" s="3">
        <v>1</v>
      </c>
      <c r="Y221" s="4">
        <v>12</v>
      </c>
      <c r="Z221" s="5"/>
      <c r="AA221" s="5"/>
      <c r="AB221" s="302">
        <f>SUM(Y$221:AA221)</f>
        <v>12</v>
      </c>
      <c r="AC221" s="285"/>
      <c r="AD221" s="302">
        <f>SUM(AE$221:AG221)</f>
        <v>7</v>
      </c>
      <c r="AE221" s="4">
        <v>7</v>
      </c>
      <c r="AF221" s="5"/>
      <c r="AG221" s="5"/>
      <c r="AI221" s="3">
        <v>1</v>
      </c>
      <c r="AJ221" s="4">
        <v>10</v>
      </c>
      <c r="AK221" s="5"/>
      <c r="AL221" s="5"/>
      <c r="AM221" s="302">
        <f>SUM(AJ$221:AL221)</f>
        <v>10</v>
      </c>
      <c r="AN221" s="285"/>
      <c r="AO221" s="302">
        <f>SUM(AP$221:AR221)</f>
        <v>7</v>
      </c>
      <c r="AP221" s="4">
        <v>7</v>
      </c>
      <c r="AQ221" s="5"/>
      <c r="AR221" s="5"/>
      <c r="AT221" s="3">
        <v>1</v>
      </c>
      <c r="AU221" s="4" t="s">
        <v>1</v>
      </c>
      <c r="AV221" s="5"/>
      <c r="AW221" s="5"/>
      <c r="AX221" s="302">
        <f>SUM(AU$221:AW221)</f>
        <v>0</v>
      </c>
      <c r="AZ221" s="302">
        <f>SUM(BA$221:BC221)</f>
        <v>12</v>
      </c>
      <c r="BA221" s="4">
        <v>12</v>
      </c>
      <c r="BB221" s="5"/>
      <c r="BC221" s="5"/>
      <c r="BE221" s="3">
        <v>1</v>
      </c>
      <c r="BF221" s="4">
        <v>11</v>
      </c>
      <c r="BG221" s="5"/>
      <c r="BH221" s="5"/>
      <c r="BI221" s="302">
        <f>SUM($BF$221:BH221)</f>
        <v>11</v>
      </c>
      <c r="BK221" s="302">
        <f>SUM($BL$221:BN221)</f>
        <v>5</v>
      </c>
      <c r="BL221" s="4">
        <v>5</v>
      </c>
      <c r="BM221" s="5"/>
      <c r="BN221" s="5"/>
      <c r="BP221" s="3">
        <v>1</v>
      </c>
      <c r="BQ221" s="4">
        <v>8</v>
      </c>
      <c r="BR221" s="5"/>
      <c r="BS221" s="5"/>
      <c r="BT221" s="302">
        <f>SUM(BQ$221:BS221)</f>
        <v>8</v>
      </c>
      <c r="BV221" s="302">
        <f>SUM(BW$221:BY221)</f>
        <v>7</v>
      </c>
      <c r="BW221" s="4">
        <v>7</v>
      </c>
      <c r="BX221" s="5"/>
      <c r="BY221" s="5"/>
      <c r="CA221" s="3">
        <v>1</v>
      </c>
      <c r="CB221" s="4">
        <v>6</v>
      </c>
      <c r="CC221" s="5"/>
      <c r="CD221" s="5"/>
      <c r="CE221" s="302">
        <f>SUM(CB$221:CD221)</f>
        <v>6</v>
      </c>
      <c r="CG221" s="302">
        <f>SUM(CH$221:CJ221)</f>
        <v>10</v>
      </c>
      <c r="CH221" s="4">
        <v>10</v>
      </c>
      <c r="CI221" s="5"/>
      <c r="CJ221" s="5"/>
      <c r="CL221" s="284"/>
      <c r="CM221" s="284"/>
      <c r="CN221" s="284"/>
      <c r="CO221" s="284"/>
      <c r="CP221" s="284"/>
      <c r="CQ221" s="284"/>
      <c r="CR221" s="284"/>
      <c r="CS221" s="284"/>
      <c r="CT221" s="284"/>
      <c r="CU221" s="284"/>
      <c r="CW221" s="3">
        <v>1</v>
      </c>
      <c r="CX221" s="4">
        <v>10</v>
      </c>
      <c r="CY221" s="5"/>
      <c r="CZ221" s="5"/>
      <c r="DA221" s="302">
        <f>SUM(CX$221:CZ221)</f>
        <v>10</v>
      </c>
      <c r="DC221" s="302">
        <f>SUM(DD$221:DF221)</f>
        <v>0</v>
      </c>
      <c r="DD221" s="4" t="s">
        <v>1</v>
      </c>
      <c r="DE221" s="5"/>
      <c r="DF221" s="5"/>
    </row>
    <row r="222" spans="1:126">
      <c r="A222" s="286"/>
      <c r="B222" s="7">
        <v>2</v>
      </c>
      <c r="C222" s="5"/>
      <c r="D222" s="4">
        <v>8</v>
      </c>
      <c r="E222" s="5"/>
      <c r="F222" s="302">
        <f>SUM(C$221:E222)</f>
        <v>15</v>
      </c>
      <c r="G222" s="285"/>
      <c r="H222" s="302">
        <f>SUM(I$221:K222)</f>
        <v>13</v>
      </c>
      <c r="I222" s="5"/>
      <c r="J222" s="4">
        <v>9</v>
      </c>
      <c r="K222" s="5"/>
      <c r="M222" s="7">
        <v>2</v>
      </c>
      <c r="N222" s="5"/>
      <c r="O222" s="4">
        <v>7</v>
      </c>
      <c r="P222" s="5"/>
      <c r="Q222" s="302">
        <f>SUM(N$221:P222)</f>
        <v>16</v>
      </c>
      <c r="R222" s="285"/>
      <c r="S222" s="302">
        <f>SUM(T$221:V222)</f>
        <v>17</v>
      </c>
      <c r="T222" s="5"/>
      <c r="U222" s="4">
        <v>6</v>
      </c>
      <c r="V222" s="5"/>
      <c r="X222" s="7">
        <v>2</v>
      </c>
      <c r="Y222" s="5"/>
      <c r="Z222" s="4">
        <v>5</v>
      </c>
      <c r="AA222" s="5"/>
      <c r="AB222" s="302">
        <f>SUM(Y$221:AA222)</f>
        <v>17</v>
      </c>
      <c r="AC222" s="285"/>
      <c r="AD222" s="302">
        <f>SUM(AE$221:AG222)</f>
        <v>14</v>
      </c>
      <c r="AE222" s="5"/>
      <c r="AF222" s="4">
        <v>7</v>
      </c>
      <c r="AG222" s="5"/>
      <c r="AI222" s="7">
        <v>2</v>
      </c>
      <c r="AJ222" s="5"/>
      <c r="AK222" s="4">
        <v>5</v>
      </c>
      <c r="AL222" s="5"/>
      <c r="AM222" s="302">
        <f>SUM(AJ$221:AL222)</f>
        <v>15</v>
      </c>
      <c r="AN222" s="285"/>
      <c r="AO222" s="302">
        <f>SUM(AP$221:AR222)</f>
        <v>19</v>
      </c>
      <c r="AP222" s="5"/>
      <c r="AQ222" s="4">
        <v>12</v>
      </c>
      <c r="AR222" s="5"/>
      <c r="AT222" s="7">
        <v>2</v>
      </c>
      <c r="AU222" s="5"/>
      <c r="AV222" s="4">
        <v>6</v>
      </c>
      <c r="AW222" s="5"/>
      <c r="AX222" s="302">
        <f>SUM(AU$221:AW222)</f>
        <v>6</v>
      </c>
      <c r="AZ222" s="302">
        <f>SUM(BA$221:BC222)</f>
        <v>21</v>
      </c>
      <c r="BA222" s="5"/>
      <c r="BB222" s="4">
        <v>9</v>
      </c>
      <c r="BC222" s="5"/>
      <c r="BE222" s="7">
        <v>2</v>
      </c>
      <c r="BF222" s="5"/>
      <c r="BG222" s="4">
        <v>6</v>
      </c>
      <c r="BH222" s="5"/>
      <c r="BI222" s="302">
        <f>SUM($BF$221:BH222)</f>
        <v>17</v>
      </c>
      <c r="BK222" s="302">
        <f>SUM($BL$221:BN222)</f>
        <v>11</v>
      </c>
      <c r="BL222" s="5"/>
      <c r="BM222" s="4">
        <v>6</v>
      </c>
      <c r="BN222" s="5"/>
      <c r="BP222" s="7">
        <v>2</v>
      </c>
      <c r="BQ222" s="5"/>
      <c r="BR222" s="4">
        <v>8</v>
      </c>
      <c r="BS222" s="5"/>
      <c r="BT222" s="302">
        <f>SUM(BQ$221:BS222)</f>
        <v>16</v>
      </c>
      <c r="BV222" s="302">
        <f>SUM(BW$221:BY222)</f>
        <v>15</v>
      </c>
      <c r="BW222" s="5"/>
      <c r="BX222" s="4">
        <v>8</v>
      </c>
      <c r="BY222" s="5"/>
      <c r="CA222" s="7">
        <v>2</v>
      </c>
      <c r="CB222" s="5"/>
      <c r="CC222" s="4">
        <v>10</v>
      </c>
      <c r="CD222" s="5"/>
      <c r="CE222" s="302">
        <f>SUM(CB$221:CD222)</f>
        <v>16</v>
      </c>
      <c r="CG222" s="302">
        <f>SUM(CH$221:CJ222)</f>
        <v>20</v>
      </c>
      <c r="CH222" s="5"/>
      <c r="CI222" s="4">
        <v>10</v>
      </c>
      <c r="CJ222" s="5"/>
      <c r="CL222" s="284"/>
      <c r="CM222" s="284"/>
      <c r="CN222" s="284"/>
      <c r="CO222" s="284"/>
      <c r="CP222" s="284"/>
      <c r="CQ222" s="284"/>
      <c r="CR222" s="284"/>
      <c r="CS222" s="284"/>
      <c r="CT222" s="284"/>
      <c r="CU222" s="284"/>
      <c r="CW222" s="7">
        <v>2</v>
      </c>
      <c r="CX222" s="5"/>
      <c r="CY222" s="4">
        <v>9</v>
      </c>
      <c r="CZ222" s="5"/>
      <c r="DA222" s="302">
        <f>SUM(CX$221:CZ222)</f>
        <v>19</v>
      </c>
      <c r="DC222" s="302">
        <f>SUM(DD$221:DF222)</f>
        <v>3</v>
      </c>
      <c r="DD222" s="5"/>
      <c r="DE222" s="4">
        <v>3</v>
      </c>
      <c r="DF222" s="5"/>
    </row>
    <row r="223" spans="1:126">
      <c r="A223" s="286"/>
      <c r="B223" s="7">
        <v>3</v>
      </c>
      <c r="C223" s="4"/>
      <c r="D223" s="5"/>
      <c r="E223" s="5">
        <v>5</v>
      </c>
      <c r="F223" s="302">
        <f>SUM(C$221:E223)</f>
        <v>20</v>
      </c>
      <c r="G223" s="285"/>
      <c r="H223" s="302">
        <f>SUM(I$221:K223)</f>
        <v>22</v>
      </c>
      <c r="I223" s="4"/>
      <c r="J223" s="5"/>
      <c r="K223" s="5">
        <v>9</v>
      </c>
      <c r="M223" s="7">
        <v>3</v>
      </c>
      <c r="N223" s="4"/>
      <c r="O223" s="5"/>
      <c r="P223" s="5">
        <v>4</v>
      </c>
      <c r="Q223" s="302">
        <f>SUM(N$221:P223)</f>
        <v>20</v>
      </c>
      <c r="R223" s="285"/>
      <c r="S223" s="302">
        <f>SUM(T$221:V223)</f>
        <v>24</v>
      </c>
      <c r="T223" s="4"/>
      <c r="U223" s="5"/>
      <c r="V223" s="5">
        <v>7</v>
      </c>
      <c r="X223" s="7">
        <v>3</v>
      </c>
      <c r="Y223" s="4"/>
      <c r="Z223" s="5"/>
      <c r="AA223" s="5">
        <v>6</v>
      </c>
      <c r="AB223" s="302">
        <f>SUM(Y$221:AA223)</f>
        <v>23</v>
      </c>
      <c r="AC223" s="285"/>
      <c r="AD223" s="302">
        <f>SUM(AE$221:AG223)</f>
        <v>14</v>
      </c>
      <c r="AE223" s="4"/>
      <c r="AF223" s="5"/>
      <c r="AG223" s="5" t="s">
        <v>1</v>
      </c>
      <c r="AI223" s="7">
        <v>3</v>
      </c>
      <c r="AJ223" s="4"/>
      <c r="AK223" s="5"/>
      <c r="AL223" s="5">
        <v>3</v>
      </c>
      <c r="AM223" s="302">
        <f>SUM(AJ$221:AL223)</f>
        <v>18</v>
      </c>
      <c r="AN223" s="285"/>
      <c r="AO223" s="302">
        <f>SUM(AP$221:AR223)</f>
        <v>26</v>
      </c>
      <c r="AP223" s="4"/>
      <c r="AQ223" s="5"/>
      <c r="AR223" s="5">
        <v>7</v>
      </c>
      <c r="AT223" s="7">
        <v>3</v>
      </c>
      <c r="AU223" s="4"/>
      <c r="AV223" s="5"/>
      <c r="AW223" s="5">
        <v>8</v>
      </c>
      <c r="AX223" s="302">
        <f>SUM(AU$221:AW223)</f>
        <v>14</v>
      </c>
      <c r="AZ223" s="302">
        <f>SUM(BA$221:BC223)</f>
        <v>30</v>
      </c>
      <c r="BA223" s="4"/>
      <c r="BB223" s="5"/>
      <c r="BC223" s="5">
        <v>9</v>
      </c>
      <c r="BE223" s="7">
        <v>3</v>
      </c>
      <c r="BF223" s="4"/>
      <c r="BG223" s="5"/>
      <c r="BH223" s="5">
        <v>5</v>
      </c>
      <c r="BI223" s="302">
        <f>SUM($BF$221:BH223)</f>
        <v>22</v>
      </c>
      <c r="BK223" s="302">
        <f>SUM($BL$221:BN223)</f>
        <v>13</v>
      </c>
      <c r="BL223" s="4"/>
      <c r="BM223" s="5"/>
      <c r="BN223" s="5">
        <v>2</v>
      </c>
      <c r="BP223" s="7">
        <v>3</v>
      </c>
      <c r="BQ223" s="4"/>
      <c r="BR223" s="5"/>
      <c r="BS223" s="5">
        <v>5</v>
      </c>
      <c r="BT223" s="302">
        <f>SUM(BQ$221:BS223)</f>
        <v>21</v>
      </c>
      <c r="BV223" s="302">
        <f>SUM(BW$221:BY223)</f>
        <v>21</v>
      </c>
      <c r="BW223" s="4"/>
      <c r="BX223" s="5"/>
      <c r="BY223" s="5">
        <v>6</v>
      </c>
      <c r="CA223" s="7">
        <v>3</v>
      </c>
      <c r="CB223" s="4"/>
      <c r="CC223" s="5"/>
      <c r="CD223" s="5">
        <v>6</v>
      </c>
      <c r="CE223" s="302">
        <f>SUM(CB$221:CD223)</f>
        <v>22</v>
      </c>
      <c r="CG223" s="302">
        <f>SUM(CH$221:CJ223)</f>
        <v>20</v>
      </c>
      <c r="CH223" s="4"/>
      <c r="CI223" s="5"/>
      <c r="CJ223" s="5" t="s">
        <v>1</v>
      </c>
      <c r="CL223" s="284"/>
      <c r="CM223" s="284"/>
      <c r="CN223" s="284"/>
      <c r="CO223" s="284"/>
      <c r="CP223" s="284"/>
      <c r="CQ223" s="284"/>
      <c r="CR223" s="284"/>
      <c r="CS223" s="284"/>
      <c r="CT223" s="284"/>
      <c r="CU223" s="284"/>
      <c r="CW223" s="7">
        <v>3</v>
      </c>
      <c r="CX223" s="4"/>
      <c r="CY223" s="5"/>
      <c r="CZ223" s="5">
        <v>2</v>
      </c>
      <c r="DA223" s="302">
        <f>SUM(CX$221:CZ223)</f>
        <v>21</v>
      </c>
      <c r="DC223" s="302">
        <f>SUM(DD$221:DF223)</f>
        <v>3</v>
      </c>
      <c r="DD223" s="4"/>
      <c r="DE223" s="5"/>
      <c r="DF223" s="5" t="s">
        <v>1</v>
      </c>
      <c r="DI223" s="276" t="s">
        <v>57</v>
      </c>
      <c r="DJ223" s="277"/>
      <c r="DK223" s="277"/>
      <c r="DL223" s="277"/>
      <c r="DM223" s="303"/>
      <c r="DN223" s="304"/>
      <c r="DO223" s="305"/>
      <c r="DP223" s="303">
        <v>9</v>
      </c>
      <c r="DR223" s="76" t="s">
        <v>75</v>
      </c>
      <c r="DS223" s="77"/>
      <c r="DT223" s="77"/>
      <c r="DU223" s="306"/>
      <c r="DV223" s="306">
        <f>DP230/DP233</f>
        <v>62.000000000000007</v>
      </c>
    </row>
    <row r="224" spans="1:126">
      <c r="A224" s="286"/>
      <c r="B224" s="7">
        <v>4</v>
      </c>
      <c r="C224" s="5">
        <v>2</v>
      </c>
      <c r="D224" s="4"/>
      <c r="E224" s="5"/>
      <c r="F224" s="302">
        <f>SUM(C$221:E224)</f>
        <v>22</v>
      </c>
      <c r="G224" s="285"/>
      <c r="H224" s="302">
        <f>SUM(I$221:K224)</f>
        <v>30</v>
      </c>
      <c r="I224" s="5">
        <v>8</v>
      </c>
      <c r="J224" s="4"/>
      <c r="K224" s="5"/>
      <c r="M224" s="3">
        <v>4</v>
      </c>
      <c r="N224" s="5">
        <v>6</v>
      </c>
      <c r="O224" s="4"/>
      <c r="P224" s="5"/>
      <c r="Q224" s="302">
        <f>SUM(N$221:P224)</f>
        <v>26</v>
      </c>
      <c r="R224" s="285"/>
      <c r="S224" s="302">
        <f>SUM(T$221:V224)</f>
        <v>33</v>
      </c>
      <c r="T224" s="5">
        <v>9</v>
      </c>
      <c r="U224" s="4"/>
      <c r="V224" s="5"/>
      <c r="X224" s="7">
        <v>4</v>
      </c>
      <c r="Y224" s="5">
        <v>2</v>
      </c>
      <c r="Z224" s="4"/>
      <c r="AA224" s="5"/>
      <c r="AB224" s="302">
        <f>SUM(Y$221:AA224)</f>
        <v>25</v>
      </c>
      <c r="AC224" s="285"/>
      <c r="AD224" s="302">
        <f>SUM(AE$221:AG224)</f>
        <v>19</v>
      </c>
      <c r="AE224" s="5">
        <v>5</v>
      </c>
      <c r="AF224" s="4"/>
      <c r="AG224" s="5"/>
      <c r="AI224" s="7">
        <v>4</v>
      </c>
      <c r="AJ224" s="5">
        <v>5</v>
      </c>
      <c r="AK224" s="4"/>
      <c r="AL224" s="5"/>
      <c r="AM224" s="302">
        <f>SUM(AJ$221:AL224)</f>
        <v>23</v>
      </c>
      <c r="AN224" s="285"/>
      <c r="AO224" s="302">
        <f>SUM(AP$221:AR224)</f>
        <v>38</v>
      </c>
      <c r="AP224" s="5">
        <v>12</v>
      </c>
      <c r="AQ224" s="4"/>
      <c r="AR224" s="5"/>
      <c r="AT224" s="3">
        <v>4</v>
      </c>
      <c r="AU224" s="5">
        <v>8</v>
      </c>
      <c r="AV224" s="4"/>
      <c r="AW224" s="5"/>
      <c r="AX224" s="302">
        <f>SUM(AU$221:AW224)</f>
        <v>22</v>
      </c>
      <c r="AZ224" s="302">
        <f>SUM(BA$221:BC224)</f>
        <v>32</v>
      </c>
      <c r="BA224" s="5">
        <v>2</v>
      </c>
      <c r="BB224" s="4"/>
      <c r="BC224" s="5"/>
      <c r="BE224" s="3">
        <v>4</v>
      </c>
      <c r="BF224" s="5">
        <v>10</v>
      </c>
      <c r="BG224" s="4"/>
      <c r="BH224" s="5"/>
      <c r="BI224" s="302">
        <f>SUM($BF$221:BH224)</f>
        <v>32</v>
      </c>
      <c r="BK224" s="302">
        <f>SUM($BL$221:BN224)</f>
        <v>16</v>
      </c>
      <c r="BL224" s="5">
        <v>3</v>
      </c>
      <c r="BM224" s="4"/>
      <c r="BN224" s="5"/>
      <c r="BP224" s="3">
        <v>4</v>
      </c>
      <c r="BQ224" s="5">
        <v>2</v>
      </c>
      <c r="BR224" s="4"/>
      <c r="BS224" s="5"/>
      <c r="BT224" s="302">
        <f>SUM(BQ$221:BS224)</f>
        <v>23</v>
      </c>
      <c r="BV224" s="302">
        <f>SUM(BW$221:BY224)</f>
        <v>31</v>
      </c>
      <c r="BW224" s="5">
        <v>10</v>
      </c>
      <c r="BX224" s="4"/>
      <c r="BY224" s="5"/>
      <c r="CA224" s="7">
        <v>4</v>
      </c>
      <c r="CB224" s="5">
        <v>8</v>
      </c>
      <c r="CC224" s="4"/>
      <c r="CD224" s="5"/>
      <c r="CE224" s="302">
        <f>SUM(CB$221:CD224)</f>
        <v>30</v>
      </c>
      <c r="CG224" s="302">
        <f>SUM(CH$221:CJ224)</f>
        <v>28</v>
      </c>
      <c r="CH224" s="5">
        <v>8</v>
      </c>
      <c r="CI224" s="4"/>
      <c r="CJ224" s="5"/>
      <c r="CL224" s="284"/>
      <c r="CM224" s="284"/>
      <c r="CN224" s="284"/>
      <c r="CO224" s="284"/>
      <c r="CP224" s="284"/>
      <c r="CQ224" s="284"/>
      <c r="CR224" s="284"/>
      <c r="CS224" s="284"/>
      <c r="CT224" s="284"/>
      <c r="CU224" s="284"/>
      <c r="CW224" s="3">
        <v>4</v>
      </c>
      <c r="CX224" s="5">
        <v>10</v>
      </c>
      <c r="CY224" s="4"/>
      <c r="CZ224" s="5"/>
      <c r="DA224" s="302">
        <f>SUM(CX$221:CZ224)</f>
        <v>31</v>
      </c>
      <c r="DC224" s="302">
        <f>SUM(DD$221:DF224)</f>
        <v>14</v>
      </c>
      <c r="DD224" s="5">
        <v>11</v>
      </c>
      <c r="DE224" s="4"/>
      <c r="DF224" s="5"/>
      <c r="DI224" s="274" t="s">
        <v>58</v>
      </c>
      <c r="DJ224" s="275"/>
      <c r="DK224" s="275"/>
      <c r="DL224" s="275"/>
      <c r="DM224" s="307"/>
      <c r="DN224" s="308"/>
      <c r="DP224" s="307">
        <f>COUNTIFS(F237,"&gt;"&amp;H237)+COUNTIFS(Q237,"&gt;"&amp;S237)+COUNTIFS(AB237,"&gt;"&amp;AD237)+COUNTIFS(AM237,"&gt;"&amp;AO237)+COUNTIFS(AX237,"&gt;"&amp;AZ237)+COUNTIFS(BI237,"&gt;"&amp;BK237)+COUNTIFS(BT237,"&gt;"&amp;BV237)+COUNTIFS(CE237,"&gt;"&amp;CG237)+COUNTIFS(CP237,"&gt;"&amp;CR237)+COUNTIFS(DA237,"&gt;"&amp;DC237)</f>
        <v>4</v>
      </c>
      <c r="DR224" s="76" t="s">
        <v>76</v>
      </c>
      <c r="DS224" s="77"/>
      <c r="DT224" s="77"/>
      <c r="DU224" s="306"/>
      <c r="DV224" s="306">
        <f>(DP230/DP232)-DV223</f>
        <v>13.999999999999993</v>
      </c>
    </row>
    <row r="225" spans="1:126">
      <c r="A225" s="286"/>
      <c r="B225" s="7">
        <v>5</v>
      </c>
      <c r="C225" s="4"/>
      <c r="D225" s="5" t="s">
        <v>1</v>
      </c>
      <c r="E225" s="5"/>
      <c r="F225" s="302">
        <f>SUM(C$221:E225)</f>
        <v>22</v>
      </c>
      <c r="G225" s="285"/>
      <c r="H225" s="302">
        <f>SUM(I$221:K225)</f>
        <v>38</v>
      </c>
      <c r="I225" s="4"/>
      <c r="J225" s="5">
        <v>8</v>
      </c>
      <c r="K225" s="5"/>
      <c r="M225" s="7">
        <v>5</v>
      </c>
      <c r="N225" s="4"/>
      <c r="O225" s="5" t="s">
        <v>1</v>
      </c>
      <c r="P225" s="5"/>
      <c r="Q225" s="302">
        <f>SUM(N$221:P225)</f>
        <v>26</v>
      </c>
      <c r="R225" s="285"/>
      <c r="S225" s="302">
        <f>SUM(T$221:V225)</f>
        <v>33</v>
      </c>
      <c r="T225" s="4"/>
      <c r="U225" s="5" t="s">
        <v>1</v>
      </c>
      <c r="V225" s="5"/>
      <c r="X225" s="7">
        <v>5</v>
      </c>
      <c r="Y225" s="4"/>
      <c r="Z225" s="5">
        <v>4</v>
      </c>
      <c r="AA225" s="5"/>
      <c r="AB225" s="302">
        <f>SUM(Y$221:AA225)</f>
        <v>29</v>
      </c>
      <c r="AC225" s="285"/>
      <c r="AD225" s="302">
        <f>SUM(AE$221:AG225)</f>
        <v>23</v>
      </c>
      <c r="AE225" s="4"/>
      <c r="AF225" s="5">
        <v>4</v>
      </c>
      <c r="AG225" s="5"/>
      <c r="AI225" s="7">
        <v>5</v>
      </c>
      <c r="AJ225" s="4"/>
      <c r="AK225" s="5" t="s">
        <v>1</v>
      </c>
      <c r="AL225" s="5"/>
      <c r="AM225" s="302">
        <f>SUM(AJ$221:AL225)</f>
        <v>23</v>
      </c>
      <c r="AN225" s="285"/>
      <c r="AO225" s="302">
        <f>SUM(AP$221:AR225)</f>
        <v>50</v>
      </c>
      <c r="AP225" s="4"/>
      <c r="AQ225" s="5">
        <v>12</v>
      </c>
      <c r="AR225" s="5"/>
      <c r="AT225" s="7">
        <v>5</v>
      </c>
      <c r="AU225" s="4"/>
      <c r="AV225" s="5">
        <v>9</v>
      </c>
      <c r="AW225" s="5"/>
      <c r="AX225" s="302">
        <f>SUM(AU$221:AW225)</f>
        <v>31</v>
      </c>
      <c r="AZ225" s="302">
        <f>SUM(BA$221:BC225)</f>
        <v>34</v>
      </c>
      <c r="BA225" s="4"/>
      <c r="BB225" s="5">
        <v>2</v>
      </c>
      <c r="BC225" s="5"/>
      <c r="BE225" s="7">
        <v>5</v>
      </c>
      <c r="BF225" s="4"/>
      <c r="BG225" s="5" t="s">
        <v>1</v>
      </c>
      <c r="BH225" s="5"/>
      <c r="BI225" s="302">
        <f>SUM($BF$221:BH225)</f>
        <v>32</v>
      </c>
      <c r="BK225" s="302">
        <f>SUM($BL$221:BN225)</f>
        <v>26</v>
      </c>
      <c r="BL225" s="4"/>
      <c r="BM225" s="5">
        <v>10</v>
      </c>
      <c r="BN225" s="5"/>
      <c r="BP225" s="7">
        <v>5</v>
      </c>
      <c r="BQ225" s="4"/>
      <c r="BR225" s="5">
        <v>10</v>
      </c>
      <c r="BS225" s="5"/>
      <c r="BT225" s="302">
        <f>SUM(BQ$221:BS225)</f>
        <v>33</v>
      </c>
      <c r="BV225" s="302">
        <f>SUM(BW$221:BY225)</f>
        <v>41</v>
      </c>
      <c r="BW225" s="4"/>
      <c r="BX225" s="5">
        <v>10</v>
      </c>
      <c r="BY225" s="5"/>
      <c r="CA225" s="7">
        <v>5</v>
      </c>
      <c r="CB225" s="4"/>
      <c r="CC225" s="5">
        <v>10</v>
      </c>
      <c r="CD225" s="5"/>
      <c r="CE225" s="302">
        <f>SUM(CB$221:CD225)</f>
        <v>40</v>
      </c>
      <c r="CG225" s="302">
        <f>SUM(CH$221:CJ225)</f>
        <v>28</v>
      </c>
      <c r="CH225" s="4"/>
      <c r="CI225" s="5" t="s">
        <v>1</v>
      </c>
      <c r="CJ225" s="5"/>
      <c r="CL225" s="284"/>
      <c r="CM225" s="284"/>
      <c r="CN225" s="284"/>
      <c r="CO225" s="284"/>
      <c r="CP225" s="284"/>
      <c r="CQ225" s="284"/>
      <c r="CR225" s="284"/>
      <c r="CS225" s="284"/>
      <c r="CT225" s="284"/>
      <c r="CU225" s="284"/>
      <c r="CW225" s="7">
        <v>5</v>
      </c>
      <c r="CX225" s="4"/>
      <c r="CY225" s="5" t="s">
        <v>1</v>
      </c>
      <c r="CZ225" s="5"/>
      <c r="DA225" s="302">
        <f>SUM(CX$221:CZ225)</f>
        <v>31</v>
      </c>
      <c r="DC225" s="302">
        <f>SUM(DD$221:DF225)</f>
        <v>25</v>
      </c>
      <c r="DD225" s="4"/>
      <c r="DE225" s="5">
        <v>11</v>
      </c>
      <c r="DF225" s="5"/>
      <c r="DI225" s="274" t="s">
        <v>59</v>
      </c>
      <c r="DJ225" s="275"/>
      <c r="DK225" s="275"/>
      <c r="DL225" s="275"/>
      <c r="DM225" s="307"/>
      <c r="DN225" s="308"/>
      <c r="DP225" s="309">
        <f>DP224/DP223</f>
        <v>0.44444444444444442</v>
      </c>
      <c r="DR225" s="274" t="s">
        <v>77</v>
      </c>
      <c r="DS225" s="275"/>
      <c r="DT225" s="275"/>
      <c r="DU225" s="307"/>
      <c r="DV225" s="309">
        <f>DV224/DV238</f>
        <v>0.18421052631578938</v>
      </c>
    </row>
    <row r="226" spans="1:126">
      <c r="A226" s="286"/>
      <c r="B226" s="7">
        <v>6</v>
      </c>
      <c r="C226" s="5"/>
      <c r="D226" s="4"/>
      <c r="E226" s="5">
        <v>5</v>
      </c>
      <c r="F226" s="302">
        <f>SUM(C$221:E226)</f>
        <v>27</v>
      </c>
      <c r="G226" s="285"/>
      <c r="H226" s="302">
        <f>SUM(I$221:K226)</f>
        <v>44</v>
      </c>
      <c r="I226" s="5"/>
      <c r="J226" s="4"/>
      <c r="K226" s="5">
        <v>6</v>
      </c>
      <c r="M226" s="7">
        <v>6</v>
      </c>
      <c r="N226" s="5"/>
      <c r="O226" s="4"/>
      <c r="P226" s="5">
        <v>8</v>
      </c>
      <c r="Q226" s="302">
        <f>SUM(N$221:P226)</f>
        <v>34</v>
      </c>
      <c r="R226" s="285"/>
      <c r="S226" s="302">
        <f>SUM(T$221:V226)</f>
        <v>42</v>
      </c>
      <c r="T226" s="5"/>
      <c r="U226" s="4"/>
      <c r="V226" s="5">
        <v>9</v>
      </c>
      <c r="X226" s="7">
        <v>6</v>
      </c>
      <c r="Y226" s="5"/>
      <c r="Z226" s="4"/>
      <c r="AA226" s="5">
        <v>2</v>
      </c>
      <c r="AB226" s="302">
        <f>SUM(Y$221:AA226)</f>
        <v>31</v>
      </c>
      <c r="AC226" s="285"/>
      <c r="AD226" s="302">
        <f>SUM(AE$221:AG226)</f>
        <v>23</v>
      </c>
      <c r="AE226" s="5"/>
      <c r="AF226" s="4"/>
      <c r="AG226" s="5" t="s">
        <v>1</v>
      </c>
      <c r="AI226" s="1"/>
      <c r="AJ226" s="2"/>
      <c r="AK226" s="311"/>
      <c r="AL226" s="2"/>
      <c r="AM226" s="311"/>
      <c r="AN226" s="285"/>
      <c r="AO226" s="285"/>
      <c r="AP226" s="2"/>
      <c r="AQ226" s="311"/>
      <c r="AR226" s="2"/>
      <c r="AT226" s="7">
        <v>6</v>
      </c>
      <c r="AU226" s="5"/>
      <c r="AV226" s="4"/>
      <c r="AW226" s="5">
        <v>2</v>
      </c>
      <c r="AX226" s="302">
        <f>SUM(AU$221:AW226)</f>
        <v>33</v>
      </c>
      <c r="AZ226" s="302">
        <f>SUM(BA$221:BC226)</f>
        <v>36</v>
      </c>
      <c r="BA226" s="5"/>
      <c r="BB226" s="4"/>
      <c r="BC226" s="5">
        <v>2</v>
      </c>
      <c r="BE226" s="7">
        <v>6</v>
      </c>
      <c r="BF226" s="5"/>
      <c r="BG226" s="4"/>
      <c r="BH226" s="5">
        <v>6</v>
      </c>
      <c r="BI226" s="302">
        <f>SUM($BF$221:BH226)</f>
        <v>38</v>
      </c>
      <c r="BK226" s="302">
        <f>SUM($BL$221:BN226)</f>
        <v>26</v>
      </c>
      <c r="BL226" s="5"/>
      <c r="BM226" s="4"/>
      <c r="BN226" s="5" t="s">
        <v>1</v>
      </c>
      <c r="BP226" s="7">
        <v>6</v>
      </c>
      <c r="BQ226" s="5"/>
      <c r="BR226" s="4"/>
      <c r="BS226" s="5">
        <v>2</v>
      </c>
      <c r="BT226" s="302">
        <f>SUM(BQ$221:BS226)</f>
        <v>35</v>
      </c>
      <c r="BV226" s="302">
        <f>SUM(BW$221:BY226)</f>
        <v>44</v>
      </c>
      <c r="BW226" s="5"/>
      <c r="BX226" s="4"/>
      <c r="BY226" s="5">
        <v>3</v>
      </c>
      <c r="CA226" s="7">
        <v>6</v>
      </c>
      <c r="CB226" s="5"/>
      <c r="CC226" s="4"/>
      <c r="CD226" s="5">
        <v>4</v>
      </c>
      <c r="CE226" s="302">
        <f>SUM(CB$221:CD226)</f>
        <v>44</v>
      </c>
      <c r="CG226" s="302">
        <f>SUM(CH$221:CJ226)</f>
        <v>31</v>
      </c>
      <c r="CH226" s="5"/>
      <c r="CI226" s="4"/>
      <c r="CJ226" s="5">
        <v>3</v>
      </c>
      <c r="CL226" s="284"/>
      <c r="CM226" s="284"/>
      <c r="CN226" s="284"/>
      <c r="CO226" s="284"/>
      <c r="CP226" s="284"/>
      <c r="CQ226" s="284"/>
      <c r="CR226" s="284"/>
      <c r="CS226" s="284"/>
      <c r="CT226" s="284"/>
      <c r="CU226" s="284"/>
      <c r="CW226" s="7">
        <v>6</v>
      </c>
      <c r="CX226" s="5"/>
      <c r="CY226" s="4"/>
      <c r="CZ226" s="5">
        <v>2</v>
      </c>
      <c r="DA226" s="302">
        <f>SUM(CX$221:CZ226)</f>
        <v>33</v>
      </c>
      <c r="DC226" s="302">
        <f>SUM(DD$221:DF226)</f>
        <v>31</v>
      </c>
      <c r="DD226" s="5"/>
      <c r="DE226" s="4"/>
      <c r="DF226" s="5">
        <v>6</v>
      </c>
      <c r="DI226" s="76" t="s">
        <v>60</v>
      </c>
      <c r="DJ226" s="77"/>
      <c r="DK226" s="77"/>
      <c r="DL226" s="77"/>
      <c r="DM226" s="306"/>
      <c r="DN226" s="299"/>
      <c r="DP226" s="306">
        <f>MIN(IF(Q237=50,Q238,99),IF(AB237=50,AB238,99),IF(AM237=50,AM238,99),IF(AX237=50,AX238,99),IF(BI237=50,BI238,99),IF(BT237=50,BT238,99),IF(CE237=50,CE238,99),IF(CP237=50,CP238,99),IF(DA237=50,DA238,99),IF(F237=50,F238,99))</f>
        <v>8</v>
      </c>
      <c r="DR226" s="76" t="s">
        <v>78</v>
      </c>
      <c r="DS226" s="77"/>
      <c r="DT226" s="77"/>
      <c r="DU226" s="306"/>
      <c r="DV226" s="310">
        <f>DV224/DP223</f>
        <v>1.5555555555555547</v>
      </c>
    </row>
    <row r="227" spans="1:126">
      <c r="A227" s="286"/>
      <c r="B227" s="7">
        <v>7</v>
      </c>
      <c r="C227" s="4">
        <v>3</v>
      </c>
      <c r="D227" s="5"/>
      <c r="E227" s="5"/>
      <c r="F227" s="302">
        <f>SUM(C$221:E227)</f>
        <v>30</v>
      </c>
      <c r="G227" s="285"/>
      <c r="H227" s="302">
        <f>SUM(I$221:K227)</f>
        <v>50</v>
      </c>
      <c r="I227" s="4">
        <v>6</v>
      </c>
      <c r="J227" s="5"/>
      <c r="K227" s="5"/>
      <c r="M227" s="3">
        <v>7</v>
      </c>
      <c r="N227" s="4">
        <v>6</v>
      </c>
      <c r="O227" s="5"/>
      <c r="P227" s="5"/>
      <c r="Q227" s="302">
        <f>SUM(N$221:P227)</f>
        <v>40</v>
      </c>
      <c r="R227" s="285"/>
      <c r="S227" s="302">
        <f>SUM(T$221:V227)</f>
        <v>44</v>
      </c>
      <c r="T227" s="4">
        <v>2</v>
      </c>
      <c r="U227" s="5"/>
      <c r="V227" s="5"/>
      <c r="X227" s="7">
        <v>7</v>
      </c>
      <c r="Y227" s="4">
        <v>10</v>
      </c>
      <c r="Z227" s="5"/>
      <c r="AA227" s="5"/>
      <c r="AB227" s="302">
        <f>SUM(Y$221:AA227)</f>
        <v>41</v>
      </c>
      <c r="AC227" s="285"/>
      <c r="AD227" s="302">
        <f>SUM(AE$221:AG227)</f>
        <v>23</v>
      </c>
      <c r="AE227" s="4" t="s">
        <v>1</v>
      </c>
      <c r="AF227" s="5"/>
      <c r="AG227" s="5"/>
      <c r="AI227" s="1"/>
      <c r="AJ227" s="2"/>
      <c r="AK227" s="311"/>
      <c r="AL227" s="2"/>
      <c r="AM227" s="311"/>
      <c r="AN227" s="285"/>
      <c r="AO227" s="285"/>
      <c r="AP227" s="2"/>
      <c r="AQ227" s="311"/>
      <c r="AR227" s="2"/>
      <c r="AT227" s="3">
        <v>7</v>
      </c>
      <c r="AU227" s="4" t="s">
        <v>1</v>
      </c>
      <c r="AV227" s="5"/>
      <c r="AW227" s="5"/>
      <c r="AX227" s="302">
        <f>SUM(AU$221:AW227)</f>
        <v>33</v>
      </c>
      <c r="AZ227" s="302">
        <f>SUM(BA$221:BC227)</f>
        <v>42</v>
      </c>
      <c r="BA227" s="4">
        <v>6</v>
      </c>
      <c r="BB227" s="5"/>
      <c r="BC227" s="5"/>
      <c r="BE227" s="3">
        <v>7</v>
      </c>
      <c r="BF227" s="4">
        <v>6</v>
      </c>
      <c r="BG227" s="5"/>
      <c r="BH227" s="5"/>
      <c r="BI227" s="302">
        <f>SUM($BF$221:BH227)</f>
        <v>44</v>
      </c>
      <c r="BK227" s="302">
        <f>SUM($BL$221:BN227)</f>
        <v>26</v>
      </c>
      <c r="BL227" s="4" t="s">
        <v>1</v>
      </c>
      <c r="BM227" s="5"/>
      <c r="BN227" s="5"/>
      <c r="BP227" s="3">
        <v>7</v>
      </c>
      <c r="BQ227" s="4">
        <v>2</v>
      </c>
      <c r="BR227" s="5"/>
      <c r="BS227" s="5"/>
      <c r="BT227" s="302">
        <f>SUM(BQ$221:BS227)</f>
        <v>37</v>
      </c>
      <c r="BV227" s="302">
        <f>SUM(BW$221:BY227)</f>
        <v>25</v>
      </c>
      <c r="BW227" s="24">
        <v>-19</v>
      </c>
      <c r="BX227" s="5"/>
      <c r="BY227" s="5"/>
      <c r="CA227" s="7">
        <v>7</v>
      </c>
      <c r="CB227" s="4">
        <v>2</v>
      </c>
      <c r="CC227" s="5"/>
      <c r="CD227" s="5"/>
      <c r="CE227" s="302">
        <f>SUM(CB$221:CD227)</f>
        <v>46</v>
      </c>
      <c r="CG227" s="302">
        <f>SUM(CH$221:CJ227)</f>
        <v>43</v>
      </c>
      <c r="CH227" s="4">
        <v>12</v>
      </c>
      <c r="CI227" s="5"/>
      <c r="CJ227" s="5"/>
      <c r="CL227" s="284"/>
      <c r="CM227" s="284"/>
      <c r="CN227" s="284"/>
      <c r="CO227" s="284"/>
      <c r="CP227" s="284"/>
      <c r="CQ227" s="284"/>
      <c r="CR227" s="284"/>
      <c r="CS227" s="284"/>
      <c r="CT227" s="284"/>
      <c r="CU227" s="284"/>
      <c r="CW227" s="3">
        <v>7</v>
      </c>
      <c r="CX227" s="4">
        <v>12</v>
      </c>
      <c r="CY227" s="5"/>
      <c r="CZ227" s="5"/>
      <c r="DA227" s="302">
        <f>SUM(CX$221:CZ227)</f>
        <v>45</v>
      </c>
      <c r="DC227" s="302">
        <f>SUM(DD$221:DF227)</f>
        <v>36</v>
      </c>
      <c r="DD227" s="4">
        <v>5</v>
      </c>
      <c r="DE227" s="5"/>
      <c r="DF227" s="5"/>
      <c r="DI227" s="76" t="s">
        <v>62</v>
      </c>
      <c r="DJ227" s="77"/>
      <c r="DK227" s="77"/>
      <c r="DL227" s="77"/>
      <c r="DM227" s="306"/>
      <c r="DN227" s="299"/>
      <c r="DP227" s="306">
        <f>MAX(IF(Q237=50,Q238,0),IF(AB237=50,AB238,0),IF(AM237=50,AM238,0),IF(AX237=50,AX238,0),IF(BI237=50,BI238,0),IF(BT237=50,BT238,0),IF(CE237=50,CE238,0),IF(CP237=50,CP238,0),IF(DA237=50,DA238,0),IF(F237=50,F238,0))</f>
        <v>11</v>
      </c>
      <c r="DR227" s="76" t="s">
        <v>79</v>
      </c>
      <c r="DS227" s="77"/>
      <c r="DT227" s="77"/>
      <c r="DU227" s="306"/>
      <c r="DV227" s="306">
        <f>COUNTIFS(DA239,"=0")+COUNTIFS(CP239,"=0")+COUNTIFS(CE239,"=0")+COUNTIFS(BT239,"=0")+COUNTIFS(BI239,"=0")+COUNTIFS(AX239,"=0")+COUNTIFS(AM239,"=0")+COUNTIFS(AB239,"=0")+COUNTIFS(Q239,"=0")+COUNTIFS(F239,"=0")</f>
        <v>1</v>
      </c>
    </row>
    <row r="228" spans="1:126">
      <c r="A228" s="286"/>
      <c r="B228" s="1"/>
      <c r="C228" s="2"/>
      <c r="D228" s="311"/>
      <c r="E228" s="2"/>
      <c r="F228" s="311"/>
      <c r="G228" s="285"/>
      <c r="H228" s="285"/>
      <c r="I228" s="2"/>
      <c r="J228" s="311"/>
      <c r="K228" s="2"/>
      <c r="M228" s="7">
        <v>8</v>
      </c>
      <c r="N228" s="5"/>
      <c r="O228" s="4">
        <v>2</v>
      </c>
      <c r="P228" s="5"/>
      <c r="Q228" s="302">
        <f>SUM(N$221:P228)</f>
        <v>42</v>
      </c>
      <c r="R228" s="285"/>
      <c r="S228" s="302">
        <f>SUM(T$221:V228)</f>
        <v>50</v>
      </c>
      <c r="T228" s="5"/>
      <c r="U228" s="4">
        <v>6</v>
      </c>
      <c r="V228" s="5"/>
      <c r="X228" s="7">
        <v>8</v>
      </c>
      <c r="Y228" s="5"/>
      <c r="Z228" s="4" t="s">
        <v>1</v>
      </c>
      <c r="AA228" s="5"/>
      <c r="AB228" s="302">
        <f>SUM(Y$221:AA228)</f>
        <v>41</v>
      </c>
      <c r="AC228" s="285"/>
      <c r="AD228" s="302">
        <f>SUM(AE$221:AG228)</f>
        <v>27</v>
      </c>
      <c r="AE228" s="5"/>
      <c r="AF228" s="4">
        <v>4</v>
      </c>
      <c r="AG228" s="5"/>
      <c r="AI228" s="1"/>
      <c r="AJ228" s="2"/>
      <c r="AK228" s="311"/>
      <c r="AL228" s="2"/>
      <c r="AM228" s="311"/>
      <c r="AN228" s="285"/>
      <c r="AO228" s="285"/>
      <c r="AP228" s="2"/>
      <c r="AQ228" s="311"/>
      <c r="AR228" s="2"/>
      <c r="AT228" s="7">
        <v>8</v>
      </c>
      <c r="AU228" s="5"/>
      <c r="AV228" s="4" t="s">
        <v>1</v>
      </c>
      <c r="AW228" s="5"/>
      <c r="AX228" s="302">
        <f>SUM(AU$221:AW228)</f>
        <v>33</v>
      </c>
      <c r="AZ228" s="302">
        <f>SUM(BA$221:BC228)</f>
        <v>50</v>
      </c>
      <c r="BA228" s="5"/>
      <c r="BB228" s="4">
        <v>8</v>
      </c>
      <c r="BC228" s="5"/>
      <c r="BE228" s="7">
        <v>8</v>
      </c>
      <c r="BF228" s="5"/>
      <c r="BG228" s="4">
        <v>6</v>
      </c>
      <c r="BH228" s="5"/>
      <c r="BI228" s="302">
        <f>SUM($BF$221:BH228)</f>
        <v>50</v>
      </c>
      <c r="BK228" s="302"/>
      <c r="BL228" s="5"/>
      <c r="BM228" s="4"/>
      <c r="BN228" s="5"/>
      <c r="BP228" s="7">
        <v>8</v>
      </c>
      <c r="BQ228" s="5"/>
      <c r="BR228" s="4" t="s">
        <v>1</v>
      </c>
      <c r="BS228" s="5"/>
      <c r="BT228" s="302">
        <f>SUM(BQ$221:BS228)</f>
        <v>37</v>
      </c>
      <c r="BV228" s="302">
        <f>SUM(BW$221:BY228)</f>
        <v>37</v>
      </c>
      <c r="BW228" s="5"/>
      <c r="BX228" s="4">
        <v>12</v>
      </c>
      <c r="BY228" s="5"/>
      <c r="CA228" s="7">
        <v>8</v>
      </c>
      <c r="CB228" s="5"/>
      <c r="CC228" s="4">
        <v>2</v>
      </c>
      <c r="CD228" s="5"/>
      <c r="CE228" s="302">
        <f>SUM(CB$221:CD228)</f>
        <v>48</v>
      </c>
      <c r="CG228" s="302">
        <f>SUM(CH$221:CJ228)</f>
        <v>46</v>
      </c>
      <c r="CH228" s="5"/>
      <c r="CI228" s="4">
        <v>3</v>
      </c>
      <c r="CJ228" s="5"/>
      <c r="CL228" s="284"/>
      <c r="CM228" s="284"/>
      <c r="CN228" s="284"/>
      <c r="CO228" s="284"/>
      <c r="CP228" s="284"/>
      <c r="CQ228" s="284"/>
      <c r="CR228" s="284"/>
      <c r="CS228" s="284"/>
      <c r="CT228" s="284"/>
      <c r="CU228" s="284"/>
      <c r="CW228" s="7">
        <v>8</v>
      </c>
      <c r="CX228" s="5"/>
      <c r="CY228" s="4" t="s">
        <v>1</v>
      </c>
      <c r="CZ228" s="5"/>
      <c r="DA228" s="302">
        <f>SUM(CX$221:CZ228)</f>
        <v>45</v>
      </c>
      <c r="DC228" s="302">
        <f>SUM(DD$221:DF228)</f>
        <v>39</v>
      </c>
      <c r="DD228" s="5"/>
      <c r="DE228" s="4">
        <v>3</v>
      </c>
      <c r="DF228" s="5"/>
      <c r="DI228" s="274" t="s">
        <v>63</v>
      </c>
      <c r="DJ228" s="275"/>
      <c r="DK228" s="275"/>
      <c r="DL228" s="275"/>
      <c r="DM228" s="307"/>
      <c r="DN228" s="308"/>
      <c r="DP228" s="312">
        <f>(IF(Q237=50,Q238,0)+IF(AB237=50,AB238,0)+IF(AM237=50,AM238,0)+IF(AX237=50,AX238,0)+IF(BI237=50,BI238,0)+IF(BT237=50,BT238,0)+IF(CE237=50,CE238,0)+IF(CP237=50,CP238,0)+IF(DA237=50,DA238,0)+IF(F237=50,F238,0))/DP224</f>
        <v>9.25</v>
      </c>
      <c r="DR228" s="76" t="s">
        <v>80</v>
      </c>
      <c r="DS228" s="77"/>
      <c r="DT228" s="77"/>
      <c r="DU228" s="306"/>
      <c r="DV228" s="154">
        <f>DV227/DP223</f>
        <v>0.1111111111111111</v>
      </c>
    </row>
    <row r="229" spans="1:126">
      <c r="A229" s="286"/>
      <c r="B229" s="1"/>
      <c r="C229" s="2"/>
      <c r="D229" s="311"/>
      <c r="E229" s="2"/>
      <c r="F229" s="311"/>
      <c r="G229" s="285"/>
      <c r="H229" s="285"/>
      <c r="I229" s="2"/>
      <c r="J229" s="311"/>
      <c r="K229" s="2"/>
      <c r="M229" s="1"/>
      <c r="N229" s="2"/>
      <c r="O229" s="311"/>
      <c r="P229" s="2"/>
      <c r="Q229" s="311"/>
      <c r="R229" s="285"/>
      <c r="S229" s="285"/>
      <c r="T229" s="2"/>
      <c r="U229" s="311"/>
      <c r="V229" s="2"/>
      <c r="X229" s="7">
        <v>9</v>
      </c>
      <c r="Y229" s="5"/>
      <c r="Z229" s="4"/>
      <c r="AA229" s="5">
        <v>2</v>
      </c>
      <c r="AB229" s="302">
        <f>SUM(Y$221:AA229)</f>
        <v>43</v>
      </c>
      <c r="AC229" s="285"/>
      <c r="AD229" s="302">
        <f>SUM(AE$221:AG229)</f>
        <v>39</v>
      </c>
      <c r="AE229" s="5"/>
      <c r="AF229" s="4"/>
      <c r="AG229" s="5">
        <v>12</v>
      </c>
      <c r="AI229" s="1"/>
      <c r="AJ229" s="2"/>
      <c r="AK229" s="311"/>
      <c r="AL229" s="2"/>
      <c r="AM229" s="311"/>
      <c r="AN229" s="285"/>
      <c r="AO229" s="285"/>
      <c r="AP229" s="2"/>
      <c r="AQ229" s="311"/>
      <c r="AR229" s="2"/>
      <c r="AV229" s="311"/>
      <c r="BA229" s="2"/>
      <c r="BB229" s="311"/>
      <c r="BC229" s="2"/>
      <c r="BE229" s="76"/>
      <c r="BF229" s="77"/>
      <c r="BG229" s="20"/>
      <c r="BH229" s="77"/>
      <c r="BI229" s="307"/>
      <c r="BK229" s="307"/>
      <c r="BL229" s="77"/>
      <c r="BM229" s="20"/>
      <c r="BN229" s="77"/>
      <c r="BP229" s="7">
        <v>9</v>
      </c>
      <c r="BQ229" s="5"/>
      <c r="BR229" s="4"/>
      <c r="BS229" s="5" t="s">
        <v>1</v>
      </c>
      <c r="BT229" s="302">
        <f>SUM(BQ$221:BS229)</f>
        <v>37</v>
      </c>
      <c r="BV229" s="302">
        <f>SUM(BW$221:BY229)</f>
        <v>37</v>
      </c>
      <c r="BW229" s="5"/>
      <c r="BX229" s="4"/>
      <c r="BY229" s="5" t="s">
        <v>1</v>
      </c>
      <c r="CA229" s="7">
        <v>9</v>
      </c>
      <c r="CB229" s="5"/>
      <c r="CC229" s="4"/>
      <c r="CD229" s="5">
        <v>2</v>
      </c>
      <c r="CE229" s="302">
        <f>SUM(CB$221:CD229)</f>
        <v>50</v>
      </c>
      <c r="CG229" s="302"/>
      <c r="CH229" s="5"/>
      <c r="CI229" s="4"/>
      <c r="CJ229" s="5"/>
      <c r="CL229" s="284"/>
      <c r="CM229" s="284"/>
      <c r="CN229" s="284"/>
      <c r="CO229" s="284"/>
      <c r="CP229" s="284"/>
      <c r="CQ229" s="284"/>
      <c r="CR229" s="284"/>
      <c r="CS229" s="284"/>
      <c r="CT229" s="284"/>
      <c r="CU229" s="284"/>
      <c r="CW229" s="7">
        <v>9</v>
      </c>
      <c r="CX229" s="5"/>
      <c r="CY229" s="4"/>
      <c r="CZ229" s="5">
        <v>5</v>
      </c>
      <c r="DA229" s="302">
        <f>SUM(CX$221:CZ229)</f>
        <v>50</v>
      </c>
      <c r="DC229" s="302"/>
      <c r="DD229" s="5"/>
      <c r="DE229" s="4"/>
      <c r="DF229" s="5"/>
      <c r="DI229" s="76"/>
      <c r="DJ229" s="77"/>
      <c r="DK229" s="77"/>
      <c r="DL229" s="77"/>
      <c r="DM229" s="306"/>
      <c r="DN229" s="299"/>
      <c r="DP229" s="299"/>
      <c r="DR229" s="276" t="s">
        <v>81</v>
      </c>
      <c r="DS229" s="277"/>
      <c r="DT229" s="277"/>
      <c r="DU229" s="303"/>
      <c r="DV229" s="303">
        <v>0</v>
      </c>
    </row>
    <row r="230" spans="1:126">
      <c r="A230" s="286"/>
      <c r="B230" s="1"/>
      <c r="C230" s="2"/>
      <c r="D230" s="311"/>
      <c r="E230" s="2"/>
      <c r="F230" s="311"/>
      <c r="G230" s="285"/>
      <c r="H230" s="285"/>
      <c r="I230" s="2"/>
      <c r="J230" s="311"/>
      <c r="K230" s="2"/>
      <c r="M230" s="1"/>
      <c r="N230" s="2"/>
      <c r="O230" s="311"/>
      <c r="P230" s="2"/>
      <c r="Q230" s="311"/>
      <c r="R230" s="285"/>
      <c r="S230" s="285"/>
      <c r="T230" s="2"/>
      <c r="U230" s="311"/>
      <c r="V230" s="2"/>
      <c r="X230" s="7">
        <v>10</v>
      </c>
      <c r="Y230" s="5" t="s">
        <v>1</v>
      </c>
      <c r="Z230" s="4"/>
      <c r="AA230" s="5"/>
      <c r="AB230" s="302">
        <f>SUM(Y$221:AA230)</f>
        <v>43</v>
      </c>
      <c r="AC230" s="285"/>
      <c r="AD230" s="302">
        <f>SUM(AE$221:AG230)</f>
        <v>47</v>
      </c>
      <c r="AE230" s="5">
        <v>8</v>
      </c>
      <c r="AF230" s="4"/>
      <c r="AG230" s="5"/>
      <c r="AI230" s="1"/>
      <c r="AJ230" s="2"/>
      <c r="AK230" s="311"/>
      <c r="AL230" s="2"/>
      <c r="AM230" s="311"/>
      <c r="AN230" s="285"/>
      <c r="AO230" s="285"/>
      <c r="AP230" s="2"/>
      <c r="AQ230" s="311"/>
      <c r="AR230" s="2"/>
      <c r="AV230" s="311"/>
      <c r="BA230" s="2"/>
      <c r="BB230" s="311"/>
      <c r="BC230" s="2"/>
      <c r="BE230" s="76"/>
      <c r="BF230" s="77"/>
      <c r="BG230" s="20"/>
      <c r="BH230" s="77"/>
      <c r="BI230" s="307"/>
      <c r="BK230" s="307"/>
      <c r="BL230" s="77"/>
      <c r="BM230" s="20"/>
      <c r="BN230" s="77"/>
      <c r="BP230" s="3">
        <v>10</v>
      </c>
      <c r="BQ230" s="5">
        <v>9</v>
      </c>
      <c r="BR230" s="4"/>
      <c r="BS230" s="5"/>
      <c r="BT230" s="302">
        <f>SUM(BQ$221:BS230)</f>
        <v>46</v>
      </c>
      <c r="BV230" s="302">
        <f>SUM(BW$221:BY230)</f>
        <v>41</v>
      </c>
      <c r="BW230" s="5">
        <v>4</v>
      </c>
      <c r="BX230" s="4"/>
      <c r="BY230" s="5"/>
      <c r="CA230" s="1"/>
      <c r="CB230" s="2"/>
      <c r="CC230" s="311"/>
      <c r="CD230" s="2"/>
      <c r="CE230" s="311"/>
      <c r="CH230" s="2"/>
      <c r="CI230" s="311"/>
      <c r="CJ230" s="2"/>
      <c r="CL230" s="284"/>
      <c r="CM230" s="284"/>
      <c r="CN230" s="284"/>
      <c r="CO230" s="284"/>
      <c r="CP230" s="284"/>
      <c r="CQ230" s="284"/>
      <c r="CR230" s="284"/>
      <c r="CS230" s="284"/>
      <c r="CT230" s="284"/>
      <c r="CU230" s="284"/>
      <c r="CW230" s="1"/>
      <c r="CX230" s="2"/>
      <c r="CY230" s="311"/>
      <c r="CZ230" s="2"/>
      <c r="DA230" s="311"/>
      <c r="DD230" s="2"/>
      <c r="DE230" s="311"/>
      <c r="DF230" s="2"/>
      <c r="DI230" s="76" t="s">
        <v>64</v>
      </c>
      <c r="DJ230" s="77"/>
      <c r="DK230" s="77"/>
      <c r="DL230" s="77"/>
      <c r="DM230" s="306"/>
      <c r="DN230" s="299"/>
      <c r="DP230" s="306">
        <f>Q237+AB237+AM237+AX237+BI237+BT237+CE237+CP237+DA237+F237</f>
        <v>371</v>
      </c>
      <c r="DR230" s="276" t="s">
        <v>82</v>
      </c>
      <c r="DS230" s="277"/>
      <c r="DT230" s="277"/>
      <c r="DU230" s="303"/>
      <c r="DV230" s="303">
        <v>0</v>
      </c>
    </row>
    <row r="231" spans="1:126">
      <c r="A231" s="286"/>
      <c r="B231" s="1"/>
      <c r="C231" s="2"/>
      <c r="D231" s="311"/>
      <c r="E231" s="2"/>
      <c r="F231" s="311"/>
      <c r="G231" s="285"/>
      <c r="H231" s="285"/>
      <c r="I231" s="2"/>
      <c r="J231" s="311"/>
      <c r="K231" s="2"/>
      <c r="M231" s="1"/>
      <c r="N231" s="2"/>
      <c r="O231" s="311"/>
      <c r="P231" s="2"/>
      <c r="Q231" s="311"/>
      <c r="R231" s="285"/>
      <c r="S231" s="285"/>
      <c r="T231" s="2"/>
      <c r="U231" s="311"/>
      <c r="V231" s="2"/>
      <c r="X231" s="7">
        <v>11</v>
      </c>
      <c r="Y231" s="5"/>
      <c r="Z231" s="4" t="s">
        <v>1</v>
      </c>
      <c r="AA231" s="5"/>
      <c r="AB231" s="302">
        <f>SUM(Y$221:AA231)</f>
        <v>43</v>
      </c>
      <c r="AC231" s="285"/>
      <c r="AD231" s="302">
        <f>SUM(AE$221:AG231)</f>
        <v>50</v>
      </c>
      <c r="AE231" s="5"/>
      <c r="AF231" s="4">
        <v>3</v>
      </c>
      <c r="AG231" s="5"/>
      <c r="AI231" s="1"/>
      <c r="AJ231" s="2"/>
      <c r="AK231" s="311"/>
      <c r="AL231" s="2"/>
      <c r="AM231" s="311"/>
      <c r="AN231" s="285"/>
      <c r="AO231" s="285"/>
      <c r="AP231" s="2"/>
      <c r="AQ231" s="311"/>
      <c r="AR231" s="2"/>
      <c r="AV231" s="311"/>
      <c r="BA231" s="2"/>
      <c r="BB231" s="311"/>
      <c r="BC231" s="2"/>
      <c r="BE231" s="76"/>
      <c r="BF231" s="77"/>
      <c r="BG231" s="20"/>
      <c r="BH231" s="77"/>
      <c r="BI231" s="307"/>
      <c r="BK231" s="307"/>
      <c r="BL231" s="77"/>
      <c r="BM231" s="20"/>
      <c r="BN231" s="77"/>
      <c r="BP231" s="7">
        <v>11</v>
      </c>
      <c r="BQ231" s="5"/>
      <c r="BR231" s="4">
        <v>4</v>
      </c>
      <c r="BS231" s="5"/>
      <c r="BT231" s="302">
        <f>SUM(BQ$221:BS231)</f>
        <v>50</v>
      </c>
      <c r="BV231" s="302"/>
      <c r="BW231" s="5"/>
      <c r="BX231" s="4"/>
      <c r="BY231" s="5"/>
      <c r="CA231" s="1"/>
      <c r="CB231" s="2"/>
      <c r="CC231" s="311"/>
      <c r="CD231" s="2"/>
      <c r="CE231" s="311"/>
      <c r="CH231" s="2"/>
      <c r="CI231" s="311"/>
      <c r="CJ231" s="2"/>
      <c r="CL231" s="284"/>
      <c r="CM231" s="284"/>
      <c r="CN231" s="284"/>
      <c r="CO231" s="284"/>
      <c r="CP231" s="284"/>
      <c r="CQ231" s="284"/>
      <c r="CR231" s="284"/>
      <c r="CS231" s="284"/>
      <c r="CT231" s="284"/>
      <c r="CU231" s="284"/>
      <c r="CW231" s="1"/>
      <c r="CX231" s="2"/>
      <c r="CY231" s="311"/>
      <c r="CZ231" s="2"/>
      <c r="DA231" s="311"/>
      <c r="DD231" s="2"/>
      <c r="DE231" s="311"/>
      <c r="DF231" s="2"/>
      <c r="DI231" s="274" t="s">
        <v>65</v>
      </c>
      <c r="DJ231" s="275"/>
      <c r="DK231" s="275"/>
      <c r="DL231" s="275"/>
      <c r="DM231" s="307"/>
      <c r="DN231" s="308"/>
      <c r="DP231" s="312">
        <f>DP230/DP223</f>
        <v>41.222222222222221</v>
      </c>
      <c r="DR231" s="76" t="s">
        <v>83</v>
      </c>
      <c r="DS231" s="77"/>
      <c r="DT231" s="77"/>
      <c r="DU231" s="306"/>
      <c r="DV231" s="306">
        <f>COUNTIFS(CX221:CZ236,"=12")+COUNTIFS(CM221:CO236,"=12")+COUNTIFS(CB221:CD236,"=12")+COUNTIFS(BQ221:BS236,"=12")+COUNTIFS(BF221:BH236,"=12")+COUNTIFS(AU221:AW236,"=12")+COUNTIFS(AJ221:AL236,"=12")+COUNTIFS(Y221:AA236,"=12")+COUNTIFS(N221:P236,"=12")+COUNTIFS(C221:E236,"=12")</f>
        <v>2</v>
      </c>
    </row>
    <row r="232" spans="1:126">
      <c r="A232" s="286"/>
      <c r="B232" s="1"/>
      <c r="C232" s="2"/>
      <c r="D232" s="311"/>
      <c r="E232" s="2"/>
      <c r="F232" s="311"/>
      <c r="G232" s="285"/>
      <c r="H232" s="285"/>
      <c r="I232" s="2"/>
      <c r="J232" s="311"/>
      <c r="K232" s="2"/>
      <c r="M232" s="1"/>
      <c r="N232" s="2"/>
      <c r="O232" s="311"/>
      <c r="P232" s="2"/>
      <c r="Q232" s="311"/>
      <c r="R232" s="285"/>
      <c r="S232" s="285"/>
      <c r="T232" s="2"/>
      <c r="U232" s="311"/>
      <c r="V232" s="2"/>
      <c r="X232" s="1"/>
      <c r="Y232" s="2"/>
      <c r="Z232" s="311"/>
      <c r="AA232" s="2"/>
      <c r="AB232" s="311"/>
      <c r="AC232" s="285"/>
      <c r="AD232" s="285"/>
      <c r="AE232" s="2"/>
      <c r="AF232" s="311"/>
      <c r="AG232" s="2"/>
      <c r="AI232" s="1"/>
      <c r="AJ232" s="2"/>
      <c r="AK232" s="311"/>
      <c r="AL232" s="2"/>
      <c r="AM232" s="311"/>
      <c r="AN232" s="285"/>
      <c r="AO232" s="285"/>
      <c r="AP232" s="2"/>
      <c r="AQ232" s="311"/>
      <c r="AR232" s="2"/>
      <c r="AV232" s="311"/>
      <c r="BA232" s="2"/>
      <c r="BB232" s="311"/>
      <c r="BC232" s="2"/>
      <c r="BE232" s="76"/>
      <c r="BF232" s="77"/>
      <c r="BG232" s="20"/>
      <c r="BH232" s="77"/>
      <c r="BI232" s="307"/>
      <c r="BK232" s="307"/>
      <c r="BL232" s="77"/>
      <c r="BM232" s="20"/>
      <c r="BN232" s="77"/>
      <c r="BP232" s="1"/>
      <c r="BQ232" s="2"/>
      <c r="BR232" s="311"/>
      <c r="BS232" s="2"/>
      <c r="BT232" s="311"/>
      <c r="BW232" s="2"/>
      <c r="BX232" s="311"/>
      <c r="BY232" s="2"/>
      <c r="CA232" s="1"/>
      <c r="CB232" s="2"/>
      <c r="CC232" s="311"/>
      <c r="CD232" s="2"/>
      <c r="CE232" s="311"/>
      <c r="CH232" s="2"/>
      <c r="CI232" s="311"/>
      <c r="CJ232" s="2"/>
      <c r="CL232" s="284"/>
      <c r="CM232" s="284"/>
      <c r="CN232" s="284"/>
      <c r="CO232" s="284"/>
      <c r="CP232" s="284"/>
      <c r="CQ232" s="284"/>
      <c r="CR232" s="284"/>
      <c r="CS232" s="284"/>
      <c r="CT232" s="284"/>
      <c r="CU232" s="284"/>
      <c r="CW232" s="1"/>
      <c r="CX232" s="2"/>
      <c r="CY232" s="311"/>
      <c r="CZ232" s="2"/>
      <c r="DA232" s="311"/>
      <c r="DD232" s="2"/>
      <c r="DE232" s="311"/>
      <c r="DF232" s="2"/>
      <c r="DI232" s="274" t="s">
        <v>66</v>
      </c>
      <c r="DJ232" s="275"/>
      <c r="DK232" s="275"/>
      <c r="DL232" s="275"/>
      <c r="DM232" s="307"/>
      <c r="DN232" s="308"/>
      <c r="DP232" s="312">
        <f>DP230/(DA238+CP238+CE238+BT238+BI238+AX238+AM238+AB238+Q238+F238)</f>
        <v>4.8815789473684212</v>
      </c>
      <c r="DR232" s="76" t="s">
        <v>84</v>
      </c>
      <c r="DS232" s="77"/>
      <c r="DT232" s="77"/>
      <c r="DU232" s="306"/>
      <c r="DV232" s="154">
        <f>DV231/DV238</f>
        <v>2.6315789473684209E-2</v>
      </c>
    </row>
    <row r="233" spans="1:126">
      <c r="A233" s="286"/>
      <c r="B233" s="1"/>
      <c r="C233" s="2"/>
      <c r="D233" s="311"/>
      <c r="E233" s="2"/>
      <c r="F233" s="311"/>
      <c r="G233" s="285"/>
      <c r="H233" s="285"/>
      <c r="I233" s="2"/>
      <c r="J233" s="311"/>
      <c r="K233" s="2"/>
      <c r="M233" s="1"/>
      <c r="N233" s="2"/>
      <c r="O233" s="311"/>
      <c r="P233" s="2"/>
      <c r="Q233" s="311"/>
      <c r="R233" s="285"/>
      <c r="S233" s="285"/>
      <c r="T233" s="2"/>
      <c r="U233" s="311"/>
      <c r="V233" s="2"/>
      <c r="X233" s="1"/>
      <c r="Y233" s="2"/>
      <c r="Z233" s="311"/>
      <c r="AA233" s="2"/>
      <c r="AB233" s="311"/>
      <c r="AC233" s="285"/>
      <c r="AD233" s="285"/>
      <c r="AE233" s="2"/>
      <c r="AF233" s="311"/>
      <c r="AG233" s="2"/>
      <c r="AI233" s="1"/>
      <c r="AJ233" s="2"/>
      <c r="AK233" s="311"/>
      <c r="AL233" s="2"/>
      <c r="AM233" s="311"/>
      <c r="AN233" s="285"/>
      <c r="AO233" s="285"/>
      <c r="AP233" s="2"/>
      <c r="AQ233" s="311"/>
      <c r="AR233" s="2"/>
      <c r="AV233" s="311"/>
      <c r="BA233" s="2"/>
      <c r="BB233" s="311"/>
      <c r="BC233" s="2"/>
      <c r="BE233" s="76"/>
      <c r="BF233" s="77"/>
      <c r="BG233" s="20"/>
      <c r="BH233" s="77"/>
      <c r="BI233" s="307"/>
      <c r="BK233" s="307"/>
      <c r="BL233" s="77"/>
      <c r="BM233" s="20"/>
      <c r="BN233" s="77"/>
      <c r="BP233" s="1"/>
      <c r="BQ233" s="2"/>
      <c r="BR233" s="311"/>
      <c r="BS233" s="2"/>
      <c r="BT233" s="311"/>
      <c r="BW233" s="2"/>
      <c r="BX233" s="311"/>
      <c r="BY233" s="2"/>
      <c r="CA233" s="1"/>
      <c r="CB233" s="2"/>
      <c r="CC233" s="311"/>
      <c r="CD233" s="2"/>
      <c r="CE233" s="311"/>
      <c r="CH233" s="2"/>
      <c r="CI233" s="311"/>
      <c r="CJ233" s="2"/>
      <c r="CL233" s="284"/>
      <c r="CM233" s="284"/>
      <c r="CN233" s="284"/>
      <c r="CO233" s="284"/>
      <c r="CP233" s="284"/>
      <c r="CQ233" s="284"/>
      <c r="CR233" s="284"/>
      <c r="CS233" s="284"/>
      <c r="CT233" s="284"/>
      <c r="CU233" s="284"/>
      <c r="CW233" s="1"/>
      <c r="CX233" s="2"/>
      <c r="CY233" s="311"/>
      <c r="CZ233" s="2"/>
      <c r="DA233" s="311"/>
      <c r="DD233" s="2"/>
      <c r="DE233" s="311"/>
      <c r="DF233" s="2"/>
      <c r="DI233" s="76" t="s">
        <v>67</v>
      </c>
      <c r="DJ233" s="77"/>
      <c r="DK233" s="77"/>
      <c r="DL233" s="77"/>
      <c r="DM233" s="306"/>
      <c r="DN233" s="299"/>
      <c r="DP233" s="310">
        <f>DP230/((DA238-DA239)+(CP238-CP239)+(CE238-CE239)+(BT238-BT239)+(BI238-BI239)+(AX238-AX239)+(AM238-AM239)+(AB238-AB239)+(Q238-Q239)+(F238-F239))</f>
        <v>5.9838709677419351</v>
      </c>
      <c r="DR233" s="76" t="s">
        <v>85</v>
      </c>
      <c r="DS233" s="77"/>
      <c r="DT233" s="77"/>
      <c r="DU233" s="306"/>
      <c r="DV233" s="306">
        <f>COUNTIFS(CX221:CZ236,"=11")+COUNTIFS(CM221:CO236,"=11")+COUNTIFS(CB221:CD236,"=11")+COUNTIFS(BQ221:BS236,"=11")+COUNTIFS(BF221:BH236,"=11")+COUNTIFS(AU221:AW236,"=11")+COUNTIFS(AJ221:AL236,"=11")+COUNTIFS(Y221:AA236,"=11")+COUNTIFS(N221:P236,"=11")+COUNTIFS(C221:E236,"=11")</f>
        <v>1</v>
      </c>
    </row>
    <row r="234" spans="1:126">
      <c r="A234" s="286"/>
      <c r="B234" s="1"/>
      <c r="C234" s="2"/>
      <c r="D234" s="311"/>
      <c r="E234" s="2"/>
      <c r="F234" s="311"/>
      <c r="G234" s="285"/>
      <c r="H234" s="285"/>
      <c r="I234" s="2"/>
      <c r="J234" s="311"/>
      <c r="K234" s="2"/>
      <c r="M234" s="1"/>
      <c r="N234" s="2"/>
      <c r="O234" s="311"/>
      <c r="P234" s="2"/>
      <c r="Q234" s="311"/>
      <c r="R234" s="285"/>
      <c r="S234" s="285"/>
      <c r="T234" s="2"/>
      <c r="U234" s="311"/>
      <c r="V234" s="2"/>
      <c r="X234" s="1"/>
      <c r="Y234" s="2"/>
      <c r="Z234" s="311"/>
      <c r="AA234" s="2"/>
      <c r="AB234" s="311"/>
      <c r="AC234" s="285"/>
      <c r="AD234" s="285"/>
      <c r="AE234" s="2"/>
      <c r="AF234" s="311"/>
      <c r="AG234" s="2"/>
      <c r="AI234" s="1"/>
      <c r="AJ234" s="2"/>
      <c r="AK234" s="311"/>
      <c r="AL234" s="2"/>
      <c r="AM234" s="311"/>
      <c r="AN234" s="285"/>
      <c r="AO234" s="285"/>
      <c r="AP234" s="2"/>
      <c r="AQ234" s="311"/>
      <c r="AR234" s="2"/>
      <c r="AV234" s="311"/>
      <c r="BA234" s="2"/>
      <c r="BB234" s="311"/>
      <c r="BC234" s="2"/>
      <c r="BE234" s="76"/>
      <c r="BF234" s="77"/>
      <c r="BG234" s="20"/>
      <c r="BH234" s="77"/>
      <c r="BI234" s="307"/>
      <c r="BK234" s="307"/>
      <c r="BL234" s="77"/>
      <c r="BM234" s="20"/>
      <c r="BN234" s="77"/>
      <c r="BP234" s="1"/>
      <c r="BQ234" s="2"/>
      <c r="BR234" s="311"/>
      <c r="BS234" s="2"/>
      <c r="BT234" s="311"/>
      <c r="BW234" s="2"/>
      <c r="BX234" s="311"/>
      <c r="BY234" s="2"/>
      <c r="CA234" s="1"/>
      <c r="CB234" s="2"/>
      <c r="CC234" s="311"/>
      <c r="CD234" s="2"/>
      <c r="CE234" s="311"/>
      <c r="CH234" s="2"/>
      <c r="CI234" s="311"/>
      <c r="CJ234" s="2"/>
      <c r="CL234" s="284"/>
      <c r="CM234" s="284"/>
      <c r="CN234" s="284"/>
      <c r="CO234" s="284"/>
      <c r="CP234" s="284"/>
      <c r="CQ234" s="284"/>
      <c r="CR234" s="284"/>
      <c r="CS234" s="284"/>
      <c r="CT234" s="284"/>
      <c r="CU234" s="284"/>
      <c r="CW234" s="1"/>
      <c r="CX234" s="2"/>
      <c r="CY234" s="311"/>
      <c r="CZ234" s="2"/>
      <c r="DA234" s="311"/>
      <c r="DD234" s="2"/>
      <c r="DE234" s="311"/>
      <c r="DF234" s="2"/>
      <c r="DI234" s="76"/>
      <c r="DJ234" s="77"/>
      <c r="DK234" s="77"/>
      <c r="DL234" s="77"/>
      <c r="DM234" s="306"/>
      <c r="DN234" s="299"/>
      <c r="DP234" s="299"/>
      <c r="DR234" s="76" t="s">
        <v>86</v>
      </c>
      <c r="DS234" s="77"/>
      <c r="DT234" s="77"/>
      <c r="DU234" s="306"/>
      <c r="DV234" s="154">
        <f>DV233/DV238</f>
        <v>1.3157894736842105E-2</v>
      </c>
    </row>
    <row r="235" spans="1:126">
      <c r="A235" s="286"/>
      <c r="B235" s="1"/>
      <c r="C235" s="2"/>
      <c r="D235" s="311"/>
      <c r="E235" s="2"/>
      <c r="F235" s="311"/>
      <c r="G235" s="285"/>
      <c r="H235" s="285"/>
      <c r="I235" s="2"/>
      <c r="J235" s="311"/>
      <c r="K235" s="2"/>
      <c r="M235" s="1"/>
      <c r="N235" s="2"/>
      <c r="O235" s="311"/>
      <c r="P235" s="2"/>
      <c r="Q235" s="311"/>
      <c r="R235" s="285"/>
      <c r="S235" s="285"/>
      <c r="T235" s="2"/>
      <c r="U235" s="311"/>
      <c r="V235" s="2"/>
      <c r="X235" s="1"/>
      <c r="Y235" s="2"/>
      <c r="Z235" s="311"/>
      <c r="AA235" s="2"/>
      <c r="AB235" s="311"/>
      <c r="AC235" s="285"/>
      <c r="AD235" s="285"/>
      <c r="AE235" s="2"/>
      <c r="AF235" s="311"/>
      <c r="AG235" s="2"/>
      <c r="AI235" s="1"/>
      <c r="AJ235" s="2"/>
      <c r="AK235" s="311"/>
      <c r="AL235" s="2"/>
      <c r="AM235" s="311"/>
      <c r="AN235" s="285"/>
      <c r="AO235" s="285"/>
      <c r="AP235" s="2"/>
      <c r="AQ235" s="311"/>
      <c r="AR235" s="2"/>
      <c r="AV235" s="311"/>
      <c r="BA235" s="2"/>
      <c r="BB235" s="311"/>
      <c r="BC235" s="2"/>
      <c r="BE235" s="76"/>
      <c r="BF235" s="77"/>
      <c r="BG235" s="20"/>
      <c r="BH235" s="77"/>
      <c r="BI235" s="307"/>
      <c r="BK235" s="307"/>
      <c r="BL235" s="77"/>
      <c r="BM235" s="20"/>
      <c r="BN235" s="77"/>
      <c r="BP235" s="1"/>
      <c r="BQ235" s="2"/>
      <c r="BR235" s="311"/>
      <c r="BS235" s="2"/>
      <c r="BT235" s="311"/>
      <c r="BW235" s="2"/>
      <c r="BX235" s="311"/>
      <c r="BY235" s="2"/>
      <c r="CA235" s="1"/>
      <c r="CB235" s="2"/>
      <c r="CC235" s="311"/>
      <c r="CD235" s="2"/>
      <c r="CE235" s="311"/>
      <c r="CH235" s="2"/>
      <c r="CI235" s="311"/>
      <c r="CJ235" s="2"/>
      <c r="CL235" s="284"/>
      <c r="CM235" s="284"/>
      <c r="CN235" s="284"/>
      <c r="CO235" s="284"/>
      <c r="CP235" s="284"/>
      <c r="CQ235" s="284"/>
      <c r="CR235" s="284"/>
      <c r="CS235" s="284"/>
      <c r="CT235" s="284"/>
      <c r="CU235" s="284"/>
      <c r="CW235" s="1"/>
      <c r="CX235" s="2"/>
      <c r="CY235" s="311"/>
      <c r="CZ235" s="2"/>
      <c r="DA235" s="311"/>
      <c r="DD235" s="2"/>
      <c r="DE235" s="311"/>
      <c r="DF235" s="2"/>
      <c r="DI235" s="76" t="s">
        <v>68</v>
      </c>
      <c r="DJ235" s="77"/>
      <c r="DK235" s="77"/>
      <c r="DL235" s="77"/>
      <c r="DM235" s="306"/>
      <c r="DN235" s="299"/>
      <c r="DP235" s="306">
        <f>COUNTIFS(DA223,"&gt;25")+COUNTIFS(CP223,"&gt;25")+COUNTIFS(CE223,"&gt;25")+COUNTIFS(BT223,"&gt;25")+COUNTIFS(BI223,"&gt;25")+COUNTIFS(AX223,"&gt;25")+COUNTIFS(AM223,"&gt;25")+COUNTIFS(AB223,"&gt;25")+COUNTIFS(Q223,"&gt;25")+COUNTIFS(F223,"&gt;25")</f>
        <v>0</v>
      </c>
      <c r="DR235" s="76" t="s">
        <v>87</v>
      </c>
      <c r="DS235" s="77"/>
      <c r="DT235" s="77"/>
      <c r="DU235" s="306"/>
      <c r="DV235" s="306">
        <f>COUNTIFS(CX221:CZ236,"=10")+COUNTIFS(CM221:CO236,"=10")+COUNTIFS(CB221:CD236,"=10")+COUNTIFS(BQ221:BS236,"=10")+COUNTIFS(BF221:BH236,"=10")+COUNTIFS(AU221:AW236,"=10")+COUNTIFS(AJ221:AL236,"=10")+COUNTIFS(Y221:AA236,"=10")+COUNTIFS(N221:P236,"=10")+COUNTIFS(C221:E236,"=10")</f>
        <v>8</v>
      </c>
    </row>
    <row r="236" spans="1:126">
      <c r="A236" s="286"/>
      <c r="B236" s="1"/>
      <c r="C236" s="2"/>
      <c r="D236" s="311"/>
      <c r="E236" s="2"/>
      <c r="F236" s="311"/>
      <c r="G236" s="285"/>
      <c r="H236" s="285"/>
      <c r="I236" s="2"/>
      <c r="J236" s="311"/>
      <c r="K236" s="2"/>
      <c r="M236" s="1"/>
      <c r="N236" s="2"/>
      <c r="O236" s="311"/>
      <c r="P236" s="2"/>
      <c r="Q236" s="311"/>
      <c r="R236" s="285"/>
      <c r="S236" s="285"/>
      <c r="T236" s="2"/>
      <c r="U236" s="311"/>
      <c r="V236" s="2"/>
      <c r="X236" s="1"/>
      <c r="Y236" s="2"/>
      <c r="Z236" s="311"/>
      <c r="AA236" s="2"/>
      <c r="AB236" s="311"/>
      <c r="AC236" s="285"/>
      <c r="AD236" s="285"/>
      <c r="AE236" s="2"/>
      <c r="AF236" s="311"/>
      <c r="AG236" s="2"/>
      <c r="AI236" s="1"/>
      <c r="AJ236" s="2"/>
      <c r="AK236" s="311"/>
      <c r="AL236" s="2"/>
      <c r="AM236" s="311"/>
      <c r="AN236" s="285"/>
      <c r="AO236" s="285"/>
      <c r="AP236" s="2"/>
      <c r="AQ236" s="311"/>
      <c r="AR236" s="2"/>
      <c r="AV236" s="311"/>
      <c r="BA236" s="2"/>
      <c r="BB236" s="311"/>
      <c r="BC236" s="2"/>
      <c r="BG236" s="311"/>
      <c r="BI236" s="311"/>
      <c r="BL236" s="2"/>
      <c r="BM236" s="311"/>
      <c r="BN236" s="2"/>
      <c r="BP236" s="1"/>
      <c r="BQ236" s="2"/>
      <c r="BR236" s="311"/>
      <c r="BS236" s="2"/>
      <c r="BT236" s="311"/>
      <c r="BW236" s="2"/>
      <c r="BX236" s="311"/>
      <c r="BY236" s="2"/>
      <c r="CA236" s="1"/>
      <c r="CB236" s="2"/>
      <c r="CC236" s="311"/>
      <c r="CD236" s="2"/>
      <c r="CE236" s="311"/>
      <c r="CH236" s="2"/>
      <c r="CI236" s="311"/>
      <c r="CJ236" s="2"/>
      <c r="CL236" s="284"/>
      <c r="CM236" s="284"/>
      <c r="CN236" s="284"/>
      <c r="CO236" s="284"/>
      <c r="CP236" s="284"/>
      <c r="CQ236" s="284"/>
      <c r="CR236" s="284"/>
      <c r="CS236" s="284"/>
      <c r="CT236" s="284"/>
      <c r="CU236" s="284"/>
      <c r="CW236" s="1"/>
      <c r="CX236" s="2"/>
      <c r="CY236" s="311"/>
      <c r="CZ236" s="2"/>
      <c r="DA236" s="311"/>
      <c r="DD236" s="2"/>
      <c r="DE236" s="311"/>
      <c r="DF236" s="2"/>
      <c r="DI236" s="76" t="s">
        <v>69</v>
      </c>
      <c r="DJ236" s="77"/>
      <c r="DK236" s="77"/>
      <c r="DL236" s="77"/>
      <c r="DM236" s="306"/>
      <c r="DN236" s="299"/>
      <c r="DP236" s="154">
        <f>DP235/DP223</f>
        <v>0</v>
      </c>
      <c r="DR236" s="76" t="s">
        <v>88</v>
      </c>
      <c r="DS236" s="77"/>
      <c r="DT236" s="77"/>
      <c r="DU236" s="306"/>
      <c r="DV236" s="154">
        <f>DV235/DV238</f>
        <v>0.10526315789473684</v>
      </c>
    </row>
    <row r="237" spans="1:126">
      <c r="A237" s="286"/>
      <c r="B237" s="14" t="s">
        <v>2</v>
      </c>
      <c r="C237" s="4">
        <f>SUM(C221:C236)</f>
        <v>12</v>
      </c>
      <c r="D237" s="6">
        <f t="shared" ref="D237:E237" si="932">SUM(D221:D236)</f>
        <v>8</v>
      </c>
      <c r="E237" s="4">
        <f t="shared" si="932"/>
        <v>10</v>
      </c>
      <c r="F237" s="8">
        <f>SUM(C237:E237)</f>
        <v>30</v>
      </c>
      <c r="G237" s="285"/>
      <c r="H237" s="8">
        <f>SUM(I237:K237)</f>
        <v>50</v>
      </c>
      <c r="I237" s="4">
        <f>SUM(I221:I236)</f>
        <v>18</v>
      </c>
      <c r="J237" s="4">
        <f t="shared" ref="J237:K237" si="933">SUM(J221:J236)</f>
        <v>17</v>
      </c>
      <c r="K237" s="4">
        <f t="shared" si="933"/>
        <v>15</v>
      </c>
      <c r="M237" s="14" t="s">
        <v>2</v>
      </c>
      <c r="N237" s="4">
        <f>SUM(N221:N236)</f>
        <v>21</v>
      </c>
      <c r="O237" s="4">
        <f t="shared" ref="O237:P237" si="934">SUM(O221:O236)</f>
        <v>9</v>
      </c>
      <c r="P237" s="4">
        <f t="shared" si="934"/>
        <v>12</v>
      </c>
      <c r="Q237" s="8">
        <f>SUM(N237:P237)</f>
        <v>42</v>
      </c>
      <c r="R237" s="285"/>
      <c r="S237" s="8">
        <f>SUM(T237:V237)</f>
        <v>50</v>
      </c>
      <c r="T237" s="4">
        <f>SUM(T221:T236)</f>
        <v>22</v>
      </c>
      <c r="U237" s="4">
        <f t="shared" ref="U237:V237" si="935">SUM(U221:U236)</f>
        <v>12</v>
      </c>
      <c r="V237" s="6">
        <f t="shared" si="935"/>
        <v>16</v>
      </c>
      <c r="X237" s="14" t="s">
        <v>2</v>
      </c>
      <c r="Y237" s="4">
        <f>SUM(Y221:Y236)</f>
        <v>24</v>
      </c>
      <c r="Z237" s="6">
        <f t="shared" ref="Z237:AA237" si="936">SUM(Z221:Z236)</f>
        <v>9</v>
      </c>
      <c r="AA237" s="4">
        <f t="shared" si="936"/>
        <v>10</v>
      </c>
      <c r="AB237" s="8">
        <f>SUM(Y237:AA237)</f>
        <v>43</v>
      </c>
      <c r="AC237" s="285"/>
      <c r="AD237" s="8">
        <f>SUM(AE237:AG237)</f>
        <v>50</v>
      </c>
      <c r="AE237" s="4">
        <f>SUM(AE221:AE236)</f>
        <v>20</v>
      </c>
      <c r="AF237" s="4">
        <f t="shared" ref="AF237:AG237" si="937">SUM(AF221:AF236)</f>
        <v>18</v>
      </c>
      <c r="AG237" s="4">
        <f t="shared" si="937"/>
        <v>12</v>
      </c>
      <c r="AI237" s="14" t="s">
        <v>2</v>
      </c>
      <c r="AJ237" s="4">
        <f>SUM(AJ221:AJ236)</f>
        <v>15</v>
      </c>
      <c r="AK237" s="6">
        <f t="shared" ref="AK237:AL237" si="938">SUM(AK221:AK236)</f>
        <v>5</v>
      </c>
      <c r="AL237" s="4">
        <f t="shared" si="938"/>
        <v>3</v>
      </c>
      <c r="AM237" s="8">
        <f>SUM(AJ237:AL237)</f>
        <v>23</v>
      </c>
      <c r="AN237" s="285"/>
      <c r="AO237" s="8">
        <f>SUM(AP237:AR237)</f>
        <v>50</v>
      </c>
      <c r="AP237" s="4">
        <f>SUM(AP221:AP236)</f>
        <v>19</v>
      </c>
      <c r="AQ237" s="4">
        <f t="shared" ref="AQ237:AR237" si="939">SUM(AQ221:AQ236)</f>
        <v>24</v>
      </c>
      <c r="AR237" s="4">
        <f t="shared" si="939"/>
        <v>7</v>
      </c>
      <c r="AT237" s="14" t="s">
        <v>2</v>
      </c>
      <c r="AU237" s="4">
        <f>SUM(AU221:AU236)</f>
        <v>8</v>
      </c>
      <c r="AV237" s="4">
        <f t="shared" ref="AV237:AW237" si="940">SUM(AV221:AV236)</f>
        <v>15</v>
      </c>
      <c r="AW237" s="4">
        <f t="shared" si="940"/>
        <v>10</v>
      </c>
      <c r="AX237" s="8">
        <f>SUM(AU237:AW237)</f>
        <v>33</v>
      </c>
      <c r="AZ237" s="8">
        <f>SUM(BA237:BC237)</f>
        <v>50</v>
      </c>
      <c r="BA237" s="4">
        <f>SUM(BA221:BA236)</f>
        <v>20</v>
      </c>
      <c r="BB237" s="4">
        <f t="shared" ref="BB237:BC237" si="941">SUM(BB221:BB236)</f>
        <v>19</v>
      </c>
      <c r="BC237" s="6">
        <f t="shared" si="941"/>
        <v>11</v>
      </c>
      <c r="BE237" s="14" t="s">
        <v>2</v>
      </c>
      <c r="BF237" s="4">
        <f>SUM(BF221:BF236)</f>
        <v>27</v>
      </c>
      <c r="BG237" s="4">
        <f>SUM(BG221:BG236)</f>
        <v>12</v>
      </c>
      <c r="BH237" s="4">
        <f>SUM(BH221:BH236)</f>
        <v>11</v>
      </c>
      <c r="BI237" s="8">
        <f>SUM(BF237:BH237)</f>
        <v>50</v>
      </c>
      <c r="BK237" s="8">
        <f>SUM(BL237:BN237)</f>
        <v>26</v>
      </c>
      <c r="BL237" s="4">
        <f>SUM(BL221:BL236)</f>
        <v>8</v>
      </c>
      <c r="BM237" s="4">
        <f>SUM(BM221:BM236)</f>
        <v>16</v>
      </c>
      <c r="BN237" s="6">
        <f>SUM(BN221:BN236)</f>
        <v>2</v>
      </c>
      <c r="BP237" s="14" t="s">
        <v>2</v>
      </c>
      <c r="BQ237" s="4">
        <f>SUM(BQ221:BQ236)</f>
        <v>21</v>
      </c>
      <c r="BR237" s="4">
        <f t="shared" ref="BR237:BS237" si="942">SUM(BR221:BR236)</f>
        <v>22</v>
      </c>
      <c r="BS237" s="4">
        <f t="shared" si="942"/>
        <v>7</v>
      </c>
      <c r="BT237" s="8">
        <f>SUM(BQ237:BS237)</f>
        <v>50</v>
      </c>
      <c r="BV237" s="8">
        <f>SUM(BW237:BY237)</f>
        <v>41</v>
      </c>
      <c r="BW237" s="4">
        <f>SUM(BW221:BW236)</f>
        <v>2</v>
      </c>
      <c r="BX237" s="4">
        <f t="shared" ref="BX237:BY237" si="943">SUM(BX221:BX236)</f>
        <v>30</v>
      </c>
      <c r="BY237" s="6">
        <f t="shared" si="943"/>
        <v>9</v>
      </c>
      <c r="CA237" s="14" t="s">
        <v>2</v>
      </c>
      <c r="CB237" s="4">
        <f>SUM(CB221:CB236)</f>
        <v>16</v>
      </c>
      <c r="CC237" s="6">
        <f t="shared" ref="CC237:CD237" si="944">SUM(CC221:CC236)</f>
        <v>22</v>
      </c>
      <c r="CD237" s="4">
        <f t="shared" si="944"/>
        <v>12</v>
      </c>
      <c r="CE237" s="8">
        <f>SUM(CB237:CD237)</f>
        <v>50</v>
      </c>
      <c r="CG237" s="8">
        <f>SUM(CH237:CJ237)</f>
        <v>46</v>
      </c>
      <c r="CH237" s="4">
        <f>SUM(CH221:CH236)</f>
        <v>30</v>
      </c>
      <c r="CI237" s="4">
        <f t="shared" ref="CI237:CJ237" si="945">SUM(CI221:CI236)</f>
        <v>13</v>
      </c>
      <c r="CJ237" s="4">
        <f t="shared" si="945"/>
        <v>3</v>
      </c>
      <c r="CL237" s="284"/>
      <c r="CM237" s="284"/>
      <c r="CN237" s="284"/>
      <c r="CO237" s="284"/>
      <c r="CP237" s="284"/>
      <c r="CQ237" s="284"/>
      <c r="CR237" s="284"/>
      <c r="CS237" s="284"/>
      <c r="CT237" s="284"/>
      <c r="CU237" s="284"/>
      <c r="CW237" s="14" t="s">
        <v>2</v>
      </c>
      <c r="CX237" s="4">
        <f>SUM(CX221:CX236)</f>
        <v>32</v>
      </c>
      <c r="CY237" s="4">
        <f t="shared" ref="CY237:CZ237" si="946">SUM(CY221:CY236)</f>
        <v>9</v>
      </c>
      <c r="CZ237" s="4">
        <f t="shared" si="946"/>
        <v>9</v>
      </c>
      <c r="DA237" s="8">
        <f>SUM(CX237:CZ237)</f>
        <v>50</v>
      </c>
      <c r="DC237" s="8">
        <f>SUM(DD237:DF237)</f>
        <v>39</v>
      </c>
      <c r="DD237" s="4">
        <f>SUM(DD221:DD236)</f>
        <v>16</v>
      </c>
      <c r="DE237" s="4">
        <f t="shared" ref="DE237:DF237" si="947">SUM(DE221:DE236)</f>
        <v>17</v>
      </c>
      <c r="DF237" s="6">
        <f t="shared" si="947"/>
        <v>6</v>
      </c>
      <c r="DI237" s="76" t="s">
        <v>70</v>
      </c>
      <c r="DJ237" s="77"/>
      <c r="DK237" s="77"/>
      <c r="DL237" s="77"/>
      <c r="DM237" s="306"/>
      <c r="DN237" s="299"/>
      <c r="DP237" s="306">
        <f>DA219+CP219+CE219+BT219+BI219+AX219+AM219+AB219+Q219+F219</f>
        <v>14</v>
      </c>
      <c r="DR237" s="76" t="s">
        <v>89</v>
      </c>
      <c r="DS237" s="77"/>
      <c r="DT237" s="77"/>
      <c r="DU237" s="306"/>
      <c r="DV237" s="313">
        <f>DV232+DV234+DV236</f>
        <v>0.14473684210526316</v>
      </c>
    </row>
    <row r="238" spans="1:126">
      <c r="A238" s="286"/>
      <c r="B238" s="13" t="s">
        <v>3</v>
      </c>
      <c r="C238" s="5">
        <f>COUNTA(C221:C236)</f>
        <v>3</v>
      </c>
      <c r="D238" s="5">
        <f t="shared" ref="D238:E238" si="948">COUNTA(D221:D236)</f>
        <v>2</v>
      </c>
      <c r="E238" s="5">
        <f t="shared" si="948"/>
        <v>2</v>
      </c>
      <c r="F238" s="8">
        <f>SUM(C238:E238)</f>
        <v>7</v>
      </c>
      <c r="G238" s="285"/>
      <c r="H238" s="8">
        <f>SUM(I238:K238)</f>
        <v>7</v>
      </c>
      <c r="I238" s="5">
        <f>COUNTA(I221:I236)</f>
        <v>3</v>
      </c>
      <c r="J238" s="5">
        <f t="shared" ref="J238:K238" si="949">COUNTA(J221:J236)</f>
        <v>2</v>
      </c>
      <c r="K238" s="5">
        <f t="shared" si="949"/>
        <v>2</v>
      </c>
      <c r="M238" s="13" t="s">
        <v>3</v>
      </c>
      <c r="N238" s="5">
        <f>COUNTA(N221:N236)</f>
        <v>3</v>
      </c>
      <c r="O238" s="5">
        <f t="shared" ref="O238:P238" si="950">COUNTA(O221:O236)</f>
        <v>3</v>
      </c>
      <c r="P238" s="5">
        <f t="shared" si="950"/>
        <v>2</v>
      </c>
      <c r="Q238" s="8">
        <f>SUM(N238:P238)</f>
        <v>8</v>
      </c>
      <c r="R238" s="285"/>
      <c r="S238" s="8">
        <f>SUM(T238:V238)</f>
        <v>8</v>
      </c>
      <c r="T238" s="5">
        <f>COUNTA(T221:T236)</f>
        <v>3</v>
      </c>
      <c r="U238" s="5">
        <f t="shared" ref="U238:V238" si="951">COUNTA(U221:U236)</f>
        <v>3</v>
      </c>
      <c r="V238" s="5">
        <f t="shared" si="951"/>
        <v>2</v>
      </c>
      <c r="X238" s="13" t="s">
        <v>3</v>
      </c>
      <c r="Y238" s="5">
        <f>COUNTA(Y221:Y236)</f>
        <v>4</v>
      </c>
      <c r="Z238" s="5">
        <f t="shared" ref="Z238:AA238" si="952">COUNTA(Z221:Z236)</f>
        <v>4</v>
      </c>
      <c r="AA238" s="5">
        <f t="shared" si="952"/>
        <v>3</v>
      </c>
      <c r="AB238" s="8">
        <f>SUM(Y238:AA238)</f>
        <v>11</v>
      </c>
      <c r="AC238" s="285"/>
      <c r="AD238" s="8">
        <f>SUM(AE238:AG238)</f>
        <v>11</v>
      </c>
      <c r="AE238" s="5">
        <f>COUNTA(AE221:AE236)</f>
        <v>4</v>
      </c>
      <c r="AF238" s="5">
        <f t="shared" ref="AF238:AG238" si="953">COUNTA(AF221:AF236)</f>
        <v>4</v>
      </c>
      <c r="AG238" s="5">
        <f t="shared" si="953"/>
        <v>3</v>
      </c>
      <c r="AI238" s="13" t="s">
        <v>3</v>
      </c>
      <c r="AJ238" s="5">
        <f>COUNTA(AJ221:AJ236)</f>
        <v>2</v>
      </c>
      <c r="AK238" s="5">
        <f t="shared" ref="AK238:AL238" si="954">COUNTA(AK221:AK236)</f>
        <v>2</v>
      </c>
      <c r="AL238" s="5">
        <f t="shared" si="954"/>
        <v>1</v>
      </c>
      <c r="AM238" s="8">
        <f>SUM(AJ238:AL238)</f>
        <v>5</v>
      </c>
      <c r="AN238" s="285"/>
      <c r="AO238" s="8">
        <f>SUM(AP238:AR238)</f>
        <v>5</v>
      </c>
      <c r="AP238" s="5">
        <f>COUNTA(AP221:AP236)</f>
        <v>2</v>
      </c>
      <c r="AQ238" s="5">
        <f t="shared" ref="AQ238:AR238" si="955">COUNTA(AQ221:AQ236)</f>
        <v>2</v>
      </c>
      <c r="AR238" s="5">
        <f t="shared" si="955"/>
        <v>1</v>
      </c>
      <c r="AT238" s="13" t="s">
        <v>3</v>
      </c>
      <c r="AU238" s="5">
        <f>COUNTA(AU221:AU236)</f>
        <v>3</v>
      </c>
      <c r="AV238" s="5">
        <f t="shared" ref="AV238:AW238" si="956">COUNTA(AV221:AV236)</f>
        <v>3</v>
      </c>
      <c r="AW238" s="5">
        <f t="shared" si="956"/>
        <v>2</v>
      </c>
      <c r="AX238" s="8">
        <f>SUM(AU238:AW238)</f>
        <v>8</v>
      </c>
      <c r="AZ238" s="8">
        <f>SUM(BA238:BC238)</f>
        <v>8</v>
      </c>
      <c r="BA238" s="5">
        <f>COUNTA(BA221:BA236)</f>
        <v>3</v>
      </c>
      <c r="BB238" s="5">
        <f t="shared" ref="BB238:BC238" si="957">COUNTA(BB221:BB236)</f>
        <v>3</v>
      </c>
      <c r="BC238" s="5">
        <f t="shared" si="957"/>
        <v>2</v>
      </c>
      <c r="BE238" s="13" t="s">
        <v>3</v>
      </c>
      <c r="BF238" s="5">
        <f>COUNTA(BF221:BF236)</f>
        <v>3</v>
      </c>
      <c r="BG238" s="5">
        <f>COUNTA(BG221:BG236)</f>
        <v>3</v>
      </c>
      <c r="BH238" s="5">
        <f>COUNTA(BH221:BH236)</f>
        <v>2</v>
      </c>
      <c r="BI238" s="8">
        <f>SUM(BF238:BH238)</f>
        <v>8</v>
      </c>
      <c r="BK238" s="8">
        <f>SUM(BL238:BN238)</f>
        <v>7</v>
      </c>
      <c r="BL238" s="5">
        <f>COUNTA(BL221:BL236)</f>
        <v>3</v>
      </c>
      <c r="BM238" s="5">
        <f>COUNTA(BM221:BM236)</f>
        <v>2</v>
      </c>
      <c r="BN238" s="5">
        <f>COUNTA(BN221:BN236)</f>
        <v>2</v>
      </c>
      <c r="BP238" s="13" t="s">
        <v>3</v>
      </c>
      <c r="BQ238" s="5">
        <f>COUNTA(BQ221:BQ236)</f>
        <v>4</v>
      </c>
      <c r="BR238" s="5">
        <f t="shared" ref="BR238:BS238" si="958">COUNTA(BR221:BR236)</f>
        <v>4</v>
      </c>
      <c r="BS238" s="5">
        <f t="shared" si="958"/>
        <v>3</v>
      </c>
      <c r="BT238" s="8">
        <f>SUM(BQ238:BS238)</f>
        <v>11</v>
      </c>
      <c r="BV238" s="8">
        <f>SUM(BW238:BY238)</f>
        <v>10</v>
      </c>
      <c r="BW238" s="5">
        <f>COUNTA(BW221:BW236)</f>
        <v>4</v>
      </c>
      <c r="BX238" s="5">
        <f t="shared" ref="BX238:BY238" si="959">COUNTA(BX221:BX236)</f>
        <v>3</v>
      </c>
      <c r="BY238" s="5">
        <f t="shared" si="959"/>
        <v>3</v>
      </c>
      <c r="CA238" s="13" t="s">
        <v>3</v>
      </c>
      <c r="CB238" s="5">
        <f>COUNTA(CB221:CB236)</f>
        <v>3</v>
      </c>
      <c r="CC238" s="5">
        <f t="shared" ref="CC238:CD238" si="960">COUNTA(CC221:CC236)</f>
        <v>3</v>
      </c>
      <c r="CD238" s="5">
        <f t="shared" si="960"/>
        <v>3</v>
      </c>
      <c r="CE238" s="8">
        <f>SUM(CB238:CD238)</f>
        <v>9</v>
      </c>
      <c r="CG238" s="8">
        <f>SUM(CH238:CJ238)</f>
        <v>8</v>
      </c>
      <c r="CH238" s="5">
        <f>COUNTA(CH221:CH236)</f>
        <v>3</v>
      </c>
      <c r="CI238" s="5">
        <f t="shared" ref="CI238:CJ238" si="961">COUNTA(CI221:CI236)</f>
        <v>3</v>
      </c>
      <c r="CJ238" s="5">
        <f t="shared" si="961"/>
        <v>2</v>
      </c>
      <c r="CL238" s="284"/>
      <c r="CM238" s="284"/>
      <c r="CN238" s="284"/>
      <c r="CO238" s="284"/>
      <c r="CP238" s="284"/>
      <c r="CQ238" s="284"/>
      <c r="CR238" s="284"/>
      <c r="CS238" s="284"/>
      <c r="CT238" s="284"/>
      <c r="CU238" s="284"/>
      <c r="CW238" s="13" t="s">
        <v>3</v>
      </c>
      <c r="CX238" s="5">
        <f>COUNTA(CX221:CX236)</f>
        <v>3</v>
      </c>
      <c r="CY238" s="5">
        <f t="shared" ref="CY238:CZ238" si="962">COUNTA(CY221:CY236)</f>
        <v>3</v>
      </c>
      <c r="CZ238" s="5">
        <f t="shared" si="962"/>
        <v>3</v>
      </c>
      <c r="DA238" s="8">
        <f>SUM(CX238:CZ238)</f>
        <v>9</v>
      </c>
      <c r="DC238" s="8">
        <f>SUM(DD238:DF238)</f>
        <v>8</v>
      </c>
      <c r="DD238" s="5">
        <f>COUNTA(DD221:DD236)</f>
        <v>3</v>
      </c>
      <c r="DE238" s="5">
        <f t="shared" ref="DE238:DF238" si="963">COUNTA(DE221:DE236)</f>
        <v>3</v>
      </c>
      <c r="DF238" s="5">
        <f t="shared" si="963"/>
        <v>2</v>
      </c>
      <c r="DI238" s="76" t="s">
        <v>71</v>
      </c>
      <c r="DJ238" s="77"/>
      <c r="DK238" s="77"/>
      <c r="DL238" s="77"/>
      <c r="DM238" s="306"/>
      <c r="DN238" s="299"/>
      <c r="DP238" s="306">
        <f>DP237-DP224</f>
        <v>10</v>
      </c>
      <c r="DR238" s="76" t="s">
        <v>3</v>
      </c>
      <c r="DS238" s="77"/>
      <c r="DT238" s="77"/>
      <c r="DU238" s="306"/>
      <c r="DV238" s="306">
        <f>DP230/DP232</f>
        <v>76</v>
      </c>
    </row>
    <row r="239" spans="1:126">
      <c r="A239" s="286"/>
      <c r="B239" s="14" t="s">
        <v>5</v>
      </c>
      <c r="C239" s="6">
        <f t="shared" ref="C239:E239" si="964">C238-COUNT(C221:C236)</f>
        <v>0</v>
      </c>
      <c r="D239" s="6">
        <f t="shared" si="964"/>
        <v>1</v>
      </c>
      <c r="E239" s="6">
        <f t="shared" si="964"/>
        <v>0</v>
      </c>
      <c r="F239" s="8">
        <f>SUM(C239:E239)</f>
        <v>1</v>
      </c>
      <c r="G239" s="285"/>
      <c r="H239" s="8">
        <f>SUM(I239:K239)</f>
        <v>0</v>
      </c>
      <c r="I239" s="4">
        <f>I238-COUNT(I221:I236)</f>
        <v>0</v>
      </c>
      <c r="J239" s="4">
        <f>J238-COUNT(J221:J236)</f>
        <v>0</v>
      </c>
      <c r="K239" s="4">
        <f t="shared" ref="K239" si="965">K238-COUNT(K221:K236)</f>
        <v>0</v>
      </c>
      <c r="M239" s="14" t="s">
        <v>5</v>
      </c>
      <c r="N239" s="4">
        <f>N238-COUNT(N221:N236)</f>
        <v>0</v>
      </c>
      <c r="O239" s="4">
        <f t="shared" ref="O239:P239" si="966">O238-COUNT(O221:O236)</f>
        <v>1</v>
      </c>
      <c r="P239" s="4">
        <f t="shared" si="966"/>
        <v>0</v>
      </c>
      <c r="Q239" s="8">
        <f>SUM(N239:P239)</f>
        <v>1</v>
      </c>
      <c r="R239" s="285"/>
      <c r="S239" s="8">
        <f>SUM(T239:V239)</f>
        <v>1</v>
      </c>
      <c r="T239" s="4">
        <f>T238-COUNT(T221:T236)</f>
        <v>0</v>
      </c>
      <c r="U239" s="6">
        <f t="shared" ref="U239:V239" si="967">U238-COUNT(U221:U236)</f>
        <v>1</v>
      </c>
      <c r="V239" s="4">
        <f t="shared" si="967"/>
        <v>0</v>
      </c>
      <c r="X239" s="14" t="s">
        <v>5</v>
      </c>
      <c r="Y239" s="6">
        <f t="shared" ref="Y239:AA239" si="968">Y238-COUNT(Y221:Y236)</f>
        <v>1</v>
      </c>
      <c r="Z239" s="6">
        <f t="shared" si="968"/>
        <v>2</v>
      </c>
      <c r="AA239" s="6">
        <f t="shared" si="968"/>
        <v>0</v>
      </c>
      <c r="AB239" s="8">
        <f>SUM(Y239:AA239)</f>
        <v>3</v>
      </c>
      <c r="AC239" s="285"/>
      <c r="AD239" s="8">
        <f>SUM(AE239:AG239)</f>
        <v>3</v>
      </c>
      <c r="AE239" s="4">
        <f>AE238-COUNT(AE221:AE236)</f>
        <v>1</v>
      </c>
      <c r="AF239" s="4">
        <f>AF238-COUNT(AF221:AF236)</f>
        <v>0</v>
      </c>
      <c r="AG239" s="4">
        <f t="shared" ref="AG239" si="969">AG238-COUNT(AG221:AG236)</f>
        <v>2</v>
      </c>
      <c r="AI239" s="14" t="s">
        <v>5</v>
      </c>
      <c r="AJ239" s="6">
        <f t="shared" ref="AJ239:AL239" si="970">AJ238-COUNT(AJ221:AJ236)</f>
        <v>0</v>
      </c>
      <c r="AK239" s="6">
        <f t="shared" si="970"/>
        <v>1</v>
      </c>
      <c r="AL239" s="6">
        <f t="shared" si="970"/>
        <v>0</v>
      </c>
      <c r="AM239" s="8">
        <f>SUM(AJ239:AL239)</f>
        <v>1</v>
      </c>
      <c r="AN239" s="285"/>
      <c r="AO239" s="8">
        <f>SUM(AP239:AR239)</f>
        <v>0</v>
      </c>
      <c r="AP239" s="4">
        <f>AP238-COUNT(AP221:AP236)</f>
        <v>0</v>
      </c>
      <c r="AQ239" s="4">
        <f>AQ238-COUNT(AQ221:AQ236)</f>
        <v>0</v>
      </c>
      <c r="AR239" s="4">
        <f t="shared" ref="AR239" si="971">AR238-COUNT(AR221:AR236)</f>
        <v>0</v>
      </c>
      <c r="AT239" s="14" t="s">
        <v>5</v>
      </c>
      <c r="AU239" s="4">
        <f>AU238-COUNT(AU221:AU236)</f>
        <v>2</v>
      </c>
      <c r="AV239" s="4">
        <f t="shared" ref="AV239:AW239" si="972">AV238-COUNT(AV221:AV236)</f>
        <v>1</v>
      </c>
      <c r="AW239" s="4">
        <f t="shared" si="972"/>
        <v>0</v>
      </c>
      <c r="AX239" s="8">
        <f>SUM(AU239:AW239)</f>
        <v>3</v>
      </c>
      <c r="AZ239" s="8">
        <f>SUM(BA239:BC239)</f>
        <v>0</v>
      </c>
      <c r="BA239" s="4">
        <f>BA238-COUNT(BA221:BA236)</f>
        <v>0</v>
      </c>
      <c r="BB239" s="6">
        <f t="shared" ref="BB239:BC239" si="973">BB238-COUNT(BB221:BB236)</f>
        <v>0</v>
      </c>
      <c r="BC239" s="4">
        <f t="shared" si="973"/>
        <v>0</v>
      </c>
      <c r="BE239" s="14" t="s">
        <v>5</v>
      </c>
      <c r="BF239" s="4">
        <f>BF238-COUNT(BF221:BF236)</f>
        <v>0</v>
      </c>
      <c r="BG239" s="4">
        <f>BG238-COUNT(BG221:BG236)</f>
        <v>1</v>
      </c>
      <c r="BH239" s="4">
        <f>BH238-COUNT(BH221:BH236)</f>
        <v>0</v>
      </c>
      <c r="BI239" s="8">
        <f>SUM(BF239:BH239)</f>
        <v>1</v>
      </c>
      <c r="BK239" s="8">
        <f>SUM(BL239:BN239)</f>
        <v>2</v>
      </c>
      <c r="BL239" s="4">
        <f>BL238-COUNT(BL221:BL236)</f>
        <v>1</v>
      </c>
      <c r="BM239" s="6">
        <f>BM238-COUNT(BM221:BM236)</f>
        <v>0</v>
      </c>
      <c r="BN239" s="4">
        <f>BN238-COUNT(BN221:BN236)</f>
        <v>1</v>
      </c>
      <c r="BP239" s="14" t="s">
        <v>5</v>
      </c>
      <c r="BQ239" s="4">
        <f>BQ238-COUNT(BQ221:BQ236)</f>
        <v>0</v>
      </c>
      <c r="BR239" s="4">
        <f t="shared" ref="BR239:BS239" si="974">BR238-COUNT(BR221:BR236)</f>
        <v>1</v>
      </c>
      <c r="BS239" s="4">
        <f t="shared" si="974"/>
        <v>1</v>
      </c>
      <c r="BT239" s="8">
        <f>SUM(BQ239:BS239)</f>
        <v>2</v>
      </c>
      <c r="BV239" s="8">
        <f>SUM(BW239:BY239)</f>
        <v>1</v>
      </c>
      <c r="BW239" s="4">
        <f>BW238-COUNT(BW221:BW236)</f>
        <v>0</v>
      </c>
      <c r="BX239" s="6">
        <f t="shared" ref="BX239:BY239" si="975">BX238-COUNT(BX221:BX236)</f>
        <v>0</v>
      </c>
      <c r="BY239" s="4">
        <f t="shared" si="975"/>
        <v>1</v>
      </c>
      <c r="CA239" s="14" t="s">
        <v>5</v>
      </c>
      <c r="CB239" s="6">
        <f t="shared" ref="CB239:CD239" si="976">CB238-COUNT(CB221:CB236)</f>
        <v>0</v>
      </c>
      <c r="CC239" s="6">
        <f t="shared" si="976"/>
        <v>0</v>
      </c>
      <c r="CD239" s="6">
        <f t="shared" si="976"/>
        <v>0</v>
      </c>
      <c r="CE239" s="8">
        <f>SUM(CB239:CD239)</f>
        <v>0</v>
      </c>
      <c r="CG239" s="8">
        <f>SUM(CH239:CJ239)</f>
        <v>2</v>
      </c>
      <c r="CH239" s="4">
        <f>CH238-COUNT(CH221:CH236)</f>
        <v>0</v>
      </c>
      <c r="CI239" s="4">
        <f>CI238-COUNT(CI221:CI236)</f>
        <v>1</v>
      </c>
      <c r="CJ239" s="4">
        <f t="shared" ref="CJ239" si="977">CJ238-COUNT(CJ221:CJ236)</f>
        <v>1</v>
      </c>
      <c r="CL239" s="284"/>
      <c r="CM239" s="284"/>
      <c r="CN239" s="284"/>
      <c r="CO239" s="284"/>
      <c r="CP239" s="284"/>
      <c r="CQ239" s="284"/>
      <c r="CR239" s="284"/>
      <c r="CS239" s="284"/>
      <c r="CT239" s="284"/>
      <c r="CU239" s="284"/>
      <c r="CW239" s="14" t="s">
        <v>5</v>
      </c>
      <c r="CX239" s="4">
        <f>CX238-COUNT(CX221:CX236)</f>
        <v>0</v>
      </c>
      <c r="CY239" s="4">
        <f t="shared" ref="CY239:CZ239" si="978">CY238-COUNT(CY221:CY236)</f>
        <v>2</v>
      </c>
      <c r="CZ239" s="4">
        <f t="shared" si="978"/>
        <v>0</v>
      </c>
      <c r="DA239" s="8">
        <f>SUM(CX239:CZ239)</f>
        <v>2</v>
      </c>
      <c r="DC239" s="8">
        <f>SUM(DD239:DF239)</f>
        <v>2</v>
      </c>
      <c r="DD239" s="4">
        <f>DD238-COUNT(DD221:DD236)</f>
        <v>1</v>
      </c>
      <c r="DE239" s="6">
        <f t="shared" ref="DE239:DF239" si="979">DE238-COUNT(DE221:DE236)</f>
        <v>0</v>
      </c>
      <c r="DF239" s="4">
        <f t="shared" si="979"/>
        <v>1</v>
      </c>
      <c r="DI239" s="274" t="s">
        <v>72</v>
      </c>
      <c r="DJ239" s="275"/>
      <c r="DK239" s="275"/>
      <c r="DL239" s="275"/>
      <c r="DM239" s="307"/>
      <c r="DN239" s="308"/>
      <c r="DP239" s="309">
        <f>1-(DP238/DP237)</f>
        <v>0.2857142857142857</v>
      </c>
      <c r="DR239" s="76"/>
      <c r="DS239" s="77"/>
      <c r="DT239" s="77"/>
      <c r="DU239" s="306"/>
      <c r="DV239" s="299"/>
    </row>
    <row r="240" spans="1:126">
      <c r="A240" s="286"/>
      <c r="B240" s="14" t="s">
        <v>10</v>
      </c>
      <c r="C240" s="27">
        <f t="shared" ref="C240:F240" si="980">C239/C238</f>
        <v>0</v>
      </c>
      <c r="D240" s="30">
        <f t="shared" si="980"/>
        <v>0.5</v>
      </c>
      <c r="E240" s="30">
        <f t="shared" si="980"/>
        <v>0</v>
      </c>
      <c r="F240" s="26">
        <f t="shared" si="980"/>
        <v>0.14285714285714285</v>
      </c>
      <c r="G240" s="285"/>
      <c r="H240" s="26">
        <f t="shared" ref="H240:K240" si="981">H239/H238</f>
        <v>0</v>
      </c>
      <c r="I240" s="27">
        <f t="shared" si="981"/>
        <v>0</v>
      </c>
      <c r="J240" s="27">
        <f t="shared" si="981"/>
        <v>0</v>
      </c>
      <c r="K240" s="27">
        <f t="shared" si="981"/>
        <v>0</v>
      </c>
      <c r="M240" s="14" t="s">
        <v>10</v>
      </c>
      <c r="N240" s="25">
        <f>N239/N238</f>
        <v>0</v>
      </c>
      <c r="O240" s="27">
        <f t="shared" ref="O240:Q240" si="982">O239/O238</f>
        <v>0.33333333333333331</v>
      </c>
      <c r="P240" s="27">
        <f t="shared" si="982"/>
        <v>0</v>
      </c>
      <c r="Q240" s="26">
        <f t="shared" si="982"/>
        <v>0.125</v>
      </c>
      <c r="R240" s="285"/>
      <c r="S240" s="26">
        <f t="shared" ref="S240:V240" si="983">S239/S238</f>
        <v>0.125</v>
      </c>
      <c r="T240" s="27">
        <f t="shared" si="983"/>
        <v>0</v>
      </c>
      <c r="U240" s="30">
        <f t="shared" si="983"/>
        <v>0.33333333333333331</v>
      </c>
      <c r="V240" s="27">
        <f t="shared" si="983"/>
        <v>0</v>
      </c>
      <c r="X240" s="14" t="s">
        <v>10</v>
      </c>
      <c r="Y240" s="27">
        <f t="shared" ref="Y240:AB240" si="984">Y239/Y238</f>
        <v>0.25</v>
      </c>
      <c r="Z240" s="30">
        <f t="shared" si="984"/>
        <v>0.5</v>
      </c>
      <c r="AA240" s="30">
        <f t="shared" si="984"/>
        <v>0</v>
      </c>
      <c r="AB240" s="26">
        <f t="shared" si="984"/>
        <v>0.27272727272727271</v>
      </c>
      <c r="AC240" s="285"/>
      <c r="AD240" s="26">
        <f t="shared" ref="AD240:AG240" si="985">AD239/AD238</f>
        <v>0.27272727272727271</v>
      </c>
      <c r="AE240" s="27">
        <f t="shared" si="985"/>
        <v>0.25</v>
      </c>
      <c r="AF240" s="27">
        <f t="shared" si="985"/>
        <v>0</v>
      </c>
      <c r="AG240" s="27">
        <f t="shared" si="985"/>
        <v>0.66666666666666663</v>
      </c>
      <c r="AI240" s="14" t="s">
        <v>10</v>
      </c>
      <c r="AJ240" s="27">
        <f t="shared" ref="AJ240:AM240" si="986">AJ239/AJ238</f>
        <v>0</v>
      </c>
      <c r="AK240" s="30">
        <f t="shared" si="986"/>
        <v>0.5</v>
      </c>
      <c r="AL240" s="30">
        <f t="shared" si="986"/>
        <v>0</v>
      </c>
      <c r="AM240" s="26">
        <f t="shared" si="986"/>
        <v>0.2</v>
      </c>
      <c r="AN240" s="285"/>
      <c r="AO240" s="26">
        <f t="shared" ref="AO240:AR240" si="987">AO239/AO238</f>
        <v>0</v>
      </c>
      <c r="AP240" s="27">
        <f t="shared" si="987"/>
        <v>0</v>
      </c>
      <c r="AQ240" s="27">
        <f t="shared" si="987"/>
        <v>0</v>
      </c>
      <c r="AR240" s="27">
        <f t="shared" si="987"/>
        <v>0</v>
      </c>
      <c r="AT240" s="14" t="s">
        <v>10</v>
      </c>
      <c r="AU240" s="25">
        <f>AU239/AU238</f>
        <v>0.66666666666666663</v>
      </c>
      <c r="AV240" s="27">
        <f t="shared" ref="AV240:AX240" si="988">AV239/AV238</f>
        <v>0.33333333333333331</v>
      </c>
      <c r="AW240" s="27">
        <f t="shared" si="988"/>
        <v>0</v>
      </c>
      <c r="AX240" s="26">
        <f t="shared" si="988"/>
        <v>0.375</v>
      </c>
      <c r="AZ240" s="26">
        <f t="shared" ref="AZ240:BC240" si="989">AZ239/AZ238</f>
        <v>0</v>
      </c>
      <c r="BA240" s="27">
        <f t="shared" si="989"/>
        <v>0</v>
      </c>
      <c r="BB240" s="30">
        <f t="shared" si="989"/>
        <v>0</v>
      </c>
      <c r="BC240" s="27">
        <f t="shared" si="989"/>
        <v>0</v>
      </c>
      <c r="BE240" s="14" t="s">
        <v>10</v>
      </c>
      <c r="BF240" s="25">
        <f>BF239/BF238</f>
        <v>0</v>
      </c>
      <c r="BG240" s="27">
        <f t="shared" ref="BG240:BI240" si="990">BG239/BG238</f>
        <v>0.33333333333333331</v>
      </c>
      <c r="BH240" s="27">
        <f t="shared" si="990"/>
        <v>0</v>
      </c>
      <c r="BI240" s="26">
        <f t="shared" si="990"/>
        <v>0.125</v>
      </c>
      <c r="BK240" s="26">
        <f t="shared" ref="BK240:BN240" si="991">BK239/BK238</f>
        <v>0.2857142857142857</v>
      </c>
      <c r="BL240" s="27">
        <f t="shared" si="991"/>
        <v>0.33333333333333331</v>
      </c>
      <c r="BM240" s="30">
        <f t="shared" si="991"/>
        <v>0</v>
      </c>
      <c r="BN240" s="27">
        <f t="shared" si="991"/>
        <v>0.5</v>
      </c>
      <c r="BP240" s="14" t="s">
        <v>10</v>
      </c>
      <c r="BQ240" s="25">
        <f>BQ239/BQ238</f>
        <v>0</v>
      </c>
      <c r="BR240" s="27">
        <f t="shared" ref="BR240:BT240" si="992">BR239/BR238</f>
        <v>0.25</v>
      </c>
      <c r="BS240" s="27">
        <f t="shared" si="992"/>
        <v>0.33333333333333331</v>
      </c>
      <c r="BT240" s="26">
        <f t="shared" si="992"/>
        <v>0.18181818181818182</v>
      </c>
      <c r="BV240" s="26">
        <f t="shared" ref="BV240:BY240" si="993">BV239/BV238</f>
        <v>0.1</v>
      </c>
      <c r="BW240" s="27">
        <f t="shared" si="993"/>
        <v>0</v>
      </c>
      <c r="BX240" s="30">
        <f t="shared" si="993"/>
        <v>0</v>
      </c>
      <c r="BY240" s="27">
        <f t="shared" si="993"/>
        <v>0.33333333333333331</v>
      </c>
      <c r="CA240" s="14" t="s">
        <v>10</v>
      </c>
      <c r="CB240" s="27">
        <f t="shared" ref="CB240:CE240" si="994">CB239/CB238</f>
        <v>0</v>
      </c>
      <c r="CC240" s="30">
        <f t="shared" si="994"/>
        <v>0</v>
      </c>
      <c r="CD240" s="30">
        <f t="shared" si="994"/>
        <v>0</v>
      </c>
      <c r="CE240" s="26">
        <f t="shared" si="994"/>
        <v>0</v>
      </c>
      <c r="CG240" s="26">
        <f t="shared" ref="CG240:CJ240" si="995">CG239/CG238</f>
        <v>0.25</v>
      </c>
      <c r="CH240" s="27">
        <f t="shared" si="995"/>
        <v>0</v>
      </c>
      <c r="CI240" s="27">
        <f t="shared" si="995"/>
        <v>0.33333333333333331</v>
      </c>
      <c r="CJ240" s="27">
        <f t="shared" si="995"/>
        <v>0.5</v>
      </c>
      <c r="CL240" s="284"/>
      <c r="CM240" s="284"/>
      <c r="CN240" s="284"/>
      <c r="CO240" s="284"/>
      <c r="CP240" s="284"/>
      <c r="CQ240" s="284"/>
      <c r="CR240" s="284"/>
      <c r="CS240" s="284"/>
      <c r="CT240" s="284"/>
      <c r="CU240" s="284"/>
      <c r="CW240" s="14" t="s">
        <v>10</v>
      </c>
      <c r="CX240" s="25">
        <f>CX239/CX238</f>
        <v>0</v>
      </c>
      <c r="CY240" s="27">
        <f t="shared" ref="CY240:DA240" si="996">CY239/CY238</f>
        <v>0.66666666666666663</v>
      </c>
      <c r="CZ240" s="27">
        <f t="shared" si="996"/>
        <v>0</v>
      </c>
      <c r="DA240" s="26">
        <f t="shared" si="996"/>
        <v>0.22222222222222221</v>
      </c>
      <c r="DC240" s="26">
        <f t="shared" ref="DC240:DF240" si="997">DC239/DC238</f>
        <v>0.25</v>
      </c>
      <c r="DD240" s="27">
        <f t="shared" si="997"/>
        <v>0.33333333333333331</v>
      </c>
      <c r="DE240" s="30">
        <f t="shared" si="997"/>
        <v>0</v>
      </c>
      <c r="DF240" s="27">
        <f t="shared" si="997"/>
        <v>0.5</v>
      </c>
      <c r="DI240" s="76" t="s">
        <v>73</v>
      </c>
      <c r="DJ240" s="77"/>
      <c r="DK240" s="77"/>
      <c r="DL240" s="77"/>
      <c r="DM240" s="306"/>
      <c r="DN240" s="299"/>
      <c r="DP240" s="306">
        <f>MAX(DA219,CP219,CE219,BT219,BI219,AX219,AM219,AB219,Q219,F219)</f>
        <v>4</v>
      </c>
      <c r="DR240" s="76" t="s">
        <v>90</v>
      </c>
      <c r="DS240" s="77"/>
      <c r="DT240" s="77"/>
      <c r="DU240" s="306"/>
      <c r="DV240" s="306">
        <f>DP223</f>
        <v>9</v>
      </c>
    </row>
    <row r="241" spans="1:126">
      <c r="A241" s="286"/>
      <c r="B241" s="14" t="s">
        <v>4</v>
      </c>
      <c r="C241" s="9">
        <f>C237/C238</f>
        <v>4</v>
      </c>
      <c r="D241" s="31">
        <f t="shared" ref="D241:F241" si="998">D237/D238</f>
        <v>4</v>
      </c>
      <c r="E241" s="9">
        <f t="shared" si="998"/>
        <v>5</v>
      </c>
      <c r="F241" s="12">
        <f t="shared" si="998"/>
        <v>4.2857142857142856</v>
      </c>
      <c r="G241" s="285"/>
      <c r="H241" s="12">
        <f t="shared" ref="H241" si="999">H237/H238</f>
        <v>7.1428571428571432</v>
      </c>
      <c r="I241" s="9">
        <f>I237/I238</f>
        <v>6</v>
      </c>
      <c r="J241" s="9">
        <f t="shared" ref="J241:K241" si="1000">J237/J238</f>
        <v>8.5</v>
      </c>
      <c r="K241" s="9">
        <f t="shared" si="1000"/>
        <v>7.5</v>
      </c>
      <c r="M241" s="14" t="s">
        <v>4</v>
      </c>
      <c r="N241" s="9">
        <f>N237/N238</f>
        <v>7</v>
      </c>
      <c r="O241" s="9">
        <f t="shared" ref="O241:Q241" si="1001">O237/O238</f>
        <v>3</v>
      </c>
      <c r="P241" s="9">
        <f t="shared" si="1001"/>
        <v>6</v>
      </c>
      <c r="Q241" s="12">
        <f t="shared" si="1001"/>
        <v>5.25</v>
      </c>
      <c r="R241" s="285"/>
      <c r="S241" s="12">
        <f t="shared" ref="S241" si="1002">S237/S238</f>
        <v>6.25</v>
      </c>
      <c r="T241" s="9">
        <f>T237/T238</f>
        <v>7.333333333333333</v>
      </c>
      <c r="U241" s="9">
        <f t="shared" ref="U241:V241" si="1003">U237/U238</f>
        <v>4</v>
      </c>
      <c r="V241" s="31">
        <f t="shared" si="1003"/>
        <v>8</v>
      </c>
      <c r="X241" s="14" t="s">
        <v>4</v>
      </c>
      <c r="Y241" s="9">
        <f>Y237/Y238</f>
        <v>6</v>
      </c>
      <c r="Z241" s="31">
        <f t="shared" ref="Z241:AB241" si="1004">Z237/Z238</f>
        <v>2.25</v>
      </c>
      <c r="AA241" s="9">
        <f t="shared" si="1004"/>
        <v>3.3333333333333335</v>
      </c>
      <c r="AB241" s="12">
        <f t="shared" si="1004"/>
        <v>3.9090909090909092</v>
      </c>
      <c r="AC241" s="285"/>
      <c r="AD241" s="12">
        <f t="shared" ref="AD241" si="1005">AD237/AD238</f>
        <v>4.5454545454545459</v>
      </c>
      <c r="AE241" s="9">
        <f>AE237/AE238</f>
        <v>5</v>
      </c>
      <c r="AF241" s="9">
        <f t="shared" ref="AF241:AG241" si="1006">AF237/AF238</f>
        <v>4.5</v>
      </c>
      <c r="AG241" s="9">
        <f t="shared" si="1006"/>
        <v>4</v>
      </c>
      <c r="AI241" s="14" t="s">
        <v>4</v>
      </c>
      <c r="AJ241" s="9">
        <f>AJ237/AJ238</f>
        <v>7.5</v>
      </c>
      <c r="AK241" s="31">
        <f t="shared" ref="AK241:AM241" si="1007">AK237/AK238</f>
        <v>2.5</v>
      </c>
      <c r="AL241" s="9">
        <f t="shared" si="1007"/>
        <v>3</v>
      </c>
      <c r="AM241" s="12">
        <f t="shared" si="1007"/>
        <v>4.5999999999999996</v>
      </c>
      <c r="AN241" s="285"/>
      <c r="AO241" s="12">
        <f t="shared" ref="AO241" si="1008">AO237/AO238</f>
        <v>10</v>
      </c>
      <c r="AP241" s="9">
        <f>AP237/AP238</f>
        <v>9.5</v>
      </c>
      <c r="AQ241" s="9">
        <f t="shared" ref="AQ241:AR241" si="1009">AQ237/AQ238</f>
        <v>12</v>
      </c>
      <c r="AR241" s="9">
        <f t="shared" si="1009"/>
        <v>7</v>
      </c>
      <c r="AT241" s="14" t="s">
        <v>4</v>
      </c>
      <c r="AU241" s="9">
        <f>AU237/AU238</f>
        <v>2.6666666666666665</v>
      </c>
      <c r="AV241" s="9">
        <f t="shared" ref="AV241:AX241" si="1010">AV237/AV238</f>
        <v>5</v>
      </c>
      <c r="AW241" s="9">
        <f t="shared" si="1010"/>
        <v>5</v>
      </c>
      <c r="AX241" s="12">
        <f t="shared" si="1010"/>
        <v>4.125</v>
      </c>
      <c r="AZ241" s="12">
        <f t="shared" ref="AZ241" si="1011">AZ237/AZ238</f>
        <v>6.25</v>
      </c>
      <c r="BA241" s="9">
        <f>BA237/BA238</f>
        <v>6.666666666666667</v>
      </c>
      <c r="BB241" s="9">
        <f t="shared" ref="BB241:BC241" si="1012">BB237/BB238</f>
        <v>6.333333333333333</v>
      </c>
      <c r="BC241" s="31">
        <f t="shared" si="1012"/>
        <v>5.5</v>
      </c>
      <c r="BE241" s="14" t="s">
        <v>4</v>
      </c>
      <c r="BF241" s="9">
        <f>BF237/BF238</f>
        <v>9</v>
      </c>
      <c r="BG241" s="9">
        <f t="shared" ref="BG241:BI241" si="1013">BG237/BG238</f>
        <v>4</v>
      </c>
      <c r="BH241" s="9">
        <f t="shared" si="1013"/>
        <v>5.5</v>
      </c>
      <c r="BI241" s="12">
        <f t="shared" si="1013"/>
        <v>6.25</v>
      </c>
      <c r="BK241" s="12">
        <f t="shared" ref="BK241" si="1014">BK237/BK238</f>
        <v>3.7142857142857144</v>
      </c>
      <c r="BL241" s="9">
        <f>BL237/BL238</f>
        <v>2.6666666666666665</v>
      </c>
      <c r="BM241" s="9">
        <f t="shared" ref="BM241:BN241" si="1015">BM237/BM238</f>
        <v>8</v>
      </c>
      <c r="BN241" s="31">
        <f t="shared" si="1015"/>
        <v>1</v>
      </c>
      <c r="BP241" s="14" t="s">
        <v>4</v>
      </c>
      <c r="BQ241" s="9">
        <f>BQ237/BQ238</f>
        <v>5.25</v>
      </c>
      <c r="BR241" s="9">
        <f t="shared" ref="BR241:BT241" si="1016">BR237/BR238</f>
        <v>5.5</v>
      </c>
      <c r="BS241" s="9">
        <f t="shared" si="1016"/>
        <v>2.3333333333333335</v>
      </c>
      <c r="BT241" s="12">
        <f t="shared" si="1016"/>
        <v>4.5454545454545459</v>
      </c>
      <c r="BV241" s="12">
        <f t="shared" ref="BV241" si="1017">BV237/BV238</f>
        <v>4.0999999999999996</v>
      </c>
      <c r="BW241" s="9">
        <f>BW237/BW238</f>
        <v>0.5</v>
      </c>
      <c r="BX241" s="9">
        <f t="shared" ref="BX241:BY241" si="1018">BX237/BX238</f>
        <v>10</v>
      </c>
      <c r="BY241" s="31">
        <f t="shared" si="1018"/>
        <v>3</v>
      </c>
      <c r="CA241" s="14" t="s">
        <v>4</v>
      </c>
      <c r="CB241" s="9">
        <f>CB237/CB238</f>
        <v>5.333333333333333</v>
      </c>
      <c r="CC241" s="31">
        <f t="shared" ref="CC241:CE241" si="1019">CC237/CC238</f>
        <v>7.333333333333333</v>
      </c>
      <c r="CD241" s="9">
        <f t="shared" si="1019"/>
        <v>4</v>
      </c>
      <c r="CE241" s="12">
        <f t="shared" si="1019"/>
        <v>5.5555555555555554</v>
      </c>
      <c r="CG241" s="12">
        <f t="shared" ref="CG241" si="1020">CG237/CG238</f>
        <v>5.75</v>
      </c>
      <c r="CH241" s="9">
        <f>CH237/CH238</f>
        <v>10</v>
      </c>
      <c r="CI241" s="9">
        <f t="shared" ref="CI241:CJ241" si="1021">CI237/CI238</f>
        <v>4.333333333333333</v>
      </c>
      <c r="CJ241" s="9">
        <f t="shared" si="1021"/>
        <v>1.5</v>
      </c>
      <c r="CL241" s="284"/>
      <c r="CM241" s="284"/>
      <c r="CN241" s="284"/>
      <c r="CO241" s="284"/>
      <c r="CP241" s="284"/>
      <c r="CQ241" s="284"/>
      <c r="CR241" s="284"/>
      <c r="CS241" s="284"/>
      <c r="CT241" s="284"/>
      <c r="CU241" s="284"/>
      <c r="CW241" s="14" t="s">
        <v>4</v>
      </c>
      <c r="CX241" s="9">
        <f>CX237/CX238</f>
        <v>10.666666666666666</v>
      </c>
      <c r="CY241" s="9">
        <f t="shared" ref="CY241:DA241" si="1022">CY237/CY238</f>
        <v>3</v>
      </c>
      <c r="CZ241" s="9">
        <f t="shared" si="1022"/>
        <v>3</v>
      </c>
      <c r="DA241" s="12">
        <f t="shared" si="1022"/>
        <v>5.5555555555555554</v>
      </c>
      <c r="DC241" s="12">
        <f t="shared" ref="DC241" si="1023">DC237/DC238</f>
        <v>4.875</v>
      </c>
      <c r="DD241" s="9">
        <f>DD237/DD238</f>
        <v>5.333333333333333</v>
      </c>
      <c r="DE241" s="9">
        <f t="shared" ref="DE241:DF241" si="1024">DE237/DE238</f>
        <v>5.666666666666667</v>
      </c>
      <c r="DF241" s="31">
        <f t="shared" si="1024"/>
        <v>3</v>
      </c>
      <c r="DI241" s="76" t="s">
        <v>74</v>
      </c>
      <c r="DJ241" s="77"/>
      <c r="DK241" s="77"/>
      <c r="DL241" s="77"/>
      <c r="DM241" s="306"/>
      <c r="DN241" s="299"/>
      <c r="DP241" s="310">
        <f>DP237/DP223</f>
        <v>1.5555555555555556</v>
      </c>
      <c r="DR241" s="76" t="s">
        <v>91</v>
      </c>
      <c r="DS241" s="77"/>
      <c r="DT241" s="77"/>
      <c r="DU241" s="306"/>
      <c r="DV241" s="310">
        <f>(IF(CX221="*",0,CX221)+IF(CM221="*",0,CM221)+IF(CB221="*",0,CB221)+IF(BQ221="*",0,BQ221)+IF(BF221="*",0,BF221)+IF(AU221="*",0,AU221)+IF(AJ221="*",0,AJ221)+IF(Y221="*",0,Y221)+IF(N221="*",0,N221)+IF(C221="*",0,C221))/DV240</f>
        <v>8.1111111111111107</v>
      </c>
    </row>
    <row r="242" spans="1:126">
      <c r="A242" s="286"/>
      <c r="B242" s="14" t="s">
        <v>7</v>
      </c>
      <c r="C242" s="9">
        <f>C237/(C238-C239)</f>
        <v>4</v>
      </c>
      <c r="D242" s="31">
        <f t="shared" ref="D242:F242" si="1025">D237/(D238-D239)</f>
        <v>8</v>
      </c>
      <c r="E242" s="10">
        <f t="shared" si="1025"/>
        <v>5</v>
      </c>
      <c r="F242" s="11">
        <f t="shared" si="1025"/>
        <v>5</v>
      </c>
      <c r="G242" s="285"/>
      <c r="H242" s="11">
        <f t="shared" ref="H242" si="1026">H237/(H238-H239)</f>
        <v>7.1428571428571432</v>
      </c>
      <c r="I242" s="10">
        <f>I237/(I238-I239)</f>
        <v>6</v>
      </c>
      <c r="J242" s="10">
        <f t="shared" ref="J242:K242" si="1027">J237/(J238-J239)</f>
        <v>8.5</v>
      </c>
      <c r="K242" s="10">
        <f t="shared" si="1027"/>
        <v>7.5</v>
      </c>
      <c r="M242" s="14" t="s">
        <v>7</v>
      </c>
      <c r="N242" s="10">
        <f>N237/(N238-N239)</f>
        <v>7</v>
      </c>
      <c r="O242" s="10">
        <f t="shared" ref="O242:Q242" si="1028">O237/(O238-O239)</f>
        <v>4.5</v>
      </c>
      <c r="P242" s="10">
        <f t="shared" si="1028"/>
        <v>6</v>
      </c>
      <c r="Q242" s="11">
        <f t="shared" si="1028"/>
        <v>6</v>
      </c>
      <c r="R242" s="285"/>
      <c r="S242" s="11">
        <f t="shared" ref="S242" si="1029">S237/(S238-S239)</f>
        <v>7.1428571428571432</v>
      </c>
      <c r="T242" s="10">
        <f>T237/(T238-T239)</f>
        <v>7.333333333333333</v>
      </c>
      <c r="U242" s="9">
        <f t="shared" ref="U242:V242" si="1030">U237/(U238-U239)</f>
        <v>6</v>
      </c>
      <c r="V242" s="31">
        <f t="shared" si="1030"/>
        <v>8</v>
      </c>
      <c r="X242" s="14" t="s">
        <v>7</v>
      </c>
      <c r="Y242" s="9">
        <f>Y237/(Y238-Y239)</f>
        <v>8</v>
      </c>
      <c r="Z242" s="31">
        <f t="shared" ref="Z242:AB242" si="1031">Z237/(Z238-Z239)</f>
        <v>4.5</v>
      </c>
      <c r="AA242" s="10">
        <f t="shared" si="1031"/>
        <v>3.3333333333333335</v>
      </c>
      <c r="AB242" s="11">
        <f t="shared" si="1031"/>
        <v>5.375</v>
      </c>
      <c r="AC242" s="285"/>
      <c r="AD242" s="11">
        <f t="shared" ref="AD242" si="1032">AD237/(AD238-AD239)</f>
        <v>6.25</v>
      </c>
      <c r="AE242" s="10">
        <f>AE237/(AE238-AE239)</f>
        <v>6.666666666666667</v>
      </c>
      <c r="AF242" s="10">
        <f t="shared" ref="AF242:AG242" si="1033">AF237/(AF238-AF239)</f>
        <v>4.5</v>
      </c>
      <c r="AG242" s="10">
        <f t="shared" si="1033"/>
        <v>12</v>
      </c>
      <c r="AI242" s="14" t="s">
        <v>7</v>
      </c>
      <c r="AJ242" s="9">
        <f>AJ237/(AJ238-AJ239)</f>
        <v>7.5</v>
      </c>
      <c r="AK242" s="31">
        <f t="shared" ref="AK242:AM242" si="1034">AK237/(AK238-AK239)</f>
        <v>5</v>
      </c>
      <c r="AL242" s="10">
        <f t="shared" si="1034"/>
        <v>3</v>
      </c>
      <c r="AM242" s="11">
        <f t="shared" si="1034"/>
        <v>5.75</v>
      </c>
      <c r="AN242" s="285"/>
      <c r="AO242" s="11">
        <f t="shared" ref="AO242" si="1035">AO237/(AO238-AO239)</f>
        <v>10</v>
      </c>
      <c r="AP242" s="10">
        <f>AP237/(AP238-AP239)</f>
        <v>9.5</v>
      </c>
      <c r="AQ242" s="10">
        <f t="shared" ref="AQ242:AR242" si="1036">AQ237/(AQ238-AQ239)</f>
        <v>12</v>
      </c>
      <c r="AR242" s="10">
        <f t="shared" si="1036"/>
        <v>7</v>
      </c>
      <c r="AT242" s="14" t="s">
        <v>7</v>
      </c>
      <c r="AU242" s="10">
        <f>AU237/(AU238-AU239)</f>
        <v>8</v>
      </c>
      <c r="AV242" s="10">
        <f t="shared" ref="AV242:AX242" si="1037">AV237/(AV238-AV239)</f>
        <v>7.5</v>
      </c>
      <c r="AW242" s="10">
        <f t="shared" si="1037"/>
        <v>5</v>
      </c>
      <c r="AX242" s="11">
        <f t="shared" si="1037"/>
        <v>6.6</v>
      </c>
      <c r="AZ242" s="11">
        <f t="shared" ref="AZ242" si="1038">AZ237/(AZ238-AZ239)</f>
        <v>6.25</v>
      </c>
      <c r="BA242" s="10">
        <f>BA237/(BA238-BA239)</f>
        <v>6.666666666666667</v>
      </c>
      <c r="BB242" s="9">
        <f t="shared" ref="BB242:BC242" si="1039">BB237/(BB238-BB239)</f>
        <v>6.333333333333333</v>
      </c>
      <c r="BC242" s="31">
        <f t="shared" si="1039"/>
        <v>5.5</v>
      </c>
      <c r="BE242" s="14" t="s">
        <v>7</v>
      </c>
      <c r="BF242" s="10">
        <f>BF237/(BF238-BF239)</f>
        <v>9</v>
      </c>
      <c r="BG242" s="10">
        <f t="shared" ref="BG242:BI242" si="1040">BG237/(BG238-BG239)</f>
        <v>6</v>
      </c>
      <c r="BH242" s="10">
        <f t="shared" si="1040"/>
        <v>5.5</v>
      </c>
      <c r="BI242" s="11">
        <f t="shared" si="1040"/>
        <v>7.1428571428571432</v>
      </c>
      <c r="BK242" s="11">
        <f t="shared" ref="BK242" si="1041">BK237/(BK238-BK239)</f>
        <v>5.2</v>
      </c>
      <c r="BL242" s="10">
        <f>BL237/(BL238-BL239)</f>
        <v>4</v>
      </c>
      <c r="BM242" s="9">
        <f t="shared" ref="BM242:BN242" si="1042">BM237/(BM238-BM239)</f>
        <v>8</v>
      </c>
      <c r="BN242" s="31">
        <f t="shared" si="1042"/>
        <v>2</v>
      </c>
      <c r="BP242" s="14" t="s">
        <v>7</v>
      </c>
      <c r="BQ242" s="10">
        <f>BQ237/(BQ238-BQ239)</f>
        <v>5.25</v>
      </c>
      <c r="BR242" s="10">
        <f t="shared" ref="BR242:BT242" si="1043">BR237/(BR238-BR239)</f>
        <v>7.333333333333333</v>
      </c>
      <c r="BS242" s="10">
        <f t="shared" si="1043"/>
        <v>3.5</v>
      </c>
      <c r="BT242" s="11">
        <f t="shared" si="1043"/>
        <v>5.5555555555555554</v>
      </c>
      <c r="BV242" s="11">
        <f t="shared" ref="BV242" si="1044">BV237/(BV238-BV239)</f>
        <v>4.5555555555555554</v>
      </c>
      <c r="BW242" s="10">
        <f>BW237/(BW238-BW239)</f>
        <v>0.5</v>
      </c>
      <c r="BX242" s="9">
        <f t="shared" ref="BX242:BY242" si="1045">BX237/(BX238-BX239)</f>
        <v>10</v>
      </c>
      <c r="BY242" s="31">
        <f t="shared" si="1045"/>
        <v>4.5</v>
      </c>
      <c r="CA242" s="14" t="s">
        <v>7</v>
      </c>
      <c r="CB242" s="9">
        <f>CB237/(CB238-CB239)</f>
        <v>5.333333333333333</v>
      </c>
      <c r="CC242" s="31">
        <f t="shared" ref="CC242:CE242" si="1046">CC237/(CC238-CC239)</f>
        <v>7.333333333333333</v>
      </c>
      <c r="CD242" s="10">
        <f t="shared" si="1046"/>
        <v>4</v>
      </c>
      <c r="CE242" s="11">
        <f t="shared" si="1046"/>
        <v>5.5555555555555554</v>
      </c>
      <c r="CG242" s="11">
        <f t="shared" ref="CG242" si="1047">CG237/(CG238-CG239)</f>
        <v>7.666666666666667</v>
      </c>
      <c r="CH242" s="10">
        <f>CH237/(CH238-CH239)</f>
        <v>10</v>
      </c>
      <c r="CI242" s="10">
        <f t="shared" ref="CI242:CJ242" si="1048">CI237/(CI238-CI239)</f>
        <v>6.5</v>
      </c>
      <c r="CJ242" s="10">
        <f t="shared" si="1048"/>
        <v>3</v>
      </c>
      <c r="CL242" s="284"/>
      <c r="CM242" s="284"/>
      <c r="CN242" s="284"/>
      <c r="CO242" s="284"/>
      <c r="CP242" s="284"/>
      <c r="CQ242" s="284"/>
      <c r="CR242" s="284"/>
      <c r="CS242" s="284"/>
      <c r="CT242" s="284"/>
      <c r="CU242" s="284"/>
      <c r="CW242" s="14" t="s">
        <v>7</v>
      </c>
      <c r="CX242" s="10">
        <f>CX237/(CX238-CX239)</f>
        <v>10.666666666666666</v>
      </c>
      <c r="CY242" s="10">
        <f t="shared" ref="CY242:DA242" si="1049">CY237/(CY238-CY239)</f>
        <v>9</v>
      </c>
      <c r="CZ242" s="10">
        <f t="shared" si="1049"/>
        <v>3</v>
      </c>
      <c r="DA242" s="11">
        <f t="shared" si="1049"/>
        <v>7.1428571428571432</v>
      </c>
      <c r="DC242" s="11">
        <f t="shared" ref="DC242" si="1050">DC237/(DC238-DC239)</f>
        <v>6.5</v>
      </c>
      <c r="DD242" s="10">
        <f>DD237/(DD238-DD239)</f>
        <v>8</v>
      </c>
      <c r="DE242" s="9">
        <f t="shared" ref="DE242:DF242" si="1051">DE237/(DE238-DE239)</f>
        <v>5.666666666666667</v>
      </c>
      <c r="DF242" s="31">
        <f t="shared" si="1051"/>
        <v>6</v>
      </c>
    </row>
    <row r="243" spans="1:126">
      <c r="A243" s="286"/>
      <c r="B243" s="285"/>
      <c r="C243" s="285"/>
      <c r="D243" s="285"/>
      <c r="E243" s="285"/>
      <c r="F243" s="285"/>
      <c r="G243" s="285"/>
      <c r="H243" s="285"/>
      <c r="I243" s="285"/>
      <c r="J243" s="285"/>
      <c r="K243" s="285"/>
      <c r="M243" s="285"/>
      <c r="N243" s="285"/>
      <c r="O243" s="285"/>
      <c r="P243" s="285"/>
      <c r="Q243" s="285"/>
      <c r="R243" s="285"/>
      <c r="S243" s="285"/>
      <c r="T243" s="285"/>
      <c r="U243" s="285"/>
      <c r="V243" s="285"/>
      <c r="X243" s="285"/>
      <c r="Y243" s="285"/>
      <c r="Z243" s="285"/>
      <c r="AA243" s="285"/>
      <c r="AB243" s="285"/>
      <c r="AC243" s="285"/>
      <c r="AD243" s="285"/>
      <c r="AE243" s="285"/>
      <c r="AF243" s="285"/>
      <c r="AG243" s="285"/>
      <c r="AI243" s="285"/>
      <c r="AJ243" s="285"/>
      <c r="AK243" s="285"/>
      <c r="AL243" s="285"/>
      <c r="AM243" s="285"/>
      <c r="AN243" s="285"/>
      <c r="AO243" s="285"/>
      <c r="AP243" s="285"/>
      <c r="AQ243" s="285"/>
      <c r="AR243" s="285"/>
      <c r="AT243" s="285"/>
      <c r="AU243" s="285"/>
      <c r="AV243" s="285"/>
      <c r="AW243" s="285"/>
      <c r="AX243" s="285"/>
      <c r="CL243" s="284"/>
      <c r="CM243" s="284"/>
      <c r="CN243" s="284"/>
      <c r="CO243" s="284"/>
      <c r="CP243" s="284"/>
      <c r="CQ243" s="284"/>
      <c r="CR243" s="284"/>
      <c r="CS243" s="284"/>
      <c r="CT243" s="284"/>
      <c r="CU243" s="284"/>
    </row>
    <row r="244" spans="1:126" s="284" customFormat="1">
      <c r="A244" s="314"/>
      <c r="B244" s="200"/>
      <c r="C244" s="201"/>
      <c r="D244" s="201"/>
      <c r="E244" s="201"/>
      <c r="F244" s="288"/>
      <c r="G244" s="283"/>
      <c r="H244" s="283"/>
      <c r="I244" s="283"/>
      <c r="J244" s="283"/>
      <c r="K244" s="283"/>
      <c r="L244" s="283"/>
      <c r="M244" s="200"/>
      <c r="N244" s="201"/>
      <c r="O244" s="201"/>
      <c r="P244" s="201"/>
      <c r="Q244" s="283"/>
      <c r="R244" s="283"/>
      <c r="S244" s="283"/>
      <c r="T244" s="283"/>
      <c r="U244" s="283"/>
      <c r="V244" s="283"/>
      <c r="W244" s="283"/>
      <c r="X244" s="283"/>
      <c r="Y244" s="283"/>
      <c r="Z244" s="283"/>
      <c r="AA244" s="283"/>
      <c r="AB244" s="283"/>
      <c r="AC244" s="283"/>
      <c r="AD244" s="283"/>
      <c r="AE244" s="283"/>
      <c r="AF244" s="283"/>
      <c r="AG244" s="283"/>
      <c r="AH244" s="283"/>
      <c r="AI244" s="283"/>
      <c r="AJ244" s="283"/>
      <c r="AK244" s="283"/>
      <c r="AL244" s="283"/>
      <c r="AM244" s="283"/>
      <c r="AN244" s="283"/>
      <c r="AO244" s="283"/>
      <c r="AP244" s="283"/>
      <c r="AQ244" s="283"/>
      <c r="AR244" s="283"/>
      <c r="AT244" s="79"/>
      <c r="AU244" s="80"/>
      <c r="AV244" s="80"/>
      <c r="AW244" s="80"/>
      <c r="AX244" s="315"/>
      <c r="BE244" s="79"/>
      <c r="BF244" s="80"/>
      <c r="BG244" s="80"/>
      <c r="BH244" s="80"/>
    </row>
    <row r="245" spans="1:126">
      <c r="A245" s="286" t="s">
        <v>41</v>
      </c>
      <c r="B245" s="285"/>
      <c r="C245" s="285"/>
      <c r="D245" s="285"/>
      <c r="E245" s="285"/>
      <c r="F245" s="285"/>
      <c r="G245" s="285"/>
      <c r="H245" s="285"/>
      <c r="I245" s="285"/>
      <c r="J245" s="285"/>
      <c r="K245" s="285"/>
      <c r="M245" s="285"/>
      <c r="N245" s="285"/>
      <c r="O245" s="285"/>
      <c r="P245" s="285"/>
      <c r="Q245" s="285"/>
      <c r="R245" s="285"/>
      <c r="S245" s="285"/>
      <c r="T245" s="285"/>
      <c r="U245" s="285"/>
      <c r="V245" s="285"/>
      <c r="X245" s="1"/>
      <c r="Y245" s="2"/>
      <c r="Z245" s="2"/>
      <c r="AA245" s="2"/>
      <c r="AB245" s="285"/>
      <c r="AC245" s="285"/>
      <c r="AD245" s="285"/>
      <c r="AE245" s="285"/>
      <c r="AF245" s="285"/>
      <c r="AG245" s="285"/>
      <c r="AI245" s="285"/>
      <c r="AJ245" s="285"/>
      <c r="AK245" s="285"/>
      <c r="AL245" s="285"/>
      <c r="AM245" s="285"/>
      <c r="AN245" s="285"/>
      <c r="AO245" s="285"/>
      <c r="AP245" s="285"/>
      <c r="AQ245" s="285"/>
      <c r="AR245" s="285"/>
      <c r="AT245" s="285"/>
      <c r="AU245" s="285"/>
      <c r="AV245" s="285"/>
      <c r="AW245" s="285"/>
      <c r="AX245" s="285"/>
      <c r="CW245" s="284"/>
      <c r="CX245" s="284"/>
      <c r="CY245" s="284"/>
      <c r="CZ245" s="284"/>
      <c r="DA245" s="284"/>
      <c r="DB245" s="284"/>
      <c r="DC245" s="284"/>
      <c r="DD245" s="284"/>
      <c r="DE245" s="284"/>
      <c r="DF245" s="284"/>
    </row>
    <row r="246" spans="1:126">
      <c r="A246" s="286"/>
      <c r="B246" s="1"/>
      <c r="C246" s="291" t="s">
        <v>41</v>
      </c>
      <c r="D246" s="291"/>
      <c r="E246" s="291"/>
      <c r="F246" s="20">
        <f>IF(COUNTIF(F248:F262,"&gt;37")=0,0,COUNTIF(F248:F262,"&gt;37")-1)</f>
        <v>1</v>
      </c>
      <c r="G246" s="285"/>
      <c r="H246" s="20">
        <f>IF(COUNTIF(H248:H262,"&gt;37")=0,0,COUNTIF(H248:H262,"&gt;37")-1)</f>
        <v>0</v>
      </c>
      <c r="I246" s="278" t="s">
        <v>23</v>
      </c>
      <c r="J246" s="278"/>
      <c r="K246" s="278"/>
      <c r="M246" s="1"/>
      <c r="N246" s="278" t="s">
        <v>41</v>
      </c>
      <c r="O246" s="278"/>
      <c r="P246" s="278"/>
      <c r="Q246" s="20">
        <f>IF(COUNTIF(Q248:Q262,"&gt;37")=0,0,COUNTIF(Q248:Q262,"&gt;37")-1)</f>
        <v>0</v>
      </c>
      <c r="R246" s="285"/>
      <c r="S246" s="20">
        <f>IF(COUNTIF(S248:S262,"&gt;37")=0,0,COUNTIF(S248:S262,"&gt;37")-1)</f>
        <v>1</v>
      </c>
      <c r="T246" s="291" t="s">
        <v>11</v>
      </c>
      <c r="U246" s="291"/>
      <c r="V246" s="291"/>
      <c r="X246" s="1"/>
      <c r="Y246" s="278" t="s">
        <v>41</v>
      </c>
      <c r="Z246" s="278"/>
      <c r="AA246" s="278"/>
      <c r="AB246" s="20">
        <f>IF(COUNTIF(AB248:AB262,"&gt;37")=0,0,COUNTIF(AB248:AB262,"&gt;37")-1)</f>
        <v>0</v>
      </c>
      <c r="AC246" s="285"/>
      <c r="AD246" s="20">
        <f>IF(COUNTIF(AD248:AD262,"&gt;37")=0,0,COUNTIF(AD248:AD262,"&gt;37")-1)</f>
        <v>1</v>
      </c>
      <c r="AE246" s="291" t="s">
        <v>18</v>
      </c>
      <c r="AF246" s="291"/>
      <c r="AG246" s="291"/>
      <c r="AI246" s="1"/>
      <c r="AJ246" s="278" t="s">
        <v>41</v>
      </c>
      <c r="AK246" s="278"/>
      <c r="AL246" s="278"/>
      <c r="AM246" s="20">
        <f>IF(COUNTIF(AM248:AM262,"&gt;37")=0,0,COUNTIF(AM248:AM262,"&gt;37")-1)</f>
        <v>1</v>
      </c>
      <c r="AN246" s="285"/>
      <c r="AO246" s="20">
        <f>IF(COUNTIF(AO248:AO262,"&gt;37")=0,0,COUNTIF(AO248:AO262,"&gt;37")-1)</f>
        <v>1</v>
      </c>
      <c r="AP246" s="291" t="s">
        <v>37</v>
      </c>
      <c r="AQ246" s="291"/>
      <c r="AR246" s="291"/>
      <c r="AU246" s="278" t="s">
        <v>41</v>
      </c>
      <c r="AV246" s="278"/>
      <c r="AW246" s="278"/>
      <c r="AX246" s="20">
        <f>IF(COUNTIF(AX248:AX262,"&gt;37")=0,0,COUNTIF(AX248:AX262,"&gt;37")-1)</f>
        <v>0</v>
      </c>
      <c r="AZ246" s="20">
        <f>IF(COUNTIF(AZ248:AZ262,"&gt;37")=0,0,COUNTIF(AZ248:AZ262,"&gt;37")-1)</f>
        <v>1</v>
      </c>
      <c r="BA246" s="291" t="s">
        <v>22</v>
      </c>
      <c r="BB246" s="291"/>
      <c r="BC246" s="291"/>
      <c r="BF246" s="278" t="s">
        <v>41</v>
      </c>
      <c r="BG246" s="278"/>
      <c r="BH246" s="278"/>
      <c r="BI246" s="20">
        <f>IF(COUNTIF(BI248:BI262,"&gt;37")=0,0,COUNTIF(BI248:BI262,"&gt;37")-1)</f>
        <v>1</v>
      </c>
      <c r="BK246" s="20">
        <f>IF(COUNTIF(BK248:BK262,"&gt;37")=0,0,COUNTIF(BK248:BK262,"&gt;37")-1)</f>
        <v>1</v>
      </c>
      <c r="BL246" s="291" t="s">
        <v>12</v>
      </c>
      <c r="BM246" s="291"/>
      <c r="BN246" s="291"/>
      <c r="BP246" s="1"/>
      <c r="BQ246" s="278" t="s">
        <v>41</v>
      </c>
      <c r="BR246" s="278"/>
      <c r="BS246" s="278"/>
      <c r="BT246" s="20">
        <f>IF(COUNTIF(BT248:BT262,"&gt;37")=0,0,COUNTIF(BT248:BT262,"&gt;37")-1)</f>
        <v>1</v>
      </c>
      <c r="BV246" s="20">
        <f>IF(COUNTIF(BV248:BV262,"&gt;37")=0,0,COUNTIF(BV248:BV262,"&gt;37")-1)</f>
        <v>1</v>
      </c>
      <c r="BW246" s="291" t="s">
        <v>38</v>
      </c>
      <c r="BX246" s="291"/>
      <c r="BY246" s="291"/>
      <c r="CA246" s="1"/>
      <c r="CB246" s="291" t="s">
        <v>41</v>
      </c>
      <c r="CC246" s="291"/>
      <c r="CD246" s="291"/>
      <c r="CE246" s="20">
        <f>IF(COUNTIF(CE248:CE262,"&gt;37")=0,0,COUNTIF(CE248:CE262,"&gt;37")-1)</f>
        <v>6</v>
      </c>
      <c r="CG246" s="20">
        <f>IF(COUNTIF(CG248:CG262,"&gt;37")=0,0,COUNTIF(CG248:CG262,"&gt;37")-1)</f>
        <v>5</v>
      </c>
      <c r="CH246" s="278" t="s">
        <v>25</v>
      </c>
      <c r="CI246" s="278"/>
      <c r="CJ246" s="278"/>
      <c r="CL246" s="1"/>
      <c r="CM246" s="291" t="s">
        <v>41</v>
      </c>
      <c r="CN246" s="291"/>
      <c r="CO246" s="291"/>
      <c r="CP246" s="20">
        <f>IF(COUNTIF(CP248:CP262,"&gt;37")=0,0,COUNTIF(CP248:CP262,"&gt;37")-1)</f>
        <v>6</v>
      </c>
      <c r="CR246" s="20">
        <f>IF(COUNTIF(CR248:CR262,"&gt;37")=0,0,COUNTIF(CR248:CR262,"&gt;37")-1)</f>
        <v>2</v>
      </c>
      <c r="CS246" s="278" t="s">
        <v>31</v>
      </c>
      <c r="CT246" s="278"/>
      <c r="CU246" s="278"/>
      <c r="CW246" s="284"/>
      <c r="CX246" s="284"/>
      <c r="CY246" s="284"/>
      <c r="CZ246" s="284"/>
      <c r="DA246" s="284"/>
      <c r="DB246" s="284"/>
      <c r="DC246" s="284"/>
      <c r="DD246" s="284"/>
      <c r="DE246" s="284"/>
      <c r="DF246" s="284"/>
    </row>
    <row r="247" spans="1:126" ht="50.25">
      <c r="A247" s="286"/>
      <c r="B247" s="195"/>
      <c r="C247" s="295" t="s">
        <v>42</v>
      </c>
      <c r="D247" s="295" t="s">
        <v>44</v>
      </c>
      <c r="E247" s="295" t="s">
        <v>43</v>
      </c>
      <c r="F247" s="296"/>
      <c r="G247" s="296"/>
      <c r="H247" s="296"/>
      <c r="I247" s="198" t="s">
        <v>15</v>
      </c>
      <c r="J247" s="199" t="s">
        <v>24</v>
      </c>
      <c r="K247" s="297" t="s">
        <v>20</v>
      </c>
      <c r="M247" s="195"/>
      <c r="N247" s="198" t="s">
        <v>42</v>
      </c>
      <c r="O247" s="199" t="s">
        <v>43</v>
      </c>
      <c r="P247" s="297" t="s">
        <v>44</v>
      </c>
      <c r="Q247" s="196"/>
      <c r="R247" s="296"/>
      <c r="S247" s="298"/>
      <c r="T247" s="295" t="s">
        <v>13</v>
      </c>
      <c r="U247" s="295" t="s">
        <v>50</v>
      </c>
      <c r="V247" s="295" t="s">
        <v>17</v>
      </c>
      <c r="X247" s="195"/>
      <c r="Y247" s="199" t="s">
        <v>43</v>
      </c>
      <c r="Z247" s="198" t="s">
        <v>42</v>
      </c>
      <c r="AA247" s="297" t="s">
        <v>44</v>
      </c>
      <c r="AB247" s="296"/>
      <c r="AC247" s="296"/>
      <c r="AD247" s="296"/>
      <c r="AE247" s="295" t="s">
        <v>21</v>
      </c>
      <c r="AF247" s="295" t="s">
        <v>19</v>
      </c>
      <c r="AG247" s="295" t="s">
        <v>20</v>
      </c>
      <c r="AI247" s="195"/>
      <c r="AJ247" s="198" t="s">
        <v>42</v>
      </c>
      <c r="AK247" s="199" t="s">
        <v>43</v>
      </c>
      <c r="AL247" s="297" t="s">
        <v>44</v>
      </c>
      <c r="AM247" s="196"/>
      <c r="AN247" s="296"/>
      <c r="AO247" s="298"/>
      <c r="AP247" s="295" t="s">
        <v>15</v>
      </c>
      <c r="AQ247" s="295" t="s">
        <v>29</v>
      </c>
      <c r="AR247" s="295" t="s">
        <v>30</v>
      </c>
      <c r="AT247" s="195"/>
      <c r="AU247" s="198" t="s">
        <v>42</v>
      </c>
      <c r="AV247" s="199" t="s">
        <v>43</v>
      </c>
      <c r="AW247" s="297" t="s">
        <v>44</v>
      </c>
      <c r="AX247" s="196"/>
      <c r="AY247" s="296"/>
      <c r="AZ247" s="298"/>
      <c r="BA247" s="295" t="s">
        <v>45</v>
      </c>
      <c r="BB247" s="295" t="s">
        <v>46</v>
      </c>
      <c r="BC247" s="295" t="s">
        <v>47</v>
      </c>
      <c r="BF247" s="198" t="s">
        <v>42</v>
      </c>
      <c r="BG247" s="197" t="s">
        <v>43</v>
      </c>
      <c r="BH247" s="297" t="s">
        <v>44</v>
      </c>
      <c r="BI247" s="299"/>
      <c r="BJ247" s="299"/>
      <c r="BK247" s="299"/>
      <c r="BL247" s="295" t="s">
        <v>0</v>
      </c>
      <c r="BM247" s="295" t="s">
        <v>16</v>
      </c>
      <c r="BN247" s="295" t="s">
        <v>15</v>
      </c>
      <c r="BP247" s="195"/>
      <c r="BQ247" s="198" t="s">
        <v>42</v>
      </c>
      <c r="BR247" s="199" t="s">
        <v>43</v>
      </c>
      <c r="BS247" s="297" t="s">
        <v>44</v>
      </c>
      <c r="BT247" s="196"/>
      <c r="BU247" s="296"/>
      <c r="BV247" s="298"/>
      <c r="BW247" s="295" t="s">
        <v>39</v>
      </c>
      <c r="BX247" s="295" t="s">
        <v>40</v>
      </c>
      <c r="BY247" s="295" t="s">
        <v>15</v>
      </c>
      <c r="CA247" s="195"/>
      <c r="CB247" s="295" t="s">
        <v>42</v>
      </c>
      <c r="CC247" s="295" t="s">
        <v>43</v>
      </c>
      <c r="CD247" s="295" t="s">
        <v>44</v>
      </c>
      <c r="CE247" s="196"/>
      <c r="CF247" s="296"/>
      <c r="CG247" s="298"/>
      <c r="CH247" s="198" t="s">
        <v>26</v>
      </c>
      <c r="CI247" s="199" t="s">
        <v>27</v>
      </c>
      <c r="CJ247" s="297" t="s">
        <v>8</v>
      </c>
      <c r="CL247" s="195"/>
      <c r="CM247" s="295" t="s">
        <v>42</v>
      </c>
      <c r="CN247" s="295" t="s">
        <v>43</v>
      </c>
      <c r="CO247" s="295" t="s">
        <v>44</v>
      </c>
      <c r="CP247" s="296"/>
      <c r="CQ247" s="296"/>
      <c r="CR247" s="296"/>
      <c r="CS247" s="198" t="s">
        <v>32</v>
      </c>
      <c r="CT247" s="199" t="s">
        <v>33</v>
      </c>
      <c r="CU247" s="297" t="s">
        <v>34</v>
      </c>
      <c r="CW247" s="284"/>
      <c r="CX247" s="284"/>
      <c r="CY247" s="284"/>
      <c r="CZ247" s="284"/>
      <c r="DA247" s="284"/>
      <c r="DB247" s="284"/>
      <c r="DC247" s="284"/>
      <c r="DD247" s="284"/>
      <c r="DE247" s="284"/>
      <c r="DF247" s="284"/>
    </row>
    <row r="248" spans="1:126">
      <c r="A248" s="286"/>
      <c r="B248" s="3">
        <v>1</v>
      </c>
      <c r="C248" s="4">
        <v>11</v>
      </c>
      <c r="D248" s="5"/>
      <c r="E248" s="5"/>
      <c r="F248" s="302">
        <f>SUM(C$248:E248)</f>
        <v>11</v>
      </c>
      <c r="G248" s="285"/>
      <c r="H248" s="302">
        <f>SUM(I$248:K248)</f>
        <v>5</v>
      </c>
      <c r="I248" s="4">
        <v>5</v>
      </c>
      <c r="J248" s="5"/>
      <c r="K248" s="5"/>
      <c r="M248" s="3">
        <v>1</v>
      </c>
      <c r="N248" s="4" t="s">
        <v>1</v>
      </c>
      <c r="O248" s="5"/>
      <c r="P248" s="5"/>
      <c r="Q248" s="302">
        <f>SUM(N$248:P248)</f>
        <v>0</v>
      </c>
      <c r="R248" s="285"/>
      <c r="S248" s="302">
        <f>SUM(T$248:V248)</f>
        <v>12</v>
      </c>
      <c r="T248" s="4">
        <v>12</v>
      </c>
      <c r="U248" s="5"/>
      <c r="V248" s="5"/>
      <c r="X248" s="3">
        <v>1</v>
      </c>
      <c r="Y248" s="4" t="s">
        <v>1</v>
      </c>
      <c r="Z248" s="5"/>
      <c r="AA248" s="5"/>
      <c r="AB248" s="302">
        <f>SUM(Y$248:AA248)</f>
        <v>0</v>
      </c>
      <c r="AC248" s="285"/>
      <c r="AD248" s="302">
        <f>SUM(AE$248:AG248)</f>
        <v>12</v>
      </c>
      <c r="AE248" s="4">
        <v>12</v>
      </c>
      <c r="AF248" s="5"/>
      <c r="AG248" s="5"/>
      <c r="AI248" s="3">
        <v>1</v>
      </c>
      <c r="AJ248" s="4">
        <v>9</v>
      </c>
      <c r="AK248" s="5"/>
      <c r="AL248" s="5"/>
      <c r="AM248" s="302">
        <f>SUM(AJ$248:AL248)</f>
        <v>9</v>
      </c>
      <c r="AN248" s="285"/>
      <c r="AO248" s="302">
        <f>SUM(AP$248:AR248)</f>
        <v>2</v>
      </c>
      <c r="AP248" s="4">
        <v>2</v>
      </c>
      <c r="AQ248" s="5"/>
      <c r="AR248" s="5"/>
      <c r="AT248" s="3">
        <v>1</v>
      </c>
      <c r="AU248" s="4">
        <v>11</v>
      </c>
      <c r="AV248" s="5"/>
      <c r="AW248" s="5"/>
      <c r="AX248" s="302">
        <f>SUM($AU$248:AW248)</f>
        <v>11</v>
      </c>
      <c r="AZ248" s="302">
        <f>SUM($BA$248:BC248)</f>
        <v>8</v>
      </c>
      <c r="BA248" s="4">
        <v>8</v>
      </c>
      <c r="BB248" s="5"/>
      <c r="BC248" s="5"/>
      <c r="BE248" s="3">
        <v>1</v>
      </c>
      <c r="BF248" s="4">
        <v>11</v>
      </c>
      <c r="BG248" s="5"/>
      <c r="BH248" s="5"/>
      <c r="BI248" s="302">
        <f>SUM($BF$248:BH248)</f>
        <v>11</v>
      </c>
      <c r="BK248" s="302">
        <f>SUM($BL$248:BN248)</f>
        <v>2</v>
      </c>
      <c r="BL248" s="4">
        <v>2</v>
      </c>
      <c r="BM248" s="5"/>
      <c r="BN248" s="5"/>
      <c r="BP248" s="3">
        <v>1</v>
      </c>
      <c r="BQ248" s="4">
        <v>10</v>
      </c>
      <c r="BR248" s="5"/>
      <c r="BS248" s="5"/>
      <c r="BT248" s="302">
        <f>SUM(BQ$248:BS248)</f>
        <v>10</v>
      </c>
      <c r="BV248" s="302">
        <f>SUM(BW$248:BY248)</f>
        <v>0</v>
      </c>
      <c r="BW248" s="4" t="s">
        <v>1</v>
      </c>
      <c r="BX248" s="5"/>
      <c r="BY248" s="5"/>
      <c r="CA248" s="3">
        <v>1</v>
      </c>
      <c r="CB248" s="4">
        <v>2</v>
      </c>
      <c r="CC248" s="5"/>
      <c r="CD248" s="5"/>
      <c r="CE248" s="302">
        <f>SUM(CB$248:CD248)</f>
        <v>2</v>
      </c>
      <c r="CG248" s="302">
        <f>SUM(CH$248:CJ248)</f>
        <v>10</v>
      </c>
      <c r="CH248" s="4">
        <v>10</v>
      </c>
      <c r="CI248" s="5"/>
      <c r="CJ248" s="5"/>
      <c r="CL248" s="3">
        <v>1</v>
      </c>
      <c r="CM248" s="4">
        <v>11</v>
      </c>
      <c r="CN248" s="5"/>
      <c r="CO248" s="5"/>
      <c r="CP248" s="302">
        <f>SUM(CM$248:CO248)</f>
        <v>11</v>
      </c>
      <c r="CR248" s="302">
        <f>SUM(CS$248:CU248)</f>
        <v>0</v>
      </c>
      <c r="CS248" s="4" t="s">
        <v>1</v>
      </c>
      <c r="CT248" s="5"/>
      <c r="CU248" s="5"/>
      <c r="CW248" s="284"/>
      <c r="CX248" s="284"/>
      <c r="CY248" s="284"/>
      <c r="CZ248" s="284"/>
      <c r="DA248" s="284"/>
      <c r="DB248" s="284"/>
      <c r="DC248" s="284"/>
      <c r="DD248" s="284"/>
      <c r="DE248" s="284"/>
      <c r="DF248" s="284"/>
    </row>
    <row r="249" spans="1:126">
      <c r="A249" s="286"/>
      <c r="B249" s="7">
        <v>2</v>
      </c>
      <c r="C249" s="5"/>
      <c r="D249" s="4">
        <v>10</v>
      </c>
      <c r="E249" s="5"/>
      <c r="F249" s="302">
        <f>SUM(C$248:E249)</f>
        <v>21</v>
      </c>
      <c r="G249" s="285"/>
      <c r="H249" s="302">
        <f>SUM(I$248:K249)</f>
        <v>16</v>
      </c>
      <c r="I249" s="5"/>
      <c r="J249" s="4">
        <v>11</v>
      </c>
      <c r="K249" s="5"/>
      <c r="M249" s="7">
        <v>2</v>
      </c>
      <c r="N249" s="5"/>
      <c r="O249" s="4">
        <v>3</v>
      </c>
      <c r="P249" s="5"/>
      <c r="Q249" s="302">
        <f>SUM(N$248:P249)</f>
        <v>3</v>
      </c>
      <c r="R249" s="285"/>
      <c r="S249" s="302">
        <f>SUM(T$248:V249)</f>
        <v>23</v>
      </c>
      <c r="T249" s="5"/>
      <c r="U249" s="4">
        <v>11</v>
      </c>
      <c r="V249" s="5"/>
      <c r="X249" s="7">
        <v>2</v>
      </c>
      <c r="Y249" s="5"/>
      <c r="Z249" s="4">
        <v>8</v>
      </c>
      <c r="AA249" s="5"/>
      <c r="AB249" s="302">
        <f>SUM(Y$248:AA249)</f>
        <v>8</v>
      </c>
      <c r="AC249" s="285"/>
      <c r="AD249" s="302">
        <f>SUM(AE$248:AG249)</f>
        <v>20</v>
      </c>
      <c r="AE249" s="5"/>
      <c r="AF249" s="4">
        <v>8</v>
      </c>
      <c r="AG249" s="5"/>
      <c r="AI249" s="7">
        <v>2</v>
      </c>
      <c r="AJ249" s="5"/>
      <c r="AK249" s="4" t="s">
        <v>1</v>
      </c>
      <c r="AL249" s="5"/>
      <c r="AM249" s="302">
        <f>SUM(AJ$248:AL249)</f>
        <v>9</v>
      </c>
      <c r="AN249" s="285"/>
      <c r="AO249" s="302">
        <f>SUM(AP$248:AR249)</f>
        <v>2</v>
      </c>
      <c r="AP249" s="5"/>
      <c r="AQ249" s="4" t="s">
        <v>1</v>
      </c>
      <c r="AR249" s="5"/>
      <c r="AT249" s="7">
        <v>2</v>
      </c>
      <c r="AU249" s="5"/>
      <c r="AV249" s="4">
        <v>4</v>
      </c>
      <c r="AW249" s="5"/>
      <c r="AX249" s="302">
        <f>SUM($AU$248:AW249)</f>
        <v>15</v>
      </c>
      <c r="AZ249" s="302">
        <f>SUM($BA$248:BC249)</f>
        <v>18</v>
      </c>
      <c r="BA249" s="5"/>
      <c r="BB249" s="4">
        <v>10</v>
      </c>
      <c r="BC249" s="5"/>
      <c r="BE249" s="7">
        <v>2</v>
      </c>
      <c r="BF249" s="5"/>
      <c r="BG249" s="4">
        <v>8</v>
      </c>
      <c r="BH249" s="5"/>
      <c r="BI249" s="302">
        <f>SUM($BF$248:BH249)</f>
        <v>19</v>
      </c>
      <c r="BK249" s="302">
        <f>SUM($BL$248:BN249)</f>
        <v>10</v>
      </c>
      <c r="BL249" s="5"/>
      <c r="BM249" s="4">
        <v>8</v>
      </c>
      <c r="BN249" s="5"/>
      <c r="BP249" s="7">
        <v>2</v>
      </c>
      <c r="BQ249" s="5"/>
      <c r="BR249" s="4">
        <v>6</v>
      </c>
      <c r="BS249" s="5"/>
      <c r="BT249" s="302">
        <f>SUM(BQ$248:BS249)</f>
        <v>16</v>
      </c>
      <c r="BV249" s="302">
        <f>SUM(BW$248:BY249)</f>
        <v>2</v>
      </c>
      <c r="BW249" s="5"/>
      <c r="BX249" s="4">
        <v>2</v>
      </c>
      <c r="BY249" s="5"/>
      <c r="CA249" s="7">
        <v>2</v>
      </c>
      <c r="CB249" s="5"/>
      <c r="CC249" s="4" t="s">
        <v>1</v>
      </c>
      <c r="CD249" s="5"/>
      <c r="CE249" s="302">
        <f>SUM(CB$248:CD249)</f>
        <v>2</v>
      </c>
      <c r="CG249" s="302">
        <f>SUM(CH$248:CJ249)</f>
        <v>13</v>
      </c>
      <c r="CH249" s="5"/>
      <c r="CI249" s="4">
        <v>3</v>
      </c>
      <c r="CJ249" s="5"/>
      <c r="CL249" s="7">
        <v>2</v>
      </c>
      <c r="CM249" s="5"/>
      <c r="CN249" s="4" t="s">
        <v>1</v>
      </c>
      <c r="CO249" s="5"/>
      <c r="CP249" s="302">
        <f>SUM(CM$248:CO249)</f>
        <v>11</v>
      </c>
      <c r="CR249" s="302">
        <f>SUM(CS$248:CU249)</f>
        <v>11</v>
      </c>
      <c r="CS249" s="5"/>
      <c r="CT249" s="4">
        <v>11</v>
      </c>
      <c r="CU249" s="5"/>
      <c r="CW249" s="284"/>
      <c r="CX249" s="284"/>
      <c r="CY249" s="284"/>
      <c r="CZ249" s="284"/>
      <c r="DA249" s="284"/>
      <c r="DB249" s="284"/>
      <c r="DC249" s="284"/>
      <c r="DD249" s="284"/>
      <c r="DE249" s="284"/>
      <c r="DF249" s="284"/>
    </row>
    <row r="250" spans="1:126">
      <c r="A250" s="286"/>
      <c r="B250" s="7">
        <v>3</v>
      </c>
      <c r="C250" s="4"/>
      <c r="D250" s="5"/>
      <c r="E250" s="5" t="s">
        <v>1</v>
      </c>
      <c r="F250" s="302">
        <f>SUM(C$248:E250)</f>
        <v>21</v>
      </c>
      <c r="G250" s="285"/>
      <c r="H250" s="302">
        <f>SUM(I$248:K250)</f>
        <v>16</v>
      </c>
      <c r="I250" s="4"/>
      <c r="J250" s="5"/>
      <c r="K250" s="5" t="s">
        <v>1</v>
      </c>
      <c r="M250" s="7">
        <v>3</v>
      </c>
      <c r="N250" s="4"/>
      <c r="O250" s="5"/>
      <c r="P250" s="5" t="s">
        <v>1</v>
      </c>
      <c r="Q250" s="302">
        <f>SUM(N$248:P250)</f>
        <v>3</v>
      </c>
      <c r="R250" s="285"/>
      <c r="S250" s="302">
        <f>SUM(T$248:V250)</f>
        <v>34</v>
      </c>
      <c r="T250" s="4"/>
      <c r="U250" s="5"/>
      <c r="V250" s="5">
        <v>11</v>
      </c>
      <c r="X250" s="7">
        <v>3</v>
      </c>
      <c r="Y250" s="4"/>
      <c r="Z250" s="5"/>
      <c r="AA250" s="5">
        <v>6</v>
      </c>
      <c r="AB250" s="302">
        <f>SUM(Y$248:AA250)</f>
        <v>14</v>
      </c>
      <c r="AC250" s="285"/>
      <c r="AD250" s="302">
        <f>SUM(AE$248:AG250)</f>
        <v>28</v>
      </c>
      <c r="AE250" s="4"/>
      <c r="AF250" s="5"/>
      <c r="AG250" s="5">
        <v>8</v>
      </c>
      <c r="AI250" s="7">
        <v>3</v>
      </c>
      <c r="AJ250" s="4"/>
      <c r="AK250" s="5"/>
      <c r="AL250" s="5">
        <v>6</v>
      </c>
      <c r="AM250" s="302">
        <f>SUM(AJ$248:AL250)</f>
        <v>15</v>
      </c>
      <c r="AN250" s="285"/>
      <c r="AO250" s="302">
        <f>SUM(AP$248:AR250)</f>
        <v>4</v>
      </c>
      <c r="AP250" s="4"/>
      <c r="AQ250" s="5"/>
      <c r="AR250" s="5">
        <v>2</v>
      </c>
      <c r="AT250" s="7">
        <v>3</v>
      </c>
      <c r="AU250" s="4"/>
      <c r="AV250" s="5"/>
      <c r="AW250" s="5">
        <v>2</v>
      </c>
      <c r="AX250" s="302">
        <f>SUM($AU$248:AW250)</f>
        <v>17</v>
      </c>
      <c r="AZ250" s="302">
        <f>SUM($BA$248:BC250)</f>
        <v>20</v>
      </c>
      <c r="BA250" s="4"/>
      <c r="BB250" s="5"/>
      <c r="BC250" s="5">
        <v>2</v>
      </c>
      <c r="BE250" s="7">
        <v>3</v>
      </c>
      <c r="BF250" s="4"/>
      <c r="BG250" s="5"/>
      <c r="BH250" s="5" t="s">
        <v>1</v>
      </c>
      <c r="BI250" s="302">
        <f>SUM($BF$248:BH250)</f>
        <v>19</v>
      </c>
      <c r="BK250" s="302">
        <f>SUM($BL$248:BN250)</f>
        <v>13</v>
      </c>
      <c r="BL250" s="4"/>
      <c r="BM250" s="5"/>
      <c r="BN250" s="5">
        <v>3</v>
      </c>
      <c r="BP250" s="7">
        <v>3</v>
      </c>
      <c r="BQ250" s="4"/>
      <c r="BR250" s="5"/>
      <c r="BS250" s="5">
        <v>2</v>
      </c>
      <c r="BT250" s="302">
        <f>SUM(BQ$248:BS250)</f>
        <v>18</v>
      </c>
      <c r="BV250" s="302">
        <f>SUM(BW$248:BY250)</f>
        <v>9</v>
      </c>
      <c r="BW250" s="4"/>
      <c r="BX250" s="5"/>
      <c r="BY250" s="5">
        <v>7</v>
      </c>
      <c r="CA250" s="7">
        <v>3</v>
      </c>
      <c r="CB250" s="4"/>
      <c r="CC250" s="5"/>
      <c r="CD250" s="5">
        <v>3</v>
      </c>
      <c r="CE250" s="302">
        <f>SUM(CB$248:CD250)</f>
        <v>5</v>
      </c>
      <c r="CG250" s="302">
        <f>SUM(CH$248:CJ250)</f>
        <v>22</v>
      </c>
      <c r="CH250" s="4"/>
      <c r="CI250" s="5"/>
      <c r="CJ250" s="5">
        <v>9</v>
      </c>
      <c r="CL250" s="7">
        <v>3</v>
      </c>
      <c r="CM250" s="4"/>
      <c r="CN250" s="5"/>
      <c r="CO250" s="5" t="s">
        <v>1</v>
      </c>
      <c r="CP250" s="302">
        <f>SUM(CM$248:CO250)</f>
        <v>11</v>
      </c>
      <c r="CR250" s="302">
        <f>SUM(CS$248:CU250)</f>
        <v>18</v>
      </c>
      <c r="CS250" s="4"/>
      <c r="CT250" s="5"/>
      <c r="CU250" s="5">
        <v>7</v>
      </c>
      <c r="CW250" s="284"/>
      <c r="CX250" s="284"/>
      <c r="CY250" s="284"/>
      <c r="CZ250" s="284"/>
      <c r="DA250" s="284"/>
      <c r="DB250" s="284"/>
      <c r="DC250" s="284"/>
      <c r="DD250" s="284"/>
      <c r="DE250" s="284"/>
      <c r="DF250" s="284"/>
      <c r="DI250" s="276" t="s">
        <v>57</v>
      </c>
      <c r="DJ250" s="277"/>
      <c r="DK250" s="277"/>
      <c r="DL250" s="277"/>
      <c r="DM250" s="303"/>
      <c r="DN250" s="304"/>
      <c r="DO250" s="305"/>
      <c r="DP250" s="303">
        <v>9</v>
      </c>
      <c r="DR250" s="76" t="s">
        <v>75</v>
      </c>
      <c r="DS250" s="77"/>
      <c r="DT250" s="77"/>
      <c r="DU250" s="306"/>
      <c r="DV250" s="306">
        <f>DP257/DP260</f>
        <v>58</v>
      </c>
    </row>
    <row r="251" spans="1:126">
      <c r="A251" s="286"/>
      <c r="B251" s="7">
        <v>4</v>
      </c>
      <c r="C251" s="5">
        <v>10</v>
      </c>
      <c r="D251" s="4"/>
      <c r="E251" s="5"/>
      <c r="F251" s="302">
        <f>SUM(C$248:E251)</f>
        <v>31</v>
      </c>
      <c r="G251" s="285"/>
      <c r="H251" s="302">
        <f>SUM(I$248:K251)</f>
        <v>20</v>
      </c>
      <c r="I251" s="5">
        <v>4</v>
      </c>
      <c r="J251" s="4"/>
      <c r="K251" s="5"/>
      <c r="M251" s="3">
        <v>4</v>
      </c>
      <c r="N251" s="5">
        <v>7</v>
      </c>
      <c r="O251" s="4"/>
      <c r="P251" s="5"/>
      <c r="Q251" s="302">
        <f>SUM(N$248:P251)</f>
        <v>10</v>
      </c>
      <c r="R251" s="285"/>
      <c r="S251" s="302">
        <f>SUM(T$248:V251)</f>
        <v>45</v>
      </c>
      <c r="T251" s="5">
        <v>11</v>
      </c>
      <c r="U251" s="4"/>
      <c r="V251" s="5"/>
      <c r="X251" s="7">
        <v>4</v>
      </c>
      <c r="Y251" s="5">
        <v>6</v>
      </c>
      <c r="Z251" s="4"/>
      <c r="AA251" s="5"/>
      <c r="AB251" s="302">
        <f>SUM(Y$248:AA251)</f>
        <v>20</v>
      </c>
      <c r="AC251" s="285"/>
      <c r="AD251" s="302">
        <f>SUM(AE$248:AG251)</f>
        <v>36</v>
      </c>
      <c r="AE251" s="5">
        <v>8</v>
      </c>
      <c r="AF251" s="4"/>
      <c r="AG251" s="5"/>
      <c r="AI251" s="3">
        <v>4</v>
      </c>
      <c r="AJ251" s="5">
        <v>7</v>
      </c>
      <c r="AK251" s="4"/>
      <c r="AL251" s="5"/>
      <c r="AM251" s="302">
        <f>SUM(AJ$248:AL251)</f>
        <v>22</v>
      </c>
      <c r="AN251" s="285"/>
      <c r="AO251" s="302">
        <f>SUM(AP$248:AR251)</f>
        <v>15</v>
      </c>
      <c r="AP251" s="5">
        <v>11</v>
      </c>
      <c r="AQ251" s="4"/>
      <c r="AR251" s="5"/>
      <c r="AT251" s="3">
        <v>4</v>
      </c>
      <c r="AU251" s="5">
        <v>9</v>
      </c>
      <c r="AV251" s="4"/>
      <c r="AW251" s="5"/>
      <c r="AX251" s="302">
        <f>SUM($AU$248:AW251)</f>
        <v>26</v>
      </c>
      <c r="AZ251" s="302">
        <f>SUM($BA$248:BC251)</f>
        <v>20</v>
      </c>
      <c r="BA251" s="5" t="s">
        <v>1</v>
      </c>
      <c r="BB251" s="4"/>
      <c r="BC251" s="5"/>
      <c r="BE251" s="7">
        <v>4</v>
      </c>
      <c r="BF251" s="5" t="s">
        <v>1</v>
      </c>
      <c r="BG251" s="4"/>
      <c r="BH251" s="5"/>
      <c r="BI251" s="302">
        <f>SUM($BF$248:BH251)</f>
        <v>19</v>
      </c>
      <c r="BK251" s="302">
        <f>SUM($BL$248:BN251)</f>
        <v>25</v>
      </c>
      <c r="BL251" s="5">
        <v>12</v>
      </c>
      <c r="BM251" s="4"/>
      <c r="BN251" s="5"/>
      <c r="BP251" s="3">
        <v>4</v>
      </c>
      <c r="BQ251" s="5">
        <v>9</v>
      </c>
      <c r="BR251" s="4"/>
      <c r="BS251" s="5"/>
      <c r="BT251" s="302">
        <f>SUM(BQ$248:BS251)</f>
        <v>27</v>
      </c>
      <c r="BV251" s="302">
        <f>SUM(BW$248:BY251)</f>
        <v>16</v>
      </c>
      <c r="BW251" s="5">
        <v>7</v>
      </c>
      <c r="BX251" s="4"/>
      <c r="BY251" s="5"/>
      <c r="CA251" s="3">
        <v>4</v>
      </c>
      <c r="CB251" s="5">
        <v>9</v>
      </c>
      <c r="CC251" s="4"/>
      <c r="CD251" s="5"/>
      <c r="CE251" s="302">
        <f>SUM(CB$248:CD251)</f>
        <v>14</v>
      </c>
      <c r="CG251" s="302">
        <f>SUM(CH$248:CJ251)</f>
        <v>33</v>
      </c>
      <c r="CH251" s="5">
        <v>11</v>
      </c>
      <c r="CI251" s="4"/>
      <c r="CJ251" s="5"/>
      <c r="CL251" s="7">
        <v>4</v>
      </c>
      <c r="CM251" s="5">
        <v>11</v>
      </c>
      <c r="CN251" s="4"/>
      <c r="CO251" s="5"/>
      <c r="CP251" s="302">
        <f>SUM(CM$248:CO251)</f>
        <v>22</v>
      </c>
      <c r="CR251" s="302">
        <f>SUM(CS$248:CU251)</f>
        <v>25</v>
      </c>
      <c r="CS251" s="5">
        <v>7</v>
      </c>
      <c r="CT251" s="4"/>
      <c r="CU251" s="5"/>
      <c r="CW251" s="284"/>
      <c r="CX251" s="284"/>
      <c r="CY251" s="284"/>
      <c r="CZ251" s="284"/>
      <c r="DA251" s="284"/>
      <c r="DB251" s="284"/>
      <c r="DC251" s="284"/>
      <c r="DD251" s="284"/>
      <c r="DE251" s="284"/>
      <c r="DF251" s="284"/>
      <c r="DI251" s="274" t="s">
        <v>58</v>
      </c>
      <c r="DJ251" s="275"/>
      <c r="DK251" s="275"/>
      <c r="DL251" s="275"/>
      <c r="DM251" s="307"/>
      <c r="DN251" s="308"/>
      <c r="DP251" s="307">
        <f>COUNTIFS(F264,"&gt;"&amp;H264)+COUNTIFS(Q264,"&gt;"&amp;S264)+COUNTIFS(AB264,"&gt;"&amp;AD264)+COUNTIFS(AM264,"&gt;"&amp;AO264)+COUNTIFS(AX264,"&gt;"&amp;AZ264)+COUNTIFS(BI264,"&gt;"&amp;BK264)+COUNTIFS(BT264,"&gt;"&amp;BV264)+COUNTIFS(CE264,"&gt;"&amp;CG264)+COUNTIFS(CP264,"&gt;"&amp;CR264)+COUNTIFS(DA264,"&gt;"&amp;DC264)</f>
        <v>3</v>
      </c>
      <c r="DR251" s="76" t="s">
        <v>76</v>
      </c>
      <c r="DS251" s="77"/>
      <c r="DT251" s="77"/>
      <c r="DU251" s="306"/>
      <c r="DV251" s="306">
        <f>(DP257/DP259)-DV250</f>
        <v>21</v>
      </c>
    </row>
    <row r="252" spans="1:126">
      <c r="A252" s="286"/>
      <c r="B252" s="7">
        <v>5</v>
      </c>
      <c r="C252" s="4"/>
      <c r="D252" s="5">
        <v>9</v>
      </c>
      <c r="E252" s="5"/>
      <c r="F252" s="302">
        <f>SUM(C$248:E252)</f>
        <v>40</v>
      </c>
      <c r="G252" s="285"/>
      <c r="H252" s="302">
        <f>SUM(I$248:K252)</f>
        <v>20</v>
      </c>
      <c r="I252" s="4"/>
      <c r="J252" s="5" t="s">
        <v>1</v>
      </c>
      <c r="K252" s="5"/>
      <c r="M252" s="7">
        <v>5</v>
      </c>
      <c r="N252" s="4"/>
      <c r="O252" s="5">
        <v>5</v>
      </c>
      <c r="P252" s="5"/>
      <c r="Q252" s="302">
        <f>SUM(N$248:P252)</f>
        <v>15</v>
      </c>
      <c r="R252" s="285"/>
      <c r="S252" s="302">
        <f>SUM(T$248:V252)</f>
        <v>50</v>
      </c>
      <c r="T252" s="4"/>
      <c r="U252" s="5">
        <v>5</v>
      </c>
      <c r="V252" s="5"/>
      <c r="X252" s="7">
        <v>5</v>
      </c>
      <c r="Y252" s="4"/>
      <c r="Z252" s="5">
        <v>8</v>
      </c>
      <c r="AA252" s="5"/>
      <c r="AB252" s="302">
        <f>SUM(Y$248:AA252)</f>
        <v>28</v>
      </c>
      <c r="AC252" s="285"/>
      <c r="AD252" s="302">
        <f>SUM(AE$248:AG252)</f>
        <v>42</v>
      </c>
      <c r="AE252" s="4"/>
      <c r="AF252" s="5">
        <v>6</v>
      </c>
      <c r="AG252" s="5"/>
      <c r="AI252" s="7">
        <v>5</v>
      </c>
      <c r="AJ252" s="4"/>
      <c r="AK252" s="5">
        <v>3</v>
      </c>
      <c r="AL252" s="5"/>
      <c r="AM252" s="302">
        <f>SUM(AJ$248:AL252)</f>
        <v>25</v>
      </c>
      <c r="AN252" s="285"/>
      <c r="AO252" s="302">
        <f>SUM(AP$248:AR252)</f>
        <v>25</v>
      </c>
      <c r="AP252" s="4"/>
      <c r="AQ252" s="5">
        <v>10</v>
      </c>
      <c r="AR252" s="5"/>
      <c r="AT252" s="7">
        <v>5</v>
      </c>
      <c r="AU252" s="4"/>
      <c r="AV252" s="5" t="s">
        <v>1</v>
      </c>
      <c r="AW252" s="5"/>
      <c r="AX252" s="302">
        <f>SUM($AU$248:AW252)</f>
        <v>26</v>
      </c>
      <c r="AZ252" s="302">
        <f>SUM($BA$248:BC252)</f>
        <v>27</v>
      </c>
      <c r="BA252" s="4"/>
      <c r="BB252" s="5">
        <v>7</v>
      </c>
      <c r="BC252" s="5"/>
      <c r="BE252" s="7">
        <v>5</v>
      </c>
      <c r="BF252" s="4"/>
      <c r="BG252" s="5">
        <v>2</v>
      </c>
      <c r="BH252" s="5"/>
      <c r="BI252" s="302">
        <f>SUM($BF$248:BH252)</f>
        <v>21</v>
      </c>
      <c r="BK252" s="302">
        <f>SUM($BL$248:BN252)</f>
        <v>25</v>
      </c>
      <c r="BL252" s="4"/>
      <c r="BM252" s="5" t="s">
        <v>1</v>
      </c>
      <c r="BN252" s="5"/>
      <c r="BP252" s="7">
        <v>5</v>
      </c>
      <c r="BQ252" s="4"/>
      <c r="BR252" s="5">
        <v>6</v>
      </c>
      <c r="BS252" s="5"/>
      <c r="BT252" s="302">
        <f>SUM(BQ$248:BS252)</f>
        <v>33</v>
      </c>
      <c r="BV252" s="302">
        <f>SUM(BW$248:BY252)</f>
        <v>27</v>
      </c>
      <c r="BW252" s="4"/>
      <c r="BX252" s="5">
        <v>11</v>
      </c>
      <c r="BY252" s="5"/>
      <c r="CA252" s="7">
        <v>5</v>
      </c>
      <c r="CB252" s="4"/>
      <c r="CC252" s="5">
        <v>2</v>
      </c>
      <c r="CD252" s="5"/>
      <c r="CE252" s="302">
        <f>SUM(CB$248:CD252)</f>
        <v>16</v>
      </c>
      <c r="CG252" s="302">
        <f>SUM(CH$248:CJ252)</f>
        <v>36</v>
      </c>
      <c r="CH252" s="4"/>
      <c r="CI252" s="5">
        <v>3</v>
      </c>
      <c r="CJ252" s="5"/>
      <c r="CL252" s="7">
        <v>5</v>
      </c>
      <c r="CM252" s="4"/>
      <c r="CN252" s="5">
        <v>11</v>
      </c>
      <c r="CO252" s="5"/>
      <c r="CP252" s="302">
        <f>SUM(CM$248:CO252)</f>
        <v>33</v>
      </c>
      <c r="CR252" s="302">
        <f>SUM(CS$248:CU252)</f>
        <v>25</v>
      </c>
      <c r="CS252" s="4"/>
      <c r="CT252" s="5" t="s">
        <v>1</v>
      </c>
      <c r="CU252" s="5"/>
      <c r="CW252" s="284"/>
      <c r="CX252" s="284"/>
      <c r="CY252" s="284"/>
      <c r="CZ252" s="284"/>
      <c r="DA252" s="284"/>
      <c r="DB252" s="284"/>
      <c r="DC252" s="284"/>
      <c r="DD252" s="284"/>
      <c r="DE252" s="284"/>
      <c r="DF252" s="284"/>
      <c r="DI252" s="274" t="s">
        <v>59</v>
      </c>
      <c r="DJ252" s="275"/>
      <c r="DK252" s="275"/>
      <c r="DL252" s="275"/>
      <c r="DM252" s="307"/>
      <c r="DN252" s="308"/>
      <c r="DP252" s="309">
        <f>DP251/DP250</f>
        <v>0.33333333333333331</v>
      </c>
      <c r="DR252" s="274" t="s">
        <v>77</v>
      </c>
      <c r="DS252" s="275"/>
      <c r="DT252" s="275"/>
      <c r="DU252" s="307"/>
      <c r="DV252" s="309">
        <f>DV251/DV265</f>
        <v>0.26582278481012656</v>
      </c>
    </row>
    <row r="253" spans="1:126">
      <c r="A253" s="286"/>
      <c r="B253" s="7">
        <v>6</v>
      </c>
      <c r="C253" s="5"/>
      <c r="D253" s="4"/>
      <c r="E253" s="5">
        <v>10</v>
      </c>
      <c r="F253" s="302">
        <f>SUM(C$248:E253)</f>
        <v>50</v>
      </c>
      <c r="G253" s="285"/>
      <c r="H253" s="302"/>
      <c r="I253" s="5"/>
      <c r="J253" s="4"/>
      <c r="K253" s="5"/>
      <c r="M253" s="1"/>
      <c r="N253" s="2"/>
      <c r="O253" s="311"/>
      <c r="P253" s="2"/>
      <c r="Q253" s="311"/>
      <c r="R253" s="285"/>
      <c r="S253" s="285"/>
      <c r="T253" s="2"/>
      <c r="U253" s="311"/>
      <c r="V253" s="2"/>
      <c r="X253" s="7">
        <v>6</v>
      </c>
      <c r="Y253" s="5"/>
      <c r="Z253" s="4"/>
      <c r="AA253" s="5">
        <v>5</v>
      </c>
      <c r="AB253" s="302">
        <f>SUM(Y$248:AA253)</f>
        <v>33</v>
      </c>
      <c r="AC253" s="285"/>
      <c r="AD253" s="302">
        <f>SUM(AE$248:AG253)</f>
        <v>50</v>
      </c>
      <c r="AE253" s="5"/>
      <c r="AF253" s="4"/>
      <c r="AG253" s="5">
        <v>8</v>
      </c>
      <c r="AI253" s="7">
        <v>6</v>
      </c>
      <c r="AJ253" s="5"/>
      <c r="AK253" s="4"/>
      <c r="AL253" s="5">
        <v>2</v>
      </c>
      <c r="AM253" s="302">
        <f>SUM(AJ$248:AL253)</f>
        <v>27</v>
      </c>
      <c r="AN253" s="285"/>
      <c r="AO253" s="302">
        <f>SUM(AP$248:AR253)</f>
        <v>25</v>
      </c>
      <c r="AP253" s="5"/>
      <c r="AQ253" s="4"/>
      <c r="AR253" s="5" t="s">
        <v>1</v>
      </c>
      <c r="AT253" s="7">
        <v>6</v>
      </c>
      <c r="AU253" s="5"/>
      <c r="AV253" s="4"/>
      <c r="AW253" s="5" t="s">
        <v>1</v>
      </c>
      <c r="AX253" s="302">
        <f>SUM($AU$248:AW253)</f>
        <v>26</v>
      </c>
      <c r="AZ253" s="302">
        <f>SUM($BA$248:BC253)</f>
        <v>33</v>
      </c>
      <c r="BA253" s="5"/>
      <c r="BB253" s="4"/>
      <c r="BC253" s="5">
        <v>6</v>
      </c>
      <c r="BE253" s="7">
        <v>6</v>
      </c>
      <c r="BF253" s="5"/>
      <c r="BG253" s="4"/>
      <c r="BH253" s="5">
        <v>7</v>
      </c>
      <c r="BI253" s="302">
        <f>SUM($BF$248:BH253)</f>
        <v>28</v>
      </c>
      <c r="BK253" s="302">
        <f>SUM($BL$248:BN253)</f>
        <v>27</v>
      </c>
      <c r="BL253" s="5"/>
      <c r="BM253" s="4"/>
      <c r="BN253" s="5">
        <v>2</v>
      </c>
      <c r="BP253" s="7">
        <v>6</v>
      </c>
      <c r="BQ253" s="5"/>
      <c r="BR253" s="4"/>
      <c r="BS253" s="5">
        <v>2</v>
      </c>
      <c r="BT253" s="302">
        <f>SUM(BQ$248:BS253)</f>
        <v>35</v>
      </c>
      <c r="BV253" s="302">
        <f>SUM(BW$248:BY253)</f>
        <v>30</v>
      </c>
      <c r="BW253" s="5"/>
      <c r="BX253" s="4"/>
      <c r="BY253" s="5">
        <v>3</v>
      </c>
      <c r="CA253" s="7">
        <v>6</v>
      </c>
      <c r="CB253" s="5"/>
      <c r="CC253" s="4"/>
      <c r="CD253" s="5">
        <v>11</v>
      </c>
      <c r="CE253" s="302">
        <f>SUM(CB$248:CD253)</f>
        <v>27</v>
      </c>
      <c r="CG253" s="302">
        <f>SUM(CH$248:CJ253)</f>
        <v>36</v>
      </c>
      <c r="CH253" s="5"/>
      <c r="CI253" s="4"/>
      <c r="CJ253" s="5" t="s">
        <v>1</v>
      </c>
      <c r="CL253" s="7">
        <v>6</v>
      </c>
      <c r="CM253" s="5"/>
      <c r="CN253" s="4"/>
      <c r="CO253" s="5">
        <v>5</v>
      </c>
      <c r="CP253" s="302">
        <f>SUM(CM$248:CO253)</f>
        <v>38</v>
      </c>
      <c r="CR253" s="302">
        <f>SUM(CS$248:CU253)</f>
        <v>27</v>
      </c>
      <c r="CS253" s="5"/>
      <c r="CT253" s="4"/>
      <c r="CU253" s="5">
        <v>2</v>
      </c>
      <c r="CW253" s="284"/>
      <c r="CX253" s="284"/>
      <c r="CY253" s="284"/>
      <c r="CZ253" s="284"/>
      <c r="DA253" s="284"/>
      <c r="DB253" s="284"/>
      <c r="DC253" s="284"/>
      <c r="DD253" s="284"/>
      <c r="DE253" s="284"/>
      <c r="DF253" s="284"/>
      <c r="DI253" s="76" t="s">
        <v>60</v>
      </c>
      <c r="DJ253" s="77"/>
      <c r="DK253" s="77"/>
      <c r="DL253" s="77"/>
      <c r="DM253" s="306"/>
      <c r="DN253" s="299"/>
      <c r="DP253" s="306">
        <f>MIN(IF(Q264=50,Q265,99),IF(AB264=50,AB265,99),IF(AM264=50,AM265,99),IF(AX264=50,AX265,99),IF(BI264=50,BI265,99),IF(BT264=50,BT265,99),IF(CE264=50,CE265,99),IF(CP264=50,CP265,99),IF(DA264=50,DA265,99),IF(F264=50,F265,99))</f>
        <v>6</v>
      </c>
      <c r="DR253" s="76" t="s">
        <v>78</v>
      </c>
      <c r="DS253" s="77"/>
      <c r="DT253" s="77"/>
      <c r="DU253" s="306"/>
      <c r="DV253" s="310">
        <f>DV251/DP250</f>
        <v>2.3333333333333335</v>
      </c>
    </row>
    <row r="254" spans="1:126">
      <c r="A254" s="286"/>
      <c r="B254" s="1"/>
      <c r="C254" s="2"/>
      <c r="D254" s="311"/>
      <c r="E254" s="2"/>
      <c r="F254" s="311"/>
      <c r="G254" s="285"/>
      <c r="H254" s="285"/>
      <c r="I254" s="2"/>
      <c r="J254" s="311"/>
      <c r="K254" s="2"/>
      <c r="M254" s="1"/>
      <c r="N254" s="2"/>
      <c r="O254" s="311"/>
      <c r="P254" s="2"/>
      <c r="Q254" s="311"/>
      <c r="R254" s="285"/>
      <c r="S254" s="285"/>
      <c r="T254" s="2"/>
      <c r="U254" s="311"/>
      <c r="V254" s="2"/>
      <c r="X254" s="1"/>
      <c r="Y254" s="2"/>
      <c r="Z254" s="311"/>
      <c r="AA254" s="2"/>
      <c r="AB254" s="311"/>
      <c r="AC254" s="285"/>
      <c r="AD254" s="285"/>
      <c r="AE254" s="2"/>
      <c r="AF254" s="311"/>
      <c r="AG254" s="2"/>
      <c r="AI254" s="3">
        <v>7</v>
      </c>
      <c r="AJ254" s="4">
        <v>10</v>
      </c>
      <c r="AK254" s="5"/>
      <c r="AL254" s="5"/>
      <c r="AM254" s="302">
        <f>SUM(AJ$248:AL254)</f>
        <v>37</v>
      </c>
      <c r="AN254" s="285"/>
      <c r="AO254" s="302">
        <f>SUM(AP$248:AR254)</f>
        <v>35</v>
      </c>
      <c r="AP254" s="4">
        <v>10</v>
      </c>
      <c r="AQ254" s="5"/>
      <c r="AR254" s="5"/>
      <c r="AT254" s="3">
        <v>7</v>
      </c>
      <c r="AU254" s="4">
        <v>5</v>
      </c>
      <c r="AV254" s="5"/>
      <c r="AW254" s="5"/>
      <c r="AX254" s="302">
        <f>SUM($AU$248:AW254)</f>
        <v>31</v>
      </c>
      <c r="AZ254" s="302">
        <f>SUM($BA$248:BC254)</f>
        <v>44</v>
      </c>
      <c r="BA254" s="4">
        <v>11</v>
      </c>
      <c r="BB254" s="5"/>
      <c r="BC254" s="5"/>
      <c r="BE254" s="7">
        <v>7</v>
      </c>
      <c r="BF254" s="4">
        <v>11</v>
      </c>
      <c r="BG254" s="5"/>
      <c r="BH254" s="5"/>
      <c r="BI254" s="302">
        <f>SUM($BF$248:BH254)</f>
        <v>39</v>
      </c>
      <c r="BK254" s="302">
        <f>SUM($BL$248:BN254)</f>
        <v>38</v>
      </c>
      <c r="BL254" s="4">
        <v>11</v>
      </c>
      <c r="BM254" s="5"/>
      <c r="BN254" s="5"/>
      <c r="BP254" s="3">
        <v>7</v>
      </c>
      <c r="BQ254" s="4">
        <v>12</v>
      </c>
      <c r="BR254" s="5"/>
      <c r="BS254" s="5"/>
      <c r="BT254" s="302">
        <f>SUM(BQ$248:BS254)</f>
        <v>47</v>
      </c>
      <c r="BV254" s="302">
        <f>SUM(BW$248:BY254)</f>
        <v>33</v>
      </c>
      <c r="BW254" s="4">
        <v>3</v>
      </c>
      <c r="BX254" s="5"/>
      <c r="BY254" s="5"/>
      <c r="CA254" s="3">
        <v>7</v>
      </c>
      <c r="CB254" s="4">
        <v>11</v>
      </c>
      <c r="CC254" s="5"/>
      <c r="CD254" s="5"/>
      <c r="CE254" s="302">
        <f>SUM(CB$248:CD254)</f>
        <v>38</v>
      </c>
      <c r="CG254" s="302">
        <f>SUM(CH$248:CJ254)</f>
        <v>41</v>
      </c>
      <c r="CH254" s="4">
        <v>5</v>
      </c>
      <c r="CI254" s="5"/>
      <c r="CJ254" s="5"/>
      <c r="CL254" s="7">
        <v>7</v>
      </c>
      <c r="CM254" s="4" t="s">
        <v>1</v>
      </c>
      <c r="CN254" s="5"/>
      <c r="CO254" s="5"/>
      <c r="CP254" s="302">
        <f>SUM(CM$248:CO254)</f>
        <v>38</v>
      </c>
      <c r="CR254" s="302">
        <f>SUM(CS$248:CU254)</f>
        <v>27</v>
      </c>
      <c r="CS254" s="4" t="s">
        <v>1</v>
      </c>
      <c r="CT254" s="5"/>
      <c r="CU254" s="5"/>
      <c r="CW254" s="284"/>
      <c r="CX254" s="284"/>
      <c r="CY254" s="284"/>
      <c r="CZ254" s="284"/>
      <c r="DA254" s="284"/>
      <c r="DB254" s="284"/>
      <c r="DC254" s="284"/>
      <c r="DD254" s="284"/>
      <c r="DE254" s="284"/>
      <c r="DF254" s="284"/>
      <c r="DI254" s="76" t="s">
        <v>62</v>
      </c>
      <c r="DJ254" s="77"/>
      <c r="DK254" s="77"/>
      <c r="DL254" s="77"/>
      <c r="DM254" s="306"/>
      <c r="DN254" s="299"/>
      <c r="DP254" s="306">
        <f>MAX(IF(Q264=50,Q265,0),IF(AB264=50,AB265,0),IF(AM264=50,AM265,0),IF(AX264=50,AX265,0),IF(BI264=50,BI265,0),IF(BT264=50,BT265,0),IF(CE264=50,CE265,0),IF(CP264=50,CP265,0),IF(DA264=50,DA265,0),IF(F264=50,F265,0))</f>
        <v>13</v>
      </c>
      <c r="DR254" s="76" t="s">
        <v>79</v>
      </c>
      <c r="DS254" s="77"/>
      <c r="DT254" s="77"/>
      <c r="DU254" s="306"/>
      <c r="DV254" s="306">
        <f>COUNTIFS(DA266,"=0")+COUNTIFS(CP266,"=0")+COUNTIFS(CE266,"=0")+COUNTIFS(BT266,"=0")+COUNTIFS(BI266,"=0")+COUNTIFS(AX266,"=0")+COUNTIFS(AM266,"=0")+COUNTIFS(AB266,"=0")+COUNTIFS(Q266,"=0")+COUNTIFS(F266,"=0")</f>
        <v>1</v>
      </c>
    </row>
    <row r="255" spans="1:126">
      <c r="A255" s="286"/>
      <c r="B255" s="1"/>
      <c r="C255" s="2"/>
      <c r="D255" s="311"/>
      <c r="E255" s="2"/>
      <c r="F255" s="311"/>
      <c r="G255" s="285"/>
      <c r="H255" s="285"/>
      <c r="I255" s="2"/>
      <c r="J255" s="311"/>
      <c r="K255" s="2"/>
      <c r="M255" s="1"/>
      <c r="N255" s="2"/>
      <c r="O255" s="311"/>
      <c r="P255" s="2"/>
      <c r="Q255" s="311"/>
      <c r="R255" s="285"/>
      <c r="S255" s="285"/>
      <c r="T255" s="2"/>
      <c r="U255" s="311"/>
      <c r="V255" s="2"/>
      <c r="X255" s="1"/>
      <c r="Y255" s="2"/>
      <c r="Z255" s="311"/>
      <c r="AA255" s="2"/>
      <c r="AB255" s="311"/>
      <c r="AC255" s="285"/>
      <c r="AD255" s="285"/>
      <c r="AE255" s="2"/>
      <c r="AF255" s="311"/>
      <c r="AG255" s="2"/>
      <c r="AI255" s="7">
        <v>8</v>
      </c>
      <c r="AJ255" s="5"/>
      <c r="AK255" s="4">
        <v>8</v>
      </c>
      <c r="AL255" s="5"/>
      <c r="AM255" s="302">
        <f>SUM(AJ$248:AL255)</f>
        <v>45</v>
      </c>
      <c r="AN255" s="285"/>
      <c r="AO255" s="302">
        <f>SUM(AP$248:AR255)</f>
        <v>40</v>
      </c>
      <c r="AP255" s="5"/>
      <c r="AQ255" s="4">
        <v>5</v>
      </c>
      <c r="AR255" s="5"/>
      <c r="AT255" s="7">
        <v>8</v>
      </c>
      <c r="AU255" s="5"/>
      <c r="AV255" s="4">
        <v>7</v>
      </c>
      <c r="AW255" s="5"/>
      <c r="AX255" s="302">
        <f>SUM($AU$248:AW255)</f>
        <v>38</v>
      </c>
      <c r="AZ255" s="302">
        <f>SUM($BA$248:BC255)</f>
        <v>50</v>
      </c>
      <c r="BA255" s="5"/>
      <c r="BB255" s="4">
        <v>6</v>
      </c>
      <c r="BC255" s="5"/>
      <c r="BE255" s="7">
        <v>8</v>
      </c>
      <c r="BF255" s="5"/>
      <c r="BG255" s="4" t="s">
        <v>1</v>
      </c>
      <c r="BH255" s="5"/>
      <c r="BI255" s="302">
        <f>SUM($BF$248:BH255)</f>
        <v>39</v>
      </c>
      <c r="BK255" s="302">
        <f>SUM($BL$248:BN255)</f>
        <v>50</v>
      </c>
      <c r="BL255" s="5"/>
      <c r="BM255" s="4">
        <v>12</v>
      </c>
      <c r="BN255" s="5"/>
      <c r="BP255" s="7">
        <v>8</v>
      </c>
      <c r="BQ255" s="5"/>
      <c r="BR255" s="4">
        <v>1</v>
      </c>
      <c r="BS255" s="5"/>
      <c r="BT255" s="302">
        <f>SUM(BQ$248:BS255)</f>
        <v>48</v>
      </c>
      <c r="BV255" s="302">
        <f>SUM(BW$248:BY255)</f>
        <v>33</v>
      </c>
      <c r="BW255" s="5"/>
      <c r="BX255" s="4" t="s">
        <v>1</v>
      </c>
      <c r="BY255" s="5"/>
      <c r="CA255" s="7">
        <v>8</v>
      </c>
      <c r="CB255" s="5"/>
      <c r="CC255" s="4" t="s">
        <v>1</v>
      </c>
      <c r="CD255" s="5"/>
      <c r="CE255" s="302">
        <f>SUM(CB$248:CD255)</f>
        <v>38</v>
      </c>
      <c r="CG255" s="302">
        <f>SUM(CH$248:CJ255)</f>
        <v>41</v>
      </c>
      <c r="CH255" s="5"/>
      <c r="CI255" s="4" t="s">
        <v>1</v>
      </c>
      <c r="CJ255" s="5"/>
      <c r="CL255" s="7">
        <v>8</v>
      </c>
      <c r="CM255" s="5"/>
      <c r="CN255" s="4">
        <v>9</v>
      </c>
      <c r="CO255" s="5"/>
      <c r="CP255" s="302">
        <f>SUM(CM$248:CO255)</f>
        <v>47</v>
      </c>
      <c r="CR255" s="302">
        <f>SUM(CS$248:CU255)</f>
        <v>31</v>
      </c>
      <c r="CS255" s="5"/>
      <c r="CT255" s="4">
        <v>4</v>
      </c>
      <c r="CU255" s="5"/>
      <c r="CW255" s="284"/>
      <c r="CX255" s="284"/>
      <c r="CY255" s="284"/>
      <c r="CZ255" s="284"/>
      <c r="DA255" s="284"/>
      <c r="DB255" s="284"/>
      <c r="DC255" s="284"/>
      <c r="DD255" s="284"/>
      <c r="DE255" s="284"/>
      <c r="DF255" s="284"/>
      <c r="DI255" s="274" t="s">
        <v>63</v>
      </c>
      <c r="DJ255" s="275"/>
      <c r="DK255" s="275"/>
      <c r="DL255" s="275"/>
      <c r="DM255" s="307"/>
      <c r="DN255" s="308"/>
      <c r="DP255" s="312">
        <f>(IF(Q264=50,Q265,0)+IF(AB264=50,AB265,0)+IF(AM264=50,AM265,0)+IF(AX264=50,AX265,0)+IF(BI264=50,BI265,0)+IF(BT264=50,BT265,0)+IF(CE264=50,CE265,0)+IF(CP264=50,CP265,0)+IF(DA264=50,DA265,0)+IF(F264=50,F265,0))/DP251</f>
        <v>6.333333333333333</v>
      </c>
      <c r="DR255" s="76" t="s">
        <v>80</v>
      </c>
      <c r="DS255" s="77"/>
      <c r="DT255" s="77"/>
      <c r="DU255" s="306"/>
      <c r="DV255" s="154">
        <f>DV254/DP250</f>
        <v>0.1111111111111111</v>
      </c>
    </row>
    <row r="256" spans="1:126">
      <c r="A256" s="286"/>
      <c r="B256" s="1"/>
      <c r="C256" s="2"/>
      <c r="D256" s="311"/>
      <c r="E256" s="2"/>
      <c r="F256" s="311"/>
      <c r="G256" s="285"/>
      <c r="H256" s="285"/>
      <c r="I256" s="2"/>
      <c r="J256" s="311"/>
      <c r="K256" s="2"/>
      <c r="M256" s="1"/>
      <c r="N256" s="2"/>
      <c r="O256" s="311"/>
      <c r="P256" s="2"/>
      <c r="Q256" s="311"/>
      <c r="R256" s="285"/>
      <c r="S256" s="285"/>
      <c r="T256" s="2"/>
      <c r="U256" s="311"/>
      <c r="V256" s="2"/>
      <c r="X256" s="1"/>
      <c r="Y256" s="2"/>
      <c r="Z256" s="311"/>
      <c r="AA256" s="2"/>
      <c r="AB256" s="311"/>
      <c r="AC256" s="285"/>
      <c r="AD256" s="285"/>
      <c r="AE256" s="2"/>
      <c r="AF256" s="311"/>
      <c r="AG256" s="2"/>
      <c r="AI256" s="7">
        <v>9</v>
      </c>
      <c r="AJ256" s="5"/>
      <c r="AK256" s="4"/>
      <c r="AL256" s="5" t="s">
        <v>1</v>
      </c>
      <c r="AM256" s="302">
        <f>SUM(AJ$248:AL256)</f>
        <v>45</v>
      </c>
      <c r="AN256" s="285"/>
      <c r="AO256" s="302">
        <f>SUM(AP$248:AR256)</f>
        <v>50</v>
      </c>
      <c r="AP256" s="5"/>
      <c r="AQ256" s="4"/>
      <c r="AR256" s="5">
        <v>10</v>
      </c>
      <c r="AV256" s="311"/>
      <c r="BA256" s="2"/>
      <c r="BB256" s="311"/>
      <c r="BC256" s="2"/>
      <c r="BE256" s="76"/>
      <c r="BF256" s="77"/>
      <c r="BG256" s="20"/>
      <c r="BH256" s="77"/>
      <c r="BI256" s="307"/>
      <c r="BK256" s="307"/>
      <c r="BL256" s="77"/>
      <c r="BM256" s="20"/>
      <c r="BN256" s="77"/>
      <c r="BP256" s="7">
        <v>9</v>
      </c>
      <c r="BQ256" s="5"/>
      <c r="BR256" s="4"/>
      <c r="BS256" s="22">
        <v>-23</v>
      </c>
      <c r="BT256" s="302">
        <f>SUM(BQ$248:BS256)</f>
        <v>25</v>
      </c>
      <c r="BV256" s="302">
        <f>SUM(BW$248:BY256)</f>
        <v>44</v>
      </c>
      <c r="BW256" s="5"/>
      <c r="BX256" s="4"/>
      <c r="BY256" s="5">
        <v>11</v>
      </c>
      <c r="CA256" s="7">
        <v>9</v>
      </c>
      <c r="CB256" s="5"/>
      <c r="CC256" s="4"/>
      <c r="CD256" s="5" t="s">
        <v>1</v>
      </c>
      <c r="CE256" s="302">
        <f>SUM(CB$248:CD256)</f>
        <v>38</v>
      </c>
      <c r="CG256" s="302">
        <f>SUM(CH$248:CJ256)</f>
        <v>41</v>
      </c>
      <c r="CH256" s="5"/>
      <c r="CI256" s="4"/>
      <c r="CJ256" s="5" t="s">
        <v>1</v>
      </c>
      <c r="CL256" s="7">
        <v>9</v>
      </c>
      <c r="CM256" s="5"/>
      <c r="CN256" s="4"/>
      <c r="CO256" s="5" t="s">
        <v>1</v>
      </c>
      <c r="CP256" s="302">
        <f>SUM(CM$248:CO256)</f>
        <v>47</v>
      </c>
      <c r="CR256" s="302">
        <f>SUM(CS$248:CU256)</f>
        <v>34</v>
      </c>
      <c r="CS256" s="5"/>
      <c r="CT256" s="4"/>
      <c r="CU256" s="5">
        <v>3</v>
      </c>
      <c r="CW256" s="284"/>
      <c r="CX256" s="284"/>
      <c r="CY256" s="284"/>
      <c r="CZ256" s="284"/>
      <c r="DA256" s="284"/>
      <c r="DB256" s="284"/>
      <c r="DC256" s="284"/>
      <c r="DD256" s="284"/>
      <c r="DE256" s="284"/>
      <c r="DF256" s="284"/>
      <c r="DI256" s="76"/>
      <c r="DJ256" s="77"/>
      <c r="DK256" s="77"/>
      <c r="DL256" s="77"/>
      <c r="DM256" s="306"/>
      <c r="DN256" s="299"/>
      <c r="DP256" s="299"/>
      <c r="DR256" s="276" t="s">
        <v>81</v>
      </c>
      <c r="DS256" s="277"/>
      <c r="DT256" s="277"/>
      <c r="DU256" s="303"/>
      <c r="DV256" s="303">
        <v>2</v>
      </c>
    </row>
    <row r="257" spans="1:126">
      <c r="A257" s="286"/>
      <c r="B257" s="1"/>
      <c r="C257" s="2"/>
      <c r="D257" s="311"/>
      <c r="E257" s="2"/>
      <c r="F257" s="311"/>
      <c r="G257" s="285"/>
      <c r="H257" s="285"/>
      <c r="I257" s="2"/>
      <c r="J257" s="311"/>
      <c r="K257" s="2"/>
      <c r="M257" s="1"/>
      <c r="N257" s="2"/>
      <c r="O257" s="311"/>
      <c r="P257" s="2"/>
      <c r="Q257" s="311"/>
      <c r="R257" s="285"/>
      <c r="S257" s="285"/>
      <c r="T257" s="2"/>
      <c r="U257" s="311"/>
      <c r="V257" s="2"/>
      <c r="X257" s="1"/>
      <c r="Y257" s="2"/>
      <c r="Z257" s="311"/>
      <c r="AA257" s="2"/>
      <c r="AB257" s="311"/>
      <c r="AC257" s="285"/>
      <c r="AD257" s="285"/>
      <c r="AE257" s="2"/>
      <c r="AF257" s="311"/>
      <c r="AG257" s="2"/>
      <c r="AI257" s="1"/>
      <c r="AJ257" s="2"/>
      <c r="AK257" s="311"/>
      <c r="AL257" s="2"/>
      <c r="AM257" s="311"/>
      <c r="AN257" s="285"/>
      <c r="AO257" s="285"/>
      <c r="AP257" s="2"/>
      <c r="AQ257" s="311"/>
      <c r="AR257" s="2"/>
      <c r="AV257" s="311"/>
      <c r="BA257" s="2"/>
      <c r="BB257" s="311"/>
      <c r="BC257" s="2"/>
      <c r="BE257" s="76"/>
      <c r="BF257" s="77"/>
      <c r="BG257" s="20"/>
      <c r="BH257" s="77"/>
      <c r="BI257" s="307"/>
      <c r="BK257" s="307"/>
      <c r="BL257" s="77"/>
      <c r="BM257" s="20"/>
      <c r="BN257" s="77"/>
      <c r="BP257" s="3">
        <v>10</v>
      </c>
      <c r="BQ257" s="5">
        <v>6</v>
      </c>
      <c r="BR257" s="4"/>
      <c r="BS257" s="5"/>
      <c r="BT257" s="302">
        <f>SUM(BQ$248:BS257)</f>
        <v>31</v>
      </c>
      <c r="BV257" s="302">
        <f>SUM(BW$248:BY257)</f>
        <v>50</v>
      </c>
      <c r="BW257" s="5">
        <v>6</v>
      </c>
      <c r="BX257" s="4"/>
      <c r="BY257" s="5"/>
      <c r="CA257" s="3">
        <v>10</v>
      </c>
      <c r="CB257" s="5">
        <v>4</v>
      </c>
      <c r="CC257" s="4"/>
      <c r="CD257" s="5"/>
      <c r="CE257" s="302">
        <f>SUM(CB$248:CD257)</f>
        <v>42</v>
      </c>
      <c r="CG257" s="302">
        <f>SUM(CH$248:CJ257)</f>
        <v>46</v>
      </c>
      <c r="CH257" s="5">
        <v>5</v>
      </c>
      <c r="CI257" s="4"/>
      <c r="CJ257" s="5"/>
      <c r="CL257" s="7">
        <v>10</v>
      </c>
      <c r="CM257" s="22">
        <v>-22</v>
      </c>
      <c r="CN257" s="4"/>
      <c r="CO257" s="5"/>
      <c r="CP257" s="302">
        <f>SUM(CM$248:CO257)</f>
        <v>25</v>
      </c>
      <c r="CR257" s="302">
        <f>SUM(CS$248:CU257)</f>
        <v>37</v>
      </c>
      <c r="CS257" s="5">
        <v>3</v>
      </c>
      <c r="CT257" s="4"/>
      <c r="CU257" s="5"/>
      <c r="CW257" s="284"/>
      <c r="CX257" s="284"/>
      <c r="CY257" s="284"/>
      <c r="CZ257" s="284"/>
      <c r="DA257" s="284"/>
      <c r="DB257" s="284"/>
      <c r="DC257" s="284"/>
      <c r="DD257" s="284"/>
      <c r="DE257" s="284"/>
      <c r="DF257" s="284"/>
      <c r="DI257" s="76" t="s">
        <v>64</v>
      </c>
      <c r="DJ257" s="77"/>
      <c r="DK257" s="77"/>
      <c r="DL257" s="77"/>
      <c r="DM257" s="306"/>
      <c r="DN257" s="299"/>
      <c r="DP257" s="306">
        <f>Q264+AB264+AM264+AX264+BI264+BT264+CE264+CP264+DA264+F264</f>
        <v>346</v>
      </c>
      <c r="DR257" s="276" t="s">
        <v>82</v>
      </c>
      <c r="DS257" s="277"/>
      <c r="DT257" s="277"/>
      <c r="DU257" s="303"/>
      <c r="DV257" s="303">
        <v>0</v>
      </c>
    </row>
    <row r="258" spans="1:126">
      <c r="A258" s="286"/>
      <c r="B258" s="1"/>
      <c r="C258" s="2"/>
      <c r="D258" s="311"/>
      <c r="E258" s="2"/>
      <c r="F258" s="311"/>
      <c r="G258" s="285"/>
      <c r="H258" s="285"/>
      <c r="I258" s="2"/>
      <c r="J258" s="311"/>
      <c r="K258" s="2"/>
      <c r="M258" s="1"/>
      <c r="N258" s="2"/>
      <c r="O258" s="311"/>
      <c r="P258" s="2"/>
      <c r="Q258" s="311"/>
      <c r="R258" s="285"/>
      <c r="S258" s="285"/>
      <c r="T258" s="2"/>
      <c r="U258" s="311"/>
      <c r="V258" s="2"/>
      <c r="X258" s="1"/>
      <c r="Y258" s="2"/>
      <c r="Z258" s="311"/>
      <c r="AA258" s="2"/>
      <c r="AB258" s="311"/>
      <c r="AC258" s="285"/>
      <c r="AD258" s="285"/>
      <c r="AE258" s="2"/>
      <c r="AF258" s="311"/>
      <c r="AG258" s="2"/>
      <c r="AI258" s="1"/>
      <c r="AJ258" s="2"/>
      <c r="AK258" s="311"/>
      <c r="AL258" s="2"/>
      <c r="AM258" s="311"/>
      <c r="AN258" s="285"/>
      <c r="AO258" s="285"/>
      <c r="AP258" s="2"/>
      <c r="AQ258" s="311"/>
      <c r="AR258" s="2"/>
      <c r="AV258" s="311"/>
      <c r="BA258" s="2"/>
      <c r="BB258" s="311"/>
      <c r="BC258" s="2"/>
      <c r="BE258" s="76"/>
      <c r="BF258" s="77"/>
      <c r="BG258" s="20"/>
      <c r="BH258" s="77"/>
      <c r="BI258" s="307"/>
      <c r="BK258" s="307"/>
      <c r="BL258" s="77"/>
      <c r="BM258" s="20"/>
      <c r="BN258" s="77"/>
      <c r="BP258" s="1"/>
      <c r="BQ258" s="2"/>
      <c r="BR258" s="311"/>
      <c r="BS258" s="2"/>
      <c r="BT258" s="311"/>
      <c r="BW258" s="2"/>
      <c r="BX258" s="311"/>
      <c r="BY258" s="2"/>
      <c r="CA258" s="7">
        <v>11</v>
      </c>
      <c r="CB258" s="5"/>
      <c r="CC258" s="4">
        <v>3</v>
      </c>
      <c r="CD258" s="5"/>
      <c r="CE258" s="302">
        <f>SUM(CB$248:CD258)</f>
        <v>45</v>
      </c>
      <c r="CG258" s="302">
        <f>SUM(CH$248:CJ258)</f>
        <v>48</v>
      </c>
      <c r="CH258" s="5"/>
      <c r="CI258" s="4">
        <v>2</v>
      </c>
      <c r="CJ258" s="5"/>
      <c r="CL258" s="7">
        <v>11</v>
      </c>
      <c r="CM258" s="5"/>
      <c r="CN258" s="4">
        <v>8</v>
      </c>
      <c r="CO258" s="5"/>
      <c r="CP258" s="302">
        <f>SUM(CM$248:CO258)</f>
        <v>33</v>
      </c>
      <c r="CR258" s="302">
        <f>SUM(CS$248:CU258)</f>
        <v>43</v>
      </c>
      <c r="CS258" s="5"/>
      <c r="CT258" s="4">
        <v>6</v>
      </c>
      <c r="CU258" s="5"/>
      <c r="CW258" s="284"/>
      <c r="CX258" s="284"/>
      <c r="CY258" s="284"/>
      <c r="CZ258" s="284"/>
      <c r="DA258" s="284"/>
      <c r="DB258" s="284"/>
      <c r="DC258" s="284"/>
      <c r="DD258" s="284"/>
      <c r="DE258" s="284"/>
      <c r="DF258" s="284"/>
      <c r="DI258" s="274" t="s">
        <v>65</v>
      </c>
      <c r="DJ258" s="275"/>
      <c r="DK258" s="275"/>
      <c r="DL258" s="275"/>
      <c r="DM258" s="307"/>
      <c r="DN258" s="308"/>
      <c r="DP258" s="312">
        <f>DP257/DP250</f>
        <v>38.444444444444443</v>
      </c>
      <c r="DR258" s="76" t="s">
        <v>83</v>
      </c>
      <c r="DS258" s="77"/>
      <c r="DT258" s="77"/>
      <c r="DU258" s="306"/>
      <c r="DV258" s="306">
        <f>COUNTIFS(CX248:CZ263,"=12")+COUNTIFS(CM248:CO263,"=12")+COUNTIFS(CB248:CD263,"=12")+COUNTIFS(BQ248:BS263,"=12")+COUNTIFS(BF248:BH263,"=12")+COUNTIFS(AU248:AW263,"=12")+COUNTIFS(AJ248:AL263,"=12")+COUNTIFS(Y248:AA263,"=12")+COUNTIFS(N248:P263,"=12")+COUNTIFS(C248:E263,"=12")</f>
        <v>2</v>
      </c>
    </row>
    <row r="259" spans="1:126">
      <c r="A259" s="286"/>
      <c r="B259" s="1"/>
      <c r="C259" s="2"/>
      <c r="D259" s="311"/>
      <c r="E259" s="2"/>
      <c r="F259" s="311"/>
      <c r="G259" s="285"/>
      <c r="H259" s="285"/>
      <c r="I259" s="2"/>
      <c r="J259" s="311"/>
      <c r="K259" s="2"/>
      <c r="M259" s="1"/>
      <c r="N259" s="2"/>
      <c r="O259" s="311"/>
      <c r="P259" s="2"/>
      <c r="Q259" s="311"/>
      <c r="R259" s="285"/>
      <c r="S259" s="285"/>
      <c r="T259" s="2"/>
      <c r="U259" s="311"/>
      <c r="V259" s="2"/>
      <c r="X259" s="1"/>
      <c r="Y259" s="2"/>
      <c r="Z259" s="311"/>
      <c r="AA259" s="2"/>
      <c r="AB259" s="311"/>
      <c r="AC259" s="285"/>
      <c r="AD259" s="285"/>
      <c r="AE259" s="2"/>
      <c r="AF259" s="311"/>
      <c r="AG259" s="2"/>
      <c r="AI259" s="1"/>
      <c r="AJ259" s="2"/>
      <c r="AK259" s="311"/>
      <c r="AL259" s="2"/>
      <c r="AM259" s="311"/>
      <c r="AN259" s="285"/>
      <c r="AO259" s="285"/>
      <c r="AP259" s="2"/>
      <c r="AQ259" s="311"/>
      <c r="AR259" s="2"/>
      <c r="AV259" s="311"/>
      <c r="BA259" s="2"/>
      <c r="BB259" s="311"/>
      <c r="BC259" s="2"/>
      <c r="BE259" s="76"/>
      <c r="BF259" s="77"/>
      <c r="BG259" s="20"/>
      <c r="BH259" s="77"/>
      <c r="BI259" s="307"/>
      <c r="BK259" s="307"/>
      <c r="BL259" s="77"/>
      <c r="BM259" s="20"/>
      <c r="BN259" s="77"/>
      <c r="BP259" s="1"/>
      <c r="BQ259" s="2"/>
      <c r="BR259" s="311"/>
      <c r="BS259" s="2"/>
      <c r="BT259" s="311"/>
      <c r="BW259" s="2"/>
      <c r="BX259" s="311"/>
      <c r="BY259" s="2"/>
      <c r="CA259" s="7">
        <v>12</v>
      </c>
      <c r="CB259" s="5"/>
      <c r="CC259" s="4"/>
      <c r="CD259" s="5" t="s">
        <v>1</v>
      </c>
      <c r="CE259" s="302">
        <f>SUM(CB$248:CD259)</f>
        <v>45</v>
      </c>
      <c r="CG259" s="302">
        <f>SUM(CH$248:CJ259)</f>
        <v>48</v>
      </c>
      <c r="CH259" s="5"/>
      <c r="CI259" s="4"/>
      <c r="CJ259" s="5" t="s">
        <v>1</v>
      </c>
      <c r="CL259" s="7">
        <v>12</v>
      </c>
      <c r="CM259" s="5"/>
      <c r="CN259" s="4"/>
      <c r="CO259" s="5">
        <v>12</v>
      </c>
      <c r="CP259" s="302">
        <f>SUM(CM$248:CO259)</f>
        <v>45</v>
      </c>
      <c r="CR259" s="302">
        <f>SUM(CS$248:CU259)</f>
        <v>43</v>
      </c>
      <c r="CS259" s="5"/>
      <c r="CT259" s="4"/>
      <c r="CU259" s="5" t="s">
        <v>1</v>
      </c>
      <c r="CW259" s="284"/>
      <c r="CX259" s="284"/>
      <c r="CY259" s="284"/>
      <c r="CZ259" s="284"/>
      <c r="DA259" s="284"/>
      <c r="DB259" s="284"/>
      <c r="DC259" s="284"/>
      <c r="DD259" s="284"/>
      <c r="DE259" s="284"/>
      <c r="DF259" s="284"/>
      <c r="DI259" s="274" t="s">
        <v>66</v>
      </c>
      <c r="DJ259" s="275"/>
      <c r="DK259" s="275"/>
      <c r="DL259" s="275"/>
      <c r="DM259" s="307"/>
      <c r="DN259" s="308"/>
      <c r="DP259" s="312">
        <f>DP257/(DA265+CP265+CE265+BT265+BI265+AX265+AM265+AB265+Q265+F265)</f>
        <v>4.3797468354430382</v>
      </c>
      <c r="DR259" s="76" t="s">
        <v>84</v>
      </c>
      <c r="DS259" s="77"/>
      <c r="DT259" s="77"/>
      <c r="DU259" s="306"/>
      <c r="DV259" s="154">
        <f>DV258/DV265</f>
        <v>2.5316455696202531E-2</v>
      </c>
    </row>
    <row r="260" spans="1:126">
      <c r="A260" s="286"/>
      <c r="B260" s="1"/>
      <c r="C260" s="2"/>
      <c r="D260" s="311"/>
      <c r="E260" s="2"/>
      <c r="F260" s="311"/>
      <c r="G260" s="285"/>
      <c r="H260" s="285"/>
      <c r="I260" s="2"/>
      <c r="J260" s="311"/>
      <c r="K260" s="2"/>
      <c r="M260" s="1"/>
      <c r="N260" s="2"/>
      <c r="O260" s="311"/>
      <c r="P260" s="2"/>
      <c r="Q260" s="311"/>
      <c r="R260" s="285"/>
      <c r="S260" s="285"/>
      <c r="T260" s="2"/>
      <c r="U260" s="311"/>
      <c r="V260" s="2"/>
      <c r="X260" s="1"/>
      <c r="Y260" s="2"/>
      <c r="Z260" s="311"/>
      <c r="AA260" s="2"/>
      <c r="AB260" s="311"/>
      <c r="AC260" s="285"/>
      <c r="AD260" s="285"/>
      <c r="AE260" s="2"/>
      <c r="AF260" s="311"/>
      <c r="AG260" s="2"/>
      <c r="AI260" s="1"/>
      <c r="AJ260" s="2"/>
      <c r="AK260" s="311"/>
      <c r="AL260" s="2"/>
      <c r="AM260" s="311"/>
      <c r="AN260" s="285"/>
      <c r="AO260" s="285"/>
      <c r="AP260" s="2"/>
      <c r="AQ260" s="311"/>
      <c r="AR260" s="2"/>
      <c r="AV260" s="311"/>
      <c r="BA260" s="2"/>
      <c r="BB260" s="311"/>
      <c r="BC260" s="2"/>
      <c r="BE260" s="76"/>
      <c r="BF260" s="77"/>
      <c r="BG260" s="20"/>
      <c r="BH260" s="77"/>
      <c r="BI260" s="307"/>
      <c r="BK260" s="307"/>
      <c r="BL260" s="77"/>
      <c r="BM260" s="20"/>
      <c r="BN260" s="77"/>
      <c r="BP260" s="1"/>
      <c r="BQ260" s="2"/>
      <c r="BR260" s="311"/>
      <c r="BS260" s="2"/>
      <c r="BT260" s="311"/>
      <c r="BW260" s="2"/>
      <c r="BX260" s="311"/>
      <c r="BY260" s="2"/>
      <c r="CA260" s="3">
        <v>13</v>
      </c>
      <c r="CB260" s="4">
        <v>5</v>
      </c>
      <c r="CC260" s="5"/>
      <c r="CD260" s="5"/>
      <c r="CE260" s="302">
        <f>SUM(CB$248:CD260)</f>
        <v>50</v>
      </c>
      <c r="CG260" s="302"/>
      <c r="CH260" s="4"/>
      <c r="CI260" s="5"/>
      <c r="CJ260" s="5"/>
      <c r="CL260" s="7">
        <v>13</v>
      </c>
      <c r="CM260" s="5" t="s">
        <v>1</v>
      </c>
      <c r="CN260" s="4"/>
      <c r="CO260" s="5"/>
      <c r="CP260" s="302">
        <f>SUM(CM$248:CO260)</f>
        <v>45</v>
      </c>
      <c r="CR260" s="302">
        <f>SUM(CS$248:CU260)</f>
        <v>43</v>
      </c>
      <c r="CS260" s="5" t="s">
        <v>1</v>
      </c>
      <c r="CT260" s="4"/>
      <c r="CU260" s="5"/>
      <c r="CW260" s="284"/>
      <c r="CX260" s="284"/>
      <c r="CY260" s="284"/>
      <c r="CZ260" s="284"/>
      <c r="DA260" s="284"/>
      <c r="DB260" s="284"/>
      <c r="DC260" s="284"/>
      <c r="DD260" s="284"/>
      <c r="DE260" s="284"/>
      <c r="DF260" s="284"/>
      <c r="DI260" s="76" t="s">
        <v>67</v>
      </c>
      <c r="DJ260" s="77"/>
      <c r="DK260" s="77"/>
      <c r="DL260" s="77"/>
      <c r="DM260" s="306"/>
      <c r="DN260" s="299"/>
      <c r="DP260" s="310">
        <f>DP257/((DA265-DA266)+(CP265-CP266)+(CE265-CE266)+(BT265-BT266)+(BI265-BI266)+(AX265-AX266)+(AM265-AM266)+(AB265-AB266)+(Q265-Q266)+(F265-F266))</f>
        <v>5.9655172413793105</v>
      </c>
      <c r="DR260" s="76" t="s">
        <v>85</v>
      </c>
      <c r="DS260" s="77"/>
      <c r="DT260" s="77"/>
      <c r="DU260" s="306"/>
      <c r="DV260" s="306">
        <f>COUNTIFS(CX248:CZ263,"=11")+COUNTIFS(CM248:CO263,"=11")+COUNTIFS(CB248:CD263,"=11")+COUNTIFS(BQ248:BS263,"=11")+COUNTIFS(BF248:BH263,"=11")+COUNTIFS(AU248:AW263,"=11")+COUNTIFS(AJ248:AL263,"=11")+COUNTIFS(Y248:AA263,"=11")+COUNTIFS(N248:P263,"=11")+COUNTIFS(C248:E263,"=11")</f>
        <v>9</v>
      </c>
    </row>
    <row r="261" spans="1:126">
      <c r="A261" s="286"/>
      <c r="B261" s="1"/>
      <c r="C261" s="2"/>
      <c r="D261" s="311"/>
      <c r="E261" s="2"/>
      <c r="F261" s="311"/>
      <c r="G261" s="285"/>
      <c r="H261" s="285"/>
      <c r="I261" s="2"/>
      <c r="J261" s="311"/>
      <c r="K261" s="2"/>
      <c r="M261" s="1"/>
      <c r="N261" s="2"/>
      <c r="O261" s="311"/>
      <c r="P261" s="2"/>
      <c r="Q261" s="311"/>
      <c r="R261" s="285"/>
      <c r="S261" s="285"/>
      <c r="T261" s="2"/>
      <c r="U261" s="311"/>
      <c r="V261" s="2"/>
      <c r="X261" s="1"/>
      <c r="Y261" s="2"/>
      <c r="Z261" s="311"/>
      <c r="AA261" s="2"/>
      <c r="AB261" s="311"/>
      <c r="AC261" s="285"/>
      <c r="AD261" s="285"/>
      <c r="AE261" s="2"/>
      <c r="AF261" s="311"/>
      <c r="AG261" s="2"/>
      <c r="AI261" s="1"/>
      <c r="AJ261" s="2"/>
      <c r="AK261" s="311"/>
      <c r="AL261" s="2"/>
      <c r="AM261" s="311"/>
      <c r="AN261" s="285"/>
      <c r="AO261" s="285"/>
      <c r="AP261" s="2"/>
      <c r="AQ261" s="311"/>
      <c r="AR261" s="2"/>
      <c r="AV261" s="311"/>
      <c r="BA261" s="2"/>
      <c r="BB261" s="311"/>
      <c r="BC261" s="2"/>
      <c r="BE261" s="76"/>
      <c r="BF261" s="77"/>
      <c r="BG261" s="20"/>
      <c r="BH261" s="77"/>
      <c r="BI261" s="307"/>
      <c r="BK261" s="307"/>
      <c r="BL261" s="77"/>
      <c r="BM261" s="20"/>
      <c r="BN261" s="77"/>
      <c r="BP261" s="1"/>
      <c r="BQ261" s="2"/>
      <c r="BR261" s="311"/>
      <c r="BS261" s="2"/>
      <c r="BT261" s="311"/>
      <c r="BW261" s="2"/>
      <c r="BX261" s="311"/>
      <c r="BY261" s="2"/>
      <c r="CA261" s="1"/>
      <c r="CB261" s="2"/>
      <c r="CC261" s="311"/>
      <c r="CD261" s="2"/>
      <c r="CE261" s="311"/>
      <c r="CH261" s="2"/>
      <c r="CI261" s="311"/>
      <c r="CJ261" s="2"/>
      <c r="CL261" s="7">
        <v>14</v>
      </c>
      <c r="CM261" s="5"/>
      <c r="CN261" s="4" t="s">
        <v>1</v>
      </c>
      <c r="CO261" s="5"/>
      <c r="CP261" s="302">
        <f>SUM(CM$248:CO261)</f>
        <v>45</v>
      </c>
      <c r="CR261" s="302">
        <f>SUM(CS$248:CU261)</f>
        <v>0</v>
      </c>
      <c r="CS261" s="5"/>
      <c r="CT261" s="24">
        <v>-43</v>
      </c>
      <c r="CU261" s="5"/>
      <c r="CW261" s="284"/>
      <c r="CX261" s="284"/>
      <c r="CY261" s="284"/>
      <c r="CZ261" s="284"/>
      <c r="DA261" s="284"/>
      <c r="DB261" s="284"/>
      <c r="DC261" s="284"/>
      <c r="DD261" s="284"/>
      <c r="DE261" s="284"/>
      <c r="DF261" s="284"/>
      <c r="DI261" s="76"/>
      <c r="DJ261" s="77"/>
      <c r="DK261" s="77"/>
      <c r="DL261" s="77"/>
      <c r="DM261" s="306"/>
      <c r="DN261" s="299"/>
      <c r="DP261" s="299"/>
      <c r="DR261" s="76" t="s">
        <v>86</v>
      </c>
      <c r="DS261" s="77"/>
      <c r="DT261" s="77"/>
      <c r="DU261" s="306"/>
      <c r="DV261" s="154">
        <f>DV260/DV265</f>
        <v>0.11392405063291139</v>
      </c>
    </row>
    <row r="262" spans="1:126">
      <c r="A262" s="286"/>
      <c r="B262" s="1"/>
      <c r="C262" s="2"/>
      <c r="D262" s="311"/>
      <c r="E262" s="2"/>
      <c r="F262" s="311"/>
      <c r="G262" s="285"/>
      <c r="H262" s="285"/>
      <c r="I262" s="2"/>
      <c r="J262" s="311"/>
      <c r="K262" s="2"/>
      <c r="M262" s="1"/>
      <c r="N262" s="2"/>
      <c r="O262" s="311"/>
      <c r="P262" s="2"/>
      <c r="Q262" s="311"/>
      <c r="R262" s="285"/>
      <c r="S262" s="285"/>
      <c r="T262" s="2"/>
      <c r="U262" s="311"/>
      <c r="V262" s="2"/>
      <c r="X262" s="1"/>
      <c r="Y262" s="2"/>
      <c r="Z262" s="311"/>
      <c r="AA262" s="2"/>
      <c r="AB262" s="311"/>
      <c r="AC262" s="285"/>
      <c r="AD262" s="285"/>
      <c r="AE262" s="2"/>
      <c r="AF262" s="311"/>
      <c r="AG262" s="2"/>
      <c r="AI262" s="1"/>
      <c r="AJ262" s="2"/>
      <c r="AK262" s="311"/>
      <c r="AL262" s="2"/>
      <c r="AM262" s="311"/>
      <c r="AN262" s="285"/>
      <c r="AO262" s="285"/>
      <c r="AP262" s="2"/>
      <c r="AQ262" s="311"/>
      <c r="AR262" s="2"/>
      <c r="AV262" s="311"/>
      <c r="BA262" s="2"/>
      <c r="BB262" s="311"/>
      <c r="BC262" s="2"/>
      <c r="BE262" s="76"/>
      <c r="BF262" s="77"/>
      <c r="BG262" s="20"/>
      <c r="BH262" s="77"/>
      <c r="BI262" s="307"/>
      <c r="BK262" s="307"/>
      <c r="BL262" s="77"/>
      <c r="BM262" s="20"/>
      <c r="BN262" s="77"/>
      <c r="BP262" s="1"/>
      <c r="BQ262" s="2"/>
      <c r="BR262" s="311"/>
      <c r="BS262" s="2"/>
      <c r="BT262" s="311"/>
      <c r="BW262" s="2"/>
      <c r="BX262" s="311"/>
      <c r="BY262" s="2"/>
      <c r="CA262" s="1"/>
      <c r="CB262" s="2"/>
      <c r="CC262" s="311"/>
      <c r="CD262" s="2"/>
      <c r="CE262" s="311"/>
      <c r="CH262" s="2"/>
      <c r="CI262" s="311"/>
      <c r="CJ262" s="2"/>
      <c r="CL262" s="1"/>
      <c r="CM262" s="2"/>
      <c r="CN262" s="311"/>
      <c r="CO262" s="2"/>
      <c r="CP262" s="311"/>
      <c r="CS262" s="2"/>
      <c r="CT262" s="311"/>
      <c r="CU262" s="2"/>
      <c r="CW262" s="284"/>
      <c r="CX262" s="284"/>
      <c r="CY262" s="284"/>
      <c r="CZ262" s="284"/>
      <c r="DA262" s="284"/>
      <c r="DB262" s="284"/>
      <c r="DC262" s="284"/>
      <c r="DD262" s="284"/>
      <c r="DE262" s="284"/>
      <c r="DF262" s="284"/>
      <c r="DI262" s="76" t="s">
        <v>68</v>
      </c>
      <c r="DJ262" s="77"/>
      <c r="DK262" s="77"/>
      <c r="DL262" s="77"/>
      <c r="DM262" s="306"/>
      <c r="DN262" s="299"/>
      <c r="DP262" s="306">
        <f>COUNTIFS(DA250,"&gt;25")+COUNTIFS(CP250,"&gt;25")+COUNTIFS(CE250,"&gt;25")+COUNTIFS(BT250,"&gt;25")+COUNTIFS(BI250,"&gt;25")+COUNTIFS(AX250,"&gt;25")+COUNTIFS(AM250,"&gt;25")+COUNTIFS(AB250,"&gt;25")+COUNTIFS(Q250,"&gt;25")+COUNTIFS(F250,"&gt;25")</f>
        <v>0</v>
      </c>
      <c r="DR262" s="76" t="s">
        <v>87</v>
      </c>
      <c r="DS262" s="77"/>
      <c r="DT262" s="77"/>
      <c r="DU262" s="306"/>
      <c r="DV262" s="306">
        <f>COUNTIFS(CX248:CZ263,"=10")+COUNTIFS(CM248:CO263,"=10")+COUNTIFS(CB248:CD263,"=10")+COUNTIFS(BQ248:BS263,"=10")+COUNTIFS(BF248:BH263,"=10")+COUNTIFS(AU248:AW263,"=10")+COUNTIFS(AJ248:AL263,"=10")+COUNTIFS(Y248:AA263,"=10")+COUNTIFS(N248:P263,"=10")+COUNTIFS(C248:E263,"=10")</f>
        <v>5</v>
      </c>
    </row>
    <row r="263" spans="1:126">
      <c r="A263" s="286"/>
      <c r="B263" s="1"/>
      <c r="C263" s="2"/>
      <c r="D263" s="311"/>
      <c r="E263" s="2"/>
      <c r="F263" s="311"/>
      <c r="G263" s="285"/>
      <c r="H263" s="285"/>
      <c r="I263" s="2"/>
      <c r="J263" s="311"/>
      <c r="K263" s="2"/>
      <c r="M263" s="1"/>
      <c r="N263" s="2"/>
      <c r="O263" s="311"/>
      <c r="P263" s="2"/>
      <c r="Q263" s="311"/>
      <c r="R263" s="285"/>
      <c r="S263" s="285"/>
      <c r="T263" s="2"/>
      <c r="U263" s="311"/>
      <c r="V263" s="2"/>
      <c r="X263" s="1"/>
      <c r="Y263" s="2"/>
      <c r="Z263" s="311"/>
      <c r="AA263" s="2"/>
      <c r="AB263" s="311"/>
      <c r="AC263" s="285"/>
      <c r="AD263" s="285"/>
      <c r="AE263" s="2"/>
      <c r="AF263" s="311"/>
      <c r="AG263" s="2"/>
      <c r="AI263" s="1"/>
      <c r="AJ263" s="2"/>
      <c r="AK263" s="311"/>
      <c r="AL263" s="2"/>
      <c r="AM263" s="311"/>
      <c r="AN263" s="285"/>
      <c r="AO263" s="285"/>
      <c r="AP263" s="2"/>
      <c r="AQ263" s="311"/>
      <c r="AR263" s="2"/>
      <c r="AV263" s="311"/>
      <c r="BA263" s="2"/>
      <c r="BB263" s="311"/>
      <c r="BC263" s="2"/>
      <c r="BG263" s="311"/>
      <c r="BI263" s="311"/>
      <c r="BL263" s="2"/>
      <c r="BM263" s="311"/>
      <c r="BN263" s="2"/>
      <c r="BP263" s="1"/>
      <c r="BQ263" s="2"/>
      <c r="BR263" s="311"/>
      <c r="BS263" s="2"/>
      <c r="BT263" s="311"/>
      <c r="BW263" s="2"/>
      <c r="BX263" s="311"/>
      <c r="BY263" s="2"/>
      <c r="CA263" s="1"/>
      <c r="CB263" s="2"/>
      <c r="CC263" s="311"/>
      <c r="CD263" s="2"/>
      <c r="CE263" s="311"/>
      <c r="CH263" s="2"/>
      <c r="CI263" s="311"/>
      <c r="CJ263" s="2"/>
      <c r="CL263" s="1"/>
      <c r="CM263" s="2"/>
      <c r="CN263" s="311"/>
      <c r="CO263" s="2"/>
      <c r="CP263" s="311"/>
      <c r="CS263" s="2"/>
      <c r="CT263" s="311"/>
      <c r="CU263" s="2"/>
      <c r="CW263" s="284"/>
      <c r="CX263" s="284"/>
      <c r="CY263" s="284"/>
      <c r="CZ263" s="284"/>
      <c r="DA263" s="284"/>
      <c r="DB263" s="284"/>
      <c r="DC263" s="284"/>
      <c r="DD263" s="284"/>
      <c r="DE263" s="284"/>
      <c r="DF263" s="284"/>
      <c r="DI263" s="76" t="s">
        <v>69</v>
      </c>
      <c r="DJ263" s="77"/>
      <c r="DK263" s="77"/>
      <c r="DL263" s="77"/>
      <c r="DM263" s="306"/>
      <c r="DN263" s="299"/>
      <c r="DP263" s="154">
        <f>DP262/DP250</f>
        <v>0</v>
      </c>
      <c r="DR263" s="76" t="s">
        <v>88</v>
      </c>
      <c r="DS263" s="77"/>
      <c r="DT263" s="77"/>
      <c r="DU263" s="306"/>
      <c r="DV263" s="154">
        <f>DV262/DV265</f>
        <v>6.3291139240506333E-2</v>
      </c>
    </row>
    <row r="264" spans="1:126">
      <c r="A264" s="286"/>
      <c r="B264" s="14" t="s">
        <v>2</v>
      </c>
      <c r="C264" s="4">
        <f>SUM(C248:C263)</f>
        <v>21</v>
      </c>
      <c r="D264" s="6">
        <f t="shared" ref="D264:E264" si="1052">SUM(D248:D263)</f>
        <v>19</v>
      </c>
      <c r="E264" s="4">
        <f t="shared" si="1052"/>
        <v>10</v>
      </c>
      <c r="F264" s="8">
        <f>SUM(C264:E264)</f>
        <v>50</v>
      </c>
      <c r="G264" s="285"/>
      <c r="H264" s="8">
        <f>SUM(I264:K264)</f>
        <v>20</v>
      </c>
      <c r="I264" s="4">
        <f>SUM(I248:I263)</f>
        <v>9</v>
      </c>
      <c r="J264" s="4">
        <f t="shared" ref="J264:K264" si="1053">SUM(J248:J263)</f>
        <v>11</v>
      </c>
      <c r="K264" s="4">
        <f t="shared" si="1053"/>
        <v>0</v>
      </c>
      <c r="M264" s="14" t="s">
        <v>2</v>
      </c>
      <c r="N264" s="4">
        <f>SUM(N248:N263)</f>
        <v>7</v>
      </c>
      <c r="O264" s="4">
        <f t="shared" ref="O264:P264" si="1054">SUM(O248:O263)</f>
        <v>8</v>
      </c>
      <c r="P264" s="4">
        <f t="shared" si="1054"/>
        <v>0</v>
      </c>
      <c r="Q264" s="8">
        <f>SUM(N264:P264)</f>
        <v>15</v>
      </c>
      <c r="R264" s="285"/>
      <c r="S264" s="8">
        <f>SUM(T264:V264)</f>
        <v>50</v>
      </c>
      <c r="T264" s="4">
        <f>SUM(T248:T263)</f>
        <v>23</v>
      </c>
      <c r="U264" s="4">
        <f t="shared" ref="U264:V264" si="1055">SUM(U248:U263)</f>
        <v>16</v>
      </c>
      <c r="V264" s="6">
        <f t="shared" si="1055"/>
        <v>11</v>
      </c>
      <c r="X264" s="14" t="s">
        <v>2</v>
      </c>
      <c r="Y264" s="4">
        <f>SUM(Y248:Y263)</f>
        <v>6</v>
      </c>
      <c r="Z264" s="6">
        <f t="shared" ref="Z264:AA264" si="1056">SUM(Z248:Z263)</f>
        <v>16</v>
      </c>
      <c r="AA264" s="4">
        <f t="shared" si="1056"/>
        <v>11</v>
      </c>
      <c r="AB264" s="8">
        <f>SUM(Y264:AA264)</f>
        <v>33</v>
      </c>
      <c r="AC264" s="285"/>
      <c r="AD264" s="8">
        <f>SUM(AE264:AG264)</f>
        <v>50</v>
      </c>
      <c r="AE264" s="4">
        <f>SUM(AE248:AE263)</f>
        <v>20</v>
      </c>
      <c r="AF264" s="4">
        <f t="shared" ref="AF264:AG264" si="1057">SUM(AF248:AF263)</f>
        <v>14</v>
      </c>
      <c r="AG264" s="4">
        <f t="shared" si="1057"/>
        <v>16</v>
      </c>
      <c r="AI264" s="14" t="s">
        <v>2</v>
      </c>
      <c r="AJ264" s="4">
        <f>SUM(AJ248:AJ263)</f>
        <v>26</v>
      </c>
      <c r="AK264" s="4">
        <f t="shared" ref="AK264:AL264" si="1058">SUM(AK248:AK263)</f>
        <v>11</v>
      </c>
      <c r="AL264" s="4">
        <f t="shared" si="1058"/>
        <v>8</v>
      </c>
      <c r="AM264" s="8">
        <f>SUM(AJ264:AL264)</f>
        <v>45</v>
      </c>
      <c r="AN264" s="285"/>
      <c r="AO264" s="8">
        <f>SUM(AP264:AR264)</f>
        <v>50</v>
      </c>
      <c r="AP264" s="4">
        <f>SUM(AP248:AP263)</f>
        <v>23</v>
      </c>
      <c r="AQ264" s="4">
        <f t="shared" ref="AQ264:AR264" si="1059">SUM(AQ248:AQ263)</f>
        <v>15</v>
      </c>
      <c r="AR264" s="6">
        <f t="shared" si="1059"/>
        <v>12</v>
      </c>
      <c r="AT264" s="14" t="s">
        <v>2</v>
      </c>
      <c r="AU264" s="4">
        <f>SUM(AU248:AU263)</f>
        <v>25</v>
      </c>
      <c r="AV264" s="4">
        <f t="shared" ref="AV264:AW264" si="1060">SUM(AV248:AV263)</f>
        <v>11</v>
      </c>
      <c r="AW264" s="4">
        <f t="shared" si="1060"/>
        <v>2</v>
      </c>
      <c r="AX264" s="8">
        <f>SUM(AU264:AW264)</f>
        <v>38</v>
      </c>
      <c r="AZ264" s="8">
        <f>SUM(BA264:BC264)</f>
        <v>50</v>
      </c>
      <c r="BA264" s="4">
        <f>SUM(BA248:BA263)</f>
        <v>19</v>
      </c>
      <c r="BB264" s="4">
        <f t="shared" ref="BB264:BC264" si="1061">SUM(BB248:BB263)</f>
        <v>23</v>
      </c>
      <c r="BC264" s="6">
        <f t="shared" si="1061"/>
        <v>8</v>
      </c>
      <c r="BE264" s="14" t="s">
        <v>2</v>
      </c>
      <c r="BF264" s="4">
        <f>SUM(BF248:BF263)</f>
        <v>22</v>
      </c>
      <c r="BG264" s="6">
        <f>SUM(BG248:BG263)</f>
        <v>10</v>
      </c>
      <c r="BH264" s="4">
        <f>SUM(BH248:BH263)</f>
        <v>7</v>
      </c>
      <c r="BI264" s="8">
        <f>SUM(BF264:BH264)</f>
        <v>39</v>
      </c>
      <c r="BK264" s="8">
        <f>SUM(BL264:BN264)</f>
        <v>50</v>
      </c>
      <c r="BL264" s="4">
        <f>SUM(BL248:BL263)</f>
        <v>25</v>
      </c>
      <c r="BM264" s="4">
        <f>SUM(BM248:BM263)</f>
        <v>20</v>
      </c>
      <c r="BN264" s="4">
        <f>SUM(BN248:BN263)</f>
        <v>5</v>
      </c>
      <c r="BP264" s="14" t="s">
        <v>2</v>
      </c>
      <c r="BQ264" s="4">
        <f>SUM(BQ248:BQ263)</f>
        <v>37</v>
      </c>
      <c r="BR264" s="4">
        <f t="shared" ref="BR264:BS264" si="1062">SUM(BR248:BR263)</f>
        <v>13</v>
      </c>
      <c r="BS264" s="4">
        <f t="shared" si="1062"/>
        <v>-19</v>
      </c>
      <c r="BT264" s="8">
        <f>SUM(BQ264:BS264)</f>
        <v>31</v>
      </c>
      <c r="BV264" s="8">
        <f>SUM(BW264:BY264)</f>
        <v>50</v>
      </c>
      <c r="BW264" s="4">
        <f>SUM(BW248:BW263)</f>
        <v>16</v>
      </c>
      <c r="BX264" s="4">
        <f t="shared" ref="BX264:BY264" si="1063">SUM(BX248:BX263)</f>
        <v>13</v>
      </c>
      <c r="BY264" s="6">
        <f t="shared" si="1063"/>
        <v>21</v>
      </c>
      <c r="CA264" s="14" t="s">
        <v>2</v>
      </c>
      <c r="CB264" s="4">
        <f>SUM(CB248:CB263)</f>
        <v>31</v>
      </c>
      <c r="CC264" s="4">
        <f t="shared" ref="CC264:CD264" si="1064">SUM(CC248:CC263)</f>
        <v>5</v>
      </c>
      <c r="CD264" s="4">
        <f t="shared" si="1064"/>
        <v>14</v>
      </c>
      <c r="CE264" s="8">
        <f>SUM(CB264:CD264)</f>
        <v>50</v>
      </c>
      <c r="CG264" s="8">
        <f>SUM(CH264:CJ264)</f>
        <v>48</v>
      </c>
      <c r="CH264" s="4">
        <f>SUM(CH248:CH263)</f>
        <v>31</v>
      </c>
      <c r="CI264" s="4">
        <f t="shared" ref="CI264:CJ264" si="1065">SUM(CI248:CI263)</f>
        <v>8</v>
      </c>
      <c r="CJ264" s="6">
        <f t="shared" si="1065"/>
        <v>9</v>
      </c>
      <c r="CL264" s="14" t="s">
        <v>2</v>
      </c>
      <c r="CM264" s="4">
        <f>SUM(CM248:CM263)</f>
        <v>0</v>
      </c>
      <c r="CN264" s="6">
        <f t="shared" ref="CN264:CO264" si="1066">SUM(CN248:CN263)</f>
        <v>28</v>
      </c>
      <c r="CO264" s="4">
        <f t="shared" si="1066"/>
        <v>17</v>
      </c>
      <c r="CP264" s="8">
        <f>SUM(CM264:CO264)</f>
        <v>45</v>
      </c>
      <c r="CR264" s="8">
        <f>SUM(CS264:CU264)</f>
        <v>0</v>
      </c>
      <c r="CS264" s="4">
        <f>SUM(CS248:CS263)</f>
        <v>10</v>
      </c>
      <c r="CT264" s="4">
        <f t="shared" ref="CT264:CU264" si="1067">SUM(CT248:CT263)</f>
        <v>-22</v>
      </c>
      <c r="CU264" s="4">
        <f t="shared" si="1067"/>
        <v>12</v>
      </c>
      <c r="CW264" s="284"/>
      <c r="CX264" s="284"/>
      <c r="CY264" s="284"/>
      <c r="CZ264" s="284"/>
      <c r="DA264" s="284"/>
      <c r="DB264" s="284"/>
      <c r="DC264" s="284"/>
      <c r="DD264" s="284"/>
      <c r="DE264" s="284"/>
      <c r="DF264" s="284"/>
      <c r="DI264" s="76" t="s">
        <v>70</v>
      </c>
      <c r="DJ264" s="77"/>
      <c r="DK264" s="77"/>
      <c r="DL264" s="77"/>
      <c r="DM264" s="306"/>
      <c r="DN264" s="299"/>
      <c r="DP264" s="306">
        <f>DA246+CP246+CE246+BT246+BI246+AX246+AM246+AB246+Q246+F246</f>
        <v>16</v>
      </c>
      <c r="DR264" s="76" t="s">
        <v>89</v>
      </c>
      <c r="DS264" s="77"/>
      <c r="DT264" s="77"/>
      <c r="DU264" s="306"/>
      <c r="DV264" s="313">
        <f>DV259+DV261+DV263</f>
        <v>0.20253164556962025</v>
      </c>
    </row>
    <row r="265" spans="1:126">
      <c r="A265" s="286"/>
      <c r="B265" s="13" t="s">
        <v>3</v>
      </c>
      <c r="C265" s="5">
        <f>COUNTA(C248:C263)</f>
        <v>2</v>
      </c>
      <c r="D265" s="5">
        <f t="shared" ref="D265:E265" si="1068">COUNTA(D248:D263)</f>
        <v>2</v>
      </c>
      <c r="E265" s="5">
        <f t="shared" si="1068"/>
        <v>2</v>
      </c>
      <c r="F265" s="8">
        <f>SUM(C265:E265)</f>
        <v>6</v>
      </c>
      <c r="G265" s="285"/>
      <c r="H265" s="8">
        <f>SUM(I265:K265)</f>
        <v>5</v>
      </c>
      <c r="I265" s="5">
        <f>COUNTA(I248:I263)</f>
        <v>2</v>
      </c>
      <c r="J265" s="5">
        <f t="shared" ref="J265:K265" si="1069">COUNTA(J248:J263)</f>
        <v>2</v>
      </c>
      <c r="K265" s="5">
        <f t="shared" si="1069"/>
        <v>1</v>
      </c>
      <c r="M265" s="13" t="s">
        <v>3</v>
      </c>
      <c r="N265" s="5">
        <f>COUNTA(N248:N263)</f>
        <v>2</v>
      </c>
      <c r="O265" s="5">
        <f t="shared" ref="O265:P265" si="1070">COUNTA(O248:O263)</f>
        <v>2</v>
      </c>
      <c r="P265" s="5">
        <f t="shared" si="1070"/>
        <v>1</v>
      </c>
      <c r="Q265" s="8">
        <f>SUM(N265:P265)</f>
        <v>5</v>
      </c>
      <c r="R265" s="285"/>
      <c r="S265" s="8">
        <f>SUM(T265:V265)</f>
        <v>5</v>
      </c>
      <c r="T265" s="5">
        <f>COUNTA(T248:T263)</f>
        <v>2</v>
      </c>
      <c r="U265" s="5">
        <f t="shared" ref="U265:V265" si="1071">COUNTA(U248:U263)</f>
        <v>2</v>
      </c>
      <c r="V265" s="5">
        <f t="shared" si="1071"/>
        <v>1</v>
      </c>
      <c r="X265" s="13" t="s">
        <v>3</v>
      </c>
      <c r="Y265" s="5">
        <f>COUNTA(Y248:Y263)</f>
        <v>2</v>
      </c>
      <c r="Z265" s="5">
        <f t="shared" ref="Z265:AA265" si="1072">COUNTA(Z248:Z263)</f>
        <v>2</v>
      </c>
      <c r="AA265" s="5">
        <f t="shared" si="1072"/>
        <v>2</v>
      </c>
      <c r="AB265" s="8">
        <f>SUM(Y265:AA265)</f>
        <v>6</v>
      </c>
      <c r="AC265" s="285"/>
      <c r="AD265" s="8">
        <f>SUM(AE265:AG265)</f>
        <v>6</v>
      </c>
      <c r="AE265" s="5">
        <f>COUNTA(AE248:AE263)</f>
        <v>2</v>
      </c>
      <c r="AF265" s="5">
        <f t="shared" ref="AF265:AG265" si="1073">COUNTA(AF248:AF263)</f>
        <v>2</v>
      </c>
      <c r="AG265" s="5">
        <f t="shared" si="1073"/>
        <v>2</v>
      </c>
      <c r="AI265" s="13" t="s">
        <v>3</v>
      </c>
      <c r="AJ265" s="5">
        <f>COUNTA(AJ248:AJ263)</f>
        <v>3</v>
      </c>
      <c r="AK265" s="5">
        <f t="shared" ref="AK265:AL265" si="1074">COUNTA(AK248:AK263)</f>
        <v>3</v>
      </c>
      <c r="AL265" s="5">
        <f t="shared" si="1074"/>
        <v>3</v>
      </c>
      <c r="AM265" s="8">
        <f>SUM(AJ265:AL265)</f>
        <v>9</v>
      </c>
      <c r="AN265" s="285"/>
      <c r="AO265" s="8">
        <f>SUM(AP265:AR265)</f>
        <v>9</v>
      </c>
      <c r="AP265" s="5">
        <f>COUNTA(AP248:AP263)</f>
        <v>3</v>
      </c>
      <c r="AQ265" s="5">
        <f t="shared" ref="AQ265:AR265" si="1075">COUNTA(AQ248:AQ263)</f>
        <v>3</v>
      </c>
      <c r="AR265" s="5">
        <f t="shared" si="1075"/>
        <v>3</v>
      </c>
      <c r="AT265" s="13" t="s">
        <v>3</v>
      </c>
      <c r="AU265" s="5">
        <f>COUNTA(AU248:AU263)</f>
        <v>3</v>
      </c>
      <c r="AV265" s="5">
        <f t="shared" ref="AV265:AW265" si="1076">COUNTA(AV248:AV263)</f>
        <v>3</v>
      </c>
      <c r="AW265" s="5">
        <f t="shared" si="1076"/>
        <v>2</v>
      </c>
      <c r="AX265" s="8">
        <f>SUM(AU265:AW265)</f>
        <v>8</v>
      </c>
      <c r="AZ265" s="8">
        <f>SUM(BA265:BC265)</f>
        <v>8</v>
      </c>
      <c r="BA265" s="5">
        <f>COUNTA(BA248:BA263)</f>
        <v>3</v>
      </c>
      <c r="BB265" s="5">
        <f t="shared" ref="BB265:BC265" si="1077">COUNTA(BB248:BB263)</f>
        <v>3</v>
      </c>
      <c r="BC265" s="5">
        <f t="shared" si="1077"/>
        <v>2</v>
      </c>
      <c r="BE265" s="13" t="s">
        <v>3</v>
      </c>
      <c r="BF265" s="5">
        <f>COUNTA(BF248:BF263)</f>
        <v>3</v>
      </c>
      <c r="BG265" s="5">
        <f>COUNTA(BG248:BG263)</f>
        <v>3</v>
      </c>
      <c r="BH265" s="5">
        <f>COUNTA(BH248:BH263)</f>
        <v>2</v>
      </c>
      <c r="BI265" s="8">
        <f>SUM(BF265:BH265)</f>
        <v>8</v>
      </c>
      <c r="BK265" s="8">
        <f>SUM(BL265:BN265)</f>
        <v>8</v>
      </c>
      <c r="BL265" s="5">
        <f>COUNTA(BL248:BL263)</f>
        <v>3</v>
      </c>
      <c r="BM265" s="5">
        <f>COUNTA(BM248:BM263)</f>
        <v>3</v>
      </c>
      <c r="BN265" s="5">
        <f>COUNTA(BN248:BN263)</f>
        <v>2</v>
      </c>
      <c r="BP265" s="13" t="s">
        <v>3</v>
      </c>
      <c r="BQ265" s="5">
        <f>COUNTA(BQ248:BQ263)</f>
        <v>4</v>
      </c>
      <c r="BR265" s="5">
        <f t="shared" ref="BR265:BS265" si="1078">COUNTA(BR248:BR263)</f>
        <v>3</v>
      </c>
      <c r="BS265" s="5">
        <f t="shared" si="1078"/>
        <v>3</v>
      </c>
      <c r="BT265" s="8">
        <f>SUM(BQ265:BS265)</f>
        <v>10</v>
      </c>
      <c r="BV265" s="8">
        <f>SUM(BW265:BY265)</f>
        <v>10</v>
      </c>
      <c r="BW265" s="5">
        <f>COUNTA(BW248:BW263)</f>
        <v>4</v>
      </c>
      <c r="BX265" s="5">
        <f t="shared" ref="BX265:BY265" si="1079">COUNTA(BX248:BX263)</f>
        <v>3</v>
      </c>
      <c r="BY265" s="5">
        <f t="shared" si="1079"/>
        <v>3</v>
      </c>
      <c r="CA265" s="13" t="s">
        <v>3</v>
      </c>
      <c r="CB265" s="5">
        <f>COUNTA(CB248:CB263)</f>
        <v>5</v>
      </c>
      <c r="CC265" s="5">
        <f t="shared" ref="CC265:CD265" si="1080">COUNTA(CC248:CC263)</f>
        <v>4</v>
      </c>
      <c r="CD265" s="5">
        <f t="shared" si="1080"/>
        <v>4</v>
      </c>
      <c r="CE265" s="8">
        <f>SUM(CB265:CD265)</f>
        <v>13</v>
      </c>
      <c r="CG265" s="8">
        <f>SUM(CH265:CJ265)</f>
        <v>12</v>
      </c>
      <c r="CH265" s="5">
        <f>COUNTA(CH248:CH263)</f>
        <v>4</v>
      </c>
      <c r="CI265" s="5">
        <f t="shared" ref="CI265:CJ265" si="1081">COUNTA(CI248:CI263)</f>
        <v>4</v>
      </c>
      <c r="CJ265" s="5">
        <f t="shared" si="1081"/>
        <v>4</v>
      </c>
      <c r="CL265" s="13" t="s">
        <v>3</v>
      </c>
      <c r="CM265" s="5">
        <f>COUNTA(CM248:CM263)</f>
        <v>5</v>
      </c>
      <c r="CN265" s="5">
        <f t="shared" ref="CN265:CO265" si="1082">COUNTA(CN248:CN263)</f>
        <v>5</v>
      </c>
      <c r="CO265" s="5">
        <f t="shared" si="1082"/>
        <v>4</v>
      </c>
      <c r="CP265" s="8">
        <f>SUM(CM265:CO265)</f>
        <v>14</v>
      </c>
      <c r="CR265" s="8">
        <f>SUM(CS265:CU265)</f>
        <v>14</v>
      </c>
      <c r="CS265" s="5">
        <f>COUNTA(CS248:CS263)</f>
        <v>5</v>
      </c>
      <c r="CT265" s="5">
        <f t="shared" ref="CT265:CU265" si="1083">COUNTA(CT248:CT263)</f>
        <v>5</v>
      </c>
      <c r="CU265" s="5">
        <f t="shared" si="1083"/>
        <v>4</v>
      </c>
      <c r="CW265" s="284"/>
      <c r="CX265" s="284"/>
      <c r="CY265" s="284"/>
      <c r="CZ265" s="284"/>
      <c r="DA265" s="284"/>
      <c r="DB265" s="284"/>
      <c r="DC265" s="284"/>
      <c r="DD265" s="284"/>
      <c r="DE265" s="284"/>
      <c r="DF265" s="284"/>
      <c r="DI265" s="76" t="s">
        <v>71</v>
      </c>
      <c r="DJ265" s="77"/>
      <c r="DK265" s="77"/>
      <c r="DL265" s="77"/>
      <c r="DM265" s="306"/>
      <c r="DN265" s="299"/>
      <c r="DP265" s="306">
        <f>DP264-DP251</f>
        <v>13</v>
      </c>
      <c r="DR265" s="76" t="s">
        <v>3</v>
      </c>
      <c r="DS265" s="77"/>
      <c r="DT265" s="77"/>
      <c r="DU265" s="306"/>
      <c r="DV265" s="306">
        <f>DP257/DP259</f>
        <v>79</v>
      </c>
    </row>
    <row r="266" spans="1:126">
      <c r="A266" s="286"/>
      <c r="B266" s="14" t="s">
        <v>5</v>
      </c>
      <c r="C266" s="6">
        <f t="shared" ref="C266:E266" si="1084">C265-COUNT(C248:C263)</f>
        <v>0</v>
      </c>
      <c r="D266" s="6">
        <f t="shared" si="1084"/>
        <v>0</v>
      </c>
      <c r="E266" s="6">
        <f t="shared" si="1084"/>
        <v>1</v>
      </c>
      <c r="F266" s="8">
        <f>SUM(C266:E266)</f>
        <v>1</v>
      </c>
      <c r="G266" s="285"/>
      <c r="H266" s="8">
        <f>SUM(I266:K266)</f>
        <v>2</v>
      </c>
      <c r="I266" s="4">
        <f>I265-COUNT(I248:I263)</f>
        <v>0</v>
      </c>
      <c r="J266" s="4">
        <f>J265-COUNT(J248:J263)</f>
        <v>1</v>
      </c>
      <c r="K266" s="4">
        <f t="shared" ref="K266" si="1085">K265-COUNT(K248:K263)</f>
        <v>1</v>
      </c>
      <c r="M266" s="14" t="s">
        <v>5</v>
      </c>
      <c r="N266" s="4">
        <f>N265-COUNT(N248:N263)</f>
        <v>1</v>
      </c>
      <c r="O266" s="4">
        <f t="shared" ref="O266:P266" si="1086">O265-COUNT(O248:O263)</f>
        <v>0</v>
      </c>
      <c r="P266" s="4">
        <f t="shared" si="1086"/>
        <v>1</v>
      </c>
      <c r="Q266" s="8">
        <f>SUM(N266:P266)</f>
        <v>2</v>
      </c>
      <c r="R266" s="285"/>
      <c r="S266" s="8">
        <f>SUM(T266:V266)</f>
        <v>0</v>
      </c>
      <c r="T266" s="4">
        <f>T265-COUNT(T248:T263)</f>
        <v>0</v>
      </c>
      <c r="U266" s="6">
        <f t="shared" ref="U266:V266" si="1087">U265-COUNT(U248:U263)</f>
        <v>0</v>
      </c>
      <c r="V266" s="4">
        <f t="shared" si="1087"/>
        <v>0</v>
      </c>
      <c r="X266" s="14" t="s">
        <v>5</v>
      </c>
      <c r="Y266" s="6">
        <f t="shared" ref="Y266:AA266" si="1088">Y265-COUNT(Y248:Y263)</f>
        <v>1</v>
      </c>
      <c r="Z266" s="6">
        <f t="shared" si="1088"/>
        <v>0</v>
      </c>
      <c r="AA266" s="6">
        <f t="shared" si="1088"/>
        <v>0</v>
      </c>
      <c r="AB266" s="8">
        <f>SUM(Y266:AA266)</f>
        <v>1</v>
      </c>
      <c r="AC266" s="285"/>
      <c r="AD266" s="8">
        <f>SUM(AE266:AG266)</f>
        <v>0</v>
      </c>
      <c r="AE266" s="4">
        <f>AE265-COUNT(AE248:AE263)</f>
        <v>0</v>
      </c>
      <c r="AF266" s="4">
        <f>AF265-COUNT(AF248:AF263)</f>
        <v>0</v>
      </c>
      <c r="AG266" s="4">
        <f t="shared" ref="AG266" si="1089">AG265-COUNT(AG248:AG263)</f>
        <v>0</v>
      </c>
      <c r="AI266" s="14" t="s">
        <v>5</v>
      </c>
      <c r="AJ266" s="4">
        <f>AJ265-COUNT(AJ248:AJ263)</f>
        <v>0</v>
      </c>
      <c r="AK266" s="4">
        <f t="shared" ref="AK266:AL266" si="1090">AK265-COUNT(AK248:AK263)</f>
        <v>1</v>
      </c>
      <c r="AL266" s="4">
        <f t="shared" si="1090"/>
        <v>1</v>
      </c>
      <c r="AM266" s="8">
        <f>SUM(AJ266:AL266)</f>
        <v>2</v>
      </c>
      <c r="AN266" s="285"/>
      <c r="AO266" s="8">
        <f>SUM(AP266:AR266)</f>
        <v>2</v>
      </c>
      <c r="AP266" s="4">
        <f>AP265-COUNT(AP248:AP263)</f>
        <v>0</v>
      </c>
      <c r="AQ266" s="6">
        <f t="shared" ref="AQ266:AR266" si="1091">AQ265-COUNT(AQ248:AQ263)</f>
        <v>1</v>
      </c>
      <c r="AR266" s="4">
        <f t="shared" si="1091"/>
        <v>1</v>
      </c>
      <c r="AT266" s="14" t="s">
        <v>5</v>
      </c>
      <c r="AU266" s="4">
        <f>AU265-COUNT(AU248:AU263)</f>
        <v>0</v>
      </c>
      <c r="AV266" s="4">
        <f t="shared" ref="AV266:AW266" si="1092">AV265-COUNT(AV248:AV263)</f>
        <v>1</v>
      </c>
      <c r="AW266" s="4">
        <f t="shared" si="1092"/>
        <v>1</v>
      </c>
      <c r="AX266" s="8">
        <f>SUM(AU266:AW266)</f>
        <v>2</v>
      </c>
      <c r="AZ266" s="8">
        <f>SUM(BA266:BC266)</f>
        <v>1</v>
      </c>
      <c r="BA266" s="4">
        <f>BA265-COUNT(BA248:BA263)</f>
        <v>1</v>
      </c>
      <c r="BB266" s="6">
        <f t="shared" ref="BB266:BC266" si="1093">BB265-COUNT(BB248:BB263)</f>
        <v>0</v>
      </c>
      <c r="BC266" s="4">
        <f t="shared" si="1093"/>
        <v>0</v>
      </c>
      <c r="BE266" s="14" t="s">
        <v>5</v>
      </c>
      <c r="BF266" s="4">
        <f>BF265-COUNT(BF248:BF263)</f>
        <v>1</v>
      </c>
      <c r="BG266" s="6">
        <f>BG265-COUNT(BG248:BG263)</f>
        <v>1</v>
      </c>
      <c r="BH266" s="6">
        <f>BH265-COUNT(BH248:BH263)</f>
        <v>1</v>
      </c>
      <c r="BI266" s="8">
        <f>SUM(BF266:BH266)</f>
        <v>3</v>
      </c>
      <c r="BK266" s="8">
        <f>SUM(BL266:BN266)</f>
        <v>1</v>
      </c>
      <c r="BL266" s="4">
        <f>BL265-COUNT(BL248:BL263)</f>
        <v>0</v>
      </c>
      <c r="BM266" s="4">
        <f>BM265-COUNT(BM248:BM263)</f>
        <v>1</v>
      </c>
      <c r="BN266" s="4">
        <f>BN265-COUNT(BN248:BN263)</f>
        <v>0</v>
      </c>
      <c r="BP266" s="14" t="s">
        <v>5</v>
      </c>
      <c r="BQ266" s="4">
        <f>BQ265-COUNT(BQ248:BQ263)</f>
        <v>0</v>
      </c>
      <c r="BR266" s="4">
        <f t="shared" ref="BR266:BS266" si="1094">BR265-COUNT(BR248:BR263)</f>
        <v>0</v>
      </c>
      <c r="BS266" s="4">
        <f t="shared" si="1094"/>
        <v>0</v>
      </c>
      <c r="BT266" s="8">
        <f>SUM(BQ266:BS266)</f>
        <v>0</v>
      </c>
      <c r="BV266" s="8">
        <f>SUM(BW266:BY266)</f>
        <v>2</v>
      </c>
      <c r="BW266" s="4">
        <f>BW265-COUNT(BW248:BW263)</f>
        <v>1</v>
      </c>
      <c r="BX266" s="6">
        <f t="shared" ref="BX266:BY266" si="1095">BX265-COUNT(BX248:BX263)</f>
        <v>1</v>
      </c>
      <c r="BY266" s="4">
        <f t="shared" si="1095"/>
        <v>0</v>
      </c>
      <c r="CA266" s="14" t="s">
        <v>5</v>
      </c>
      <c r="CB266" s="4">
        <f>CB265-COUNT(CB248:CB263)</f>
        <v>0</v>
      </c>
      <c r="CC266" s="4">
        <f t="shared" ref="CC266:CD266" si="1096">CC265-COUNT(CC248:CC263)</f>
        <v>2</v>
      </c>
      <c r="CD266" s="4">
        <f t="shared" si="1096"/>
        <v>2</v>
      </c>
      <c r="CE266" s="8">
        <f>SUM(CB266:CD266)</f>
        <v>4</v>
      </c>
      <c r="CG266" s="8">
        <f>SUM(CH266:CJ266)</f>
        <v>4</v>
      </c>
      <c r="CH266" s="4">
        <f>CH265-COUNT(CH248:CH263)</f>
        <v>0</v>
      </c>
      <c r="CI266" s="6">
        <f t="shared" ref="CI266:CJ266" si="1097">CI265-COUNT(CI248:CI263)</f>
        <v>1</v>
      </c>
      <c r="CJ266" s="4">
        <f t="shared" si="1097"/>
        <v>3</v>
      </c>
      <c r="CL266" s="14" t="s">
        <v>5</v>
      </c>
      <c r="CM266" s="6">
        <f t="shared" ref="CM266:CO266" si="1098">CM265-COUNT(CM248:CM263)</f>
        <v>2</v>
      </c>
      <c r="CN266" s="6">
        <f t="shared" si="1098"/>
        <v>2</v>
      </c>
      <c r="CO266" s="6">
        <f t="shared" si="1098"/>
        <v>2</v>
      </c>
      <c r="CP266" s="8">
        <f>SUM(CM266:CO266)</f>
        <v>6</v>
      </c>
      <c r="CR266" s="8">
        <f>SUM(CS266:CU266)</f>
        <v>5</v>
      </c>
      <c r="CS266" s="4">
        <f>CS265-COUNT(CS248:CS263)</f>
        <v>3</v>
      </c>
      <c r="CT266" s="4">
        <f>CT265-COUNT(CT248:CT263)</f>
        <v>1</v>
      </c>
      <c r="CU266" s="4">
        <f t="shared" ref="CU266" si="1099">CU265-COUNT(CU248:CU263)</f>
        <v>1</v>
      </c>
      <c r="CW266" s="284"/>
      <c r="CX266" s="284"/>
      <c r="CY266" s="284"/>
      <c r="CZ266" s="284"/>
      <c r="DA266" s="284"/>
      <c r="DB266" s="284"/>
      <c r="DC266" s="284"/>
      <c r="DD266" s="284"/>
      <c r="DE266" s="284"/>
      <c r="DF266" s="284"/>
      <c r="DI266" s="274" t="s">
        <v>72</v>
      </c>
      <c r="DJ266" s="275"/>
      <c r="DK266" s="275"/>
      <c r="DL266" s="275"/>
      <c r="DM266" s="307"/>
      <c r="DN266" s="308"/>
      <c r="DP266" s="309">
        <f>1-(DP265/DP264)</f>
        <v>0.1875</v>
      </c>
      <c r="DR266" s="76"/>
      <c r="DS266" s="77"/>
      <c r="DT266" s="77"/>
      <c r="DU266" s="306"/>
      <c r="DV266" s="299"/>
    </row>
    <row r="267" spans="1:126">
      <c r="A267" s="286"/>
      <c r="B267" s="14" t="s">
        <v>10</v>
      </c>
      <c r="C267" s="27">
        <f t="shared" ref="C267:F267" si="1100">C266/C265</f>
        <v>0</v>
      </c>
      <c r="D267" s="30">
        <f t="shared" si="1100"/>
        <v>0</v>
      </c>
      <c r="E267" s="30">
        <f t="shared" si="1100"/>
        <v>0.5</v>
      </c>
      <c r="F267" s="26">
        <f t="shared" si="1100"/>
        <v>0.16666666666666666</v>
      </c>
      <c r="G267" s="285"/>
      <c r="H267" s="26">
        <f t="shared" ref="H267:K267" si="1101">H266/H265</f>
        <v>0.4</v>
      </c>
      <c r="I267" s="27">
        <f t="shared" si="1101"/>
        <v>0</v>
      </c>
      <c r="J267" s="27">
        <f t="shared" si="1101"/>
        <v>0.5</v>
      </c>
      <c r="K267" s="27">
        <f t="shared" si="1101"/>
        <v>1</v>
      </c>
      <c r="M267" s="14" t="s">
        <v>10</v>
      </c>
      <c r="N267" s="25">
        <f>N266/N265</f>
        <v>0.5</v>
      </c>
      <c r="O267" s="27">
        <f t="shared" ref="O267:Q267" si="1102">O266/O265</f>
        <v>0</v>
      </c>
      <c r="P267" s="27">
        <f t="shared" si="1102"/>
        <v>1</v>
      </c>
      <c r="Q267" s="26">
        <f t="shared" si="1102"/>
        <v>0.4</v>
      </c>
      <c r="R267" s="285"/>
      <c r="S267" s="26">
        <f t="shared" ref="S267:V267" si="1103">S266/S265</f>
        <v>0</v>
      </c>
      <c r="T267" s="27">
        <f t="shared" si="1103"/>
        <v>0</v>
      </c>
      <c r="U267" s="30">
        <f t="shared" si="1103"/>
        <v>0</v>
      </c>
      <c r="V267" s="27">
        <f t="shared" si="1103"/>
        <v>0</v>
      </c>
      <c r="X267" s="14" t="s">
        <v>10</v>
      </c>
      <c r="Y267" s="27">
        <f t="shared" ref="Y267:AB267" si="1104">Y266/Y265</f>
        <v>0.5</v>
      </c>
      <c r="Z267" s="30">
        <f t="shared" si="1104"/>
        <v>0</v>
      </c>
      <c r="AA267" s="30">
        <f t="shared" si="1104"/>
        <v>0</v>
      </c>
      <c r="AB267" s="26">
        <f t="shared" si="1104"/>
        <v>0.16666666666666666</v>
      </c>
      <c r="AC267" s="285"/>
      <c r="AD267" s="26">
        <f t="shared" ref="AD267:AG267" si="1105">AD266/AD265</f>
        <v>0</v>
      </c>
      <c r="AE267" s="27">
        <f t="shared" si="1105"/>
        <v>0</v>
      </c>
      <c r="AF267" s="27">
        <f t="shared" si="1105"/>
        <v>0</v>
      </c>
      <c r="AG267" s="27">
        <f t="shared" si="1105"/>
        <v>0</v>
      </c>
      <c r="AI267" s="14" t="s">
        <v>10</v>
      </c>
      <c r="AJ267" s="25">
        <f>AJ266/AJ265</f>
        <v>0</v>
      </c>
      <c r="AK267" s="27">
        <f t="shared" ref="AK267:AM267" si="1106">AK266/AK265</f>
        <v>0.33333333333333331</v>
      </c>
      <c r="AL267" s="27">
        <f t="shared" si="1106"/>
        <v>0.33333333333333331</v>
      </c>
      <c r="AM267" s="26">
        <f t="shared" si="1106"/>
        <v>0.22222222222222221</v>
      </c>
      <c r="AN267" s="285"/>
      <c r="AO267" s="26">
        <f t="shared" ref="AO267:AR267" si="1107">AO266/AO265</f>
        <v>0.22222222222222221</v>
      </c>
      <c r="AP267" s="27">
        <f t="shared" si="1107"/>
        <v>0</v>
      </c>
      <c r="AQ267" s="30">
        <f t="shared" si="1107"/>
        <v>0.33333333333333331</v>
      </c>
      <c r="AR267" s="27">
        <f t="shared" si="1107"/>
        <v>0.33333333333333331</v>
      </c>
      <c r="AT267" s="14" t="s">
        <v>10</v>
      </c>
      <c r="AU267" s="25">
        <f>AU266/AU265</f>
        <v>0</v>
      </c>
      <c r="AV267" s="27">
        <f t="shared" ref="AV267:AX267" si="1108">AV266/AV265</f>
        <v>0.33333333333333331</v>
      </c>
      <c r="AW267" s="27">
        <f t="shared" si="1108"/>
        <v>0.5</v>
      </c>
      <c r="AX267" s="26">
        <f t="shared" si="1108"/>
        <v>0.25</v>
      </c>
      <c r="AZ267" s="26">
        <f t="shared" ref="AZ267:BC267" si="1109">AZ266/AZ265</f>
        <v>0.125</v>
      </c>
      <c r="BA267" s="27">
        <f t="shared" si="1109"/>
        <v>0.33333333333333331</v>
      </c>
      <c r="BB267" s="30">
        <f t="shared" si="1109"/>
        <v>0</v>
      </c>
      <c r="BC267" s="27">
        <f t="shared" si="1109"/>
        <v>0</v>
      </c>
      <c r="BE267" s="14" t="s">
        <v>10</v>
      </c>
      <c r="BF267" s="27">
        <f t="shared" ref="BF267:BI267" si="1110">BF266/BF265</f>
        <v>0.33333333333333331</v>
      </c>
      <c r="BG267" s="30">
        <f t="shared" si="1110"/>
        <v>0.33333333333333331</v>
      </c>
      <c r="BH267" s="30">
        <f t="shared" si="1110"/>
        <v>0.5</v>
      </c>
      <c r="BI267" s="26">
        <f t="shared" si="1110"/>
        <v>0.375</v>
      </c>
      <c r="BK267" s="26">
        <f t="shared" ref="BK267:BN267" si="1111">BK266/BK265</f>
        <v>0.125</v>
      </c>
      <c r="BL267" s="27">
        <f t="shared" si="1111"/>
        <v>0</v>
      </c>
      <c r="BM267" s="27">
        <f t="shared" si="1111"/>
        <v>0.33333333333333331</v>
      </c>
      <c r="BN267" s="27">
        <f t="shared" si="1111"/>
        <v>0</v>
      </c>
      <c r="BP267" s="14" t="s">
        <v>10</v>
      </c>
      <c r="BQ267" s="25">
        <f>BQ266/BQ265</f>
        <v>0</v>
      </c>
      <c r="BR267" s="27">
        <f t="shared" ref="BR267:BT267" si="1112">BR266/BR265</f>
        <v>0</v>
      </c>
      <c r="BS267" s="27">
        <f t="shared" si="1112"/>
        <v>0</v>
      </c>
      <c r="BT267" s="26">
        <f t="shared" si="1112"/>
        <v>0</v>
      </c>
      <c r="BV267" s="26">
        <f t="shared" ref="BV267:BY267" si="1113">BV266/BV265</f>
        <v>0.2</v>
      </c>
      <c r="BW267" s="27">
        <f t="shared" si="1113"/>
        <v>0.25</v>
      </c>
      <c r="BX267" s="30">
        <f t="shared" si="1113"/>
        <v>0.33333333333333331</v>
      </c>
      <c r="BY267" s="27">
        <f t="shared" si="1113"/>
        <v>0</v>
      </c>
      <c r="CA267" s="14" t="s">
        <v>10</v>
      </c>
      <c r="CB267" s="25">
        <f>CB266/CB265</f>
        <v>0</v>
      </c>
      <c r="CC267" s="27">
        <f t="shared" ref="CC267:CE267" si="1114">CC266/CC265</f>
        <v>0.5</v>
      </c>
      <c r="CD267" s="27">
        <f t="shared" si="1114"/>
        <v>0.5</v>
      </c>
      <c r="CE267" s="26">
        <f t="shared" si="1114"/>
        <v>0.30769230769230771</v>
      </c>
      <c r="CG267" s="26">
        <f t="shared" ref="CG267:CJ267" si="1115">CG266/CG265</f>
        <v>0.33333333333333331</v>
      </c>
      <c r="CH267" s="27">
        <f t="shared" si="1115"/>
        <v>0</v>
      </c>
      <c r="CI267" s="30">
        <f t="shared" si="1115"/>
        <v>0.25</v>
      </c>
      <c r="CJ267" s="27">
        <f t="shared" si="1115"/>
        <v>0.75</v>
      </c>
      <c r="CL267" s="14" t="s">
        <v>10</v>
      </c>
      <c r="CM267" s="27">
        <f t="shared" ref="CM267:CP267" si="1116">CM266/CM265</f>
        <v>0.4</v>
      </c>
      <c r="CN267" s="30">
        <f t="shared" si="1116"/>
        <v>0.4</v>
      </c>
      <c r="CO267" s="30">
        <f t="shared" si="1116"/>
        <v>0.5</v>
      </c>
      <c r="CP267" s="26">
        <f t="shared" si="1116"/>
        <v>0.42857142857142855</v>
      </c>
      <c r="CR267" s="26">
        <f t="shared" ref="CR267:CU267" si="1117">CR266/CR265</f>
        <v>0.35714285714285715</v>
      </c>
      <c r="CS267" s="27">
        <f t="shared" si="1117"/>
        <v>0.6</v>
      </c>
      <c r="CT267" s="27">
        <f t="shared" si="1117"/>
        <v>0.2</v>
      </c>
      <c r="CU267" s="27">
        <f t="shared" si="1117"/>
        <v>0.25</v>
      </c>
      <c r="CW267" s="284"/>
      <c r="CX267" s="284"/>
      <c r="CY267" s="284"/>
      <c r="CZ267" s="284"/>
      <c r="DA267" s="284"/>
      <c r="DB267" s="284"/>
      <c r="DC267" s="284"/>
      <c r="DD267" s="284"/>
      <c r="DE267" s="284"/>
      <c r="DF267" s="284"/>
      <c r="DI267" s="76" t="s">
        <v>73</v>
      </c>
      <c r="DJ267" s="77"/>
      <c r="DK267" s="77"/>
      <c r="DL267" s="77"/>
      <c r="DM267" s="306"/>
      <c r="DN267" s="299"/>
      <c r="DP267" s="306">
        <f>MAX(DA246,CP246,CE246,BT246,BI246,AX246,AM246,AB246,Q246,F246)</f>
        <v>6</v>
      </c>
      <c r="DR267" s="76" t="s">
        <v>90</v>
      </c>
      <c r="DS267" s="77"/>
      <c r="DT267" s="77"/>
      <c r="DU267" s="306"/>
      <c r="DV267" s="306">
        <f>DP250</f>
        <v>9</v>
      </c>
    </row>
    <row r="268" spans="1:126">
      <c r="A268" s="286"/>
      <c r="B268" s="14" t="s">
        <v>4</v>
      </c>
      <c r="C268" s="9">
        <f>C264/C265</f>
        <v>10.5</v>
      </c>
      <c r="D268" s="31">
        <f t="shared" ref="D268:F268" si="1118">D264/D265</f>
        <v>9.5</v>
      </c>
      <c r="E268" s="9">
        <f t="shared" si="1118"/>
        <v>5</v>
      </c>
      <c r="F268" s="12">
        <f t="shared" si="1118"/>
        <v>8.3333333333333339</v>
      </c>
      <c r="G268" s="285"/>
      <c r="H268" s="12">
        <f t="shared" ref="H268" si="1119">H264/H265</f>
        <v>4</v>
      </c>
      <c r="I268" s="9">
        <f>I264/I265</f>
        <v>4.5</v>
      </c>
      <c r="J268" s="9">
        <f t="shared" ref="J268:K268" si="1120">J264/J265</f>
        <v>5.5</v>
      </c>
      <c r="K268" s="9">
        <f t="shared" si="1120"/>
        <v>0</v>
      </c>
      <c r="M268" s="14" t="s">
        <v>4</v>
      </c>
      <c r="N268" s="9">
        <f>N264/N265</f>
        <v>3.5</v>
      </c>
      <c r="O268" s="9">
        <f t="shared" ref="O268:Q268" si="1121">O264/O265</f>
        <v>4</v>
      </c>
      <c r="P268" s="9">
        <f t="shared" si="1121"/>
        <v>0</v>
      </c>
      <c r="Q268" s="12">
        <f t="shared" si="1121"/>
        <v>3</v>
      </c>
      <c r="R268" s="285"/>
      <c r="S268" s="12">
        <f t="shared" ref="S268" si="1122">S264/S265</f>
        <v>10</v>
      </c>
      <c r="T268" s="9">
        <f>T264/T265</f>
        <v>11.5</v>
      </c>
      <c r="U268" s="9">
        <f t="shared" ref="U268:V268" si="1123">U264/U265</f>
        <v>8</v>
      </c>
      <c r="V268" s="31">
        <f t="shared" si="1123"/>
        <v>11</v>
      </c>
      <c r="X268" s="14" t="s">
        <v>4</v>
      </c>
      <c r="Y268" s="9">
        <f>Y264/Y265</f>
        <v>3</v>
      </c>
      <c r="Z268" s="31">
        <f t="shared" ref="Z268:AB268" si="1124">Z264/Z265</f>
        <v>8</v>
      </c>
      <c r="AA268" s="9">
        <f t="shared" si="1124"/>
        <v>5.5</v>
      </c>
      <c r="AB268" s="12">
        <f t="shared" si="1124"/>
        <v>5.5</v>
      </c>
      <c r="AC268" s="285"/>
      <c r="AD268" s="12">
        <f t="shared" ref="AD268" si="1125">AD264/AD265</f>
        <v>8.3333333333333339</v>
      </c>
      <c r="AE268" s="9">
        <f>AE264/AE265</f>
        <v>10</v>
      </c>
      <c r="AF268" s="9">
        <f t="shared" ref="AF268:AG268" si="1126">AF264/AF265</f>
        <v>7</v>
      </c>
      <c r="AG268" s="9">
        <f t="shared" si="1126"/>
        <v>8</v>
      </c>
      <c r="AI268" s="14" t="s">
        <v>4</v>
      </c>
      <c r="AJ268" s="9">
        <f>AJ264/AJ265</f>
        <v>8.6666666666666661</v>
      </c>
      <c r="AK268" s="9">
        <f t="shared" ref="AK268:AM268" si="1127">AK264/AK265</f>
        <v>3.6666666666666665</v>
      </c>
      <c r="AL268" s="9">
        <f t="shared" si="1127"/>
        <v>2.6666666666666665</v>
      </c>
      <c r="AM268" s="12">
        <f t="shared" si="1127"/>
        <v>5</v>
      </c>
      <c r="AN268" s="285"/>
      <c r="AO268" s="12">
        <f t="shared" ref="AO268" si="1128">AO264/AO265</f>
        <v>5.5555555555555554</v>
      </c>
      <c r="AP268" s="9">
        <f>AP264/AP265</f>
        <v>7.666666666666667</v>
      </c>
      <c r="AQ268" s="9">
        <f t="shared" ref="AQ268:AR268" si="1129">AQ264/AQ265</f>
        <v>5</v>
      </c>
      <c r="AR268" s="31">
        <f t="shared" si="1129"/>
        <v>4</v>
      </c>
      <c r="AT268" s="14" t="s">
        <v>4</v>
      </c>
      <c r="AU268" s="9">
        <f>AU264/AU265</f>
        <v>8.3333333333333339</v>
      </c>
      <c r="AV268" s="9">
        <f t="shared" ref="AV268:AX268" si="1130">AV264/AV265</f>
        <v>3.6666666666666665</v>
      </c>
      <c r="AW268" s="9">
        <f t="shared" si="1130"/>
        <v>1</v>
      </c>
      <c r="AX268" s="12">
        <f t="shared" si="1130"/>
        <v>4.75</v>
      </c>
      <c r="AZ268" s="12">
        <f t="shared" ref="AZ268" si="1131">AZ264/AZ265</f>
        <v>6.25</v>
      </c>
      <c r="BA268" s="9">
        <f>BA264/BA265</f>
        <v>6.333333333333333</v>
      </c>
      <c r="BB268" s="9">
        <f t="shared" ref="BB268:BC268" si="1132">BB264/BB265</f>
        <v>7.666666666666667</v>
      </c>
      <c r="BC268" s="31">
        <f t="shared" si="1132"/>
        <v>4</v>
      </c>
      <c r="BE268" s="14" t="s">
        <v>4</v>
      </c>
      <c r="BF268" s="9">
        <f>BF264/BF265</f>
        <v>7.333333333333333</v>
      </c>
      <c r="BG268" s="31">
        <f t="shared" ref="BG268:BI268" si="1133">BG264/BG265</f>
        <v>3.3333333333333335</v>
      </c>
      <c r="BH268" s="9">
        <f t="shared" si="1133"/>
        <v>3.5</v>
      </c>
      <c r="BI268" s="12">
        <f t="shared" si="1133"/>
        <v>4.875</v>
      </c>
      <c r="BK268" s="12">
        <f t="shared" ref="BK268" si="1134">BK264/BK265</f>
        <v>6.25</v>
      </c>
      <c r="BL268" s="9">
        <f>BL264/BL265</f>
        <v>8.3333333333333339</v>
      </c>
      <c r="BM268" s="9">
        <f t="shared" ref="BM268:BN268" si="1135">BM264/BM265</f>
        <v>6.666666666666667</v>
      </c>
      <c r="BN268" s="9">
        <f t="shared" si="1135"/>
        <v>2.5</v>
      </c>
      <c r="BP268" s="14" t="s">
        <v>4</v>
      </c>
      <c r="BQ268" s="9">
        <f>BQ264/BQ265</f>
        <v>9.25</v>
      </c>
      <c r="BR268" s="9">
        <f t="shared" ref="BR268:BT268" si="1136">BR264/BR265</f>
        <v>4.333333333333333</v>
      </c>
      <c r="BS268" s="9">
        <f t="shared" si="1136"/>
        <v>-6.333333333333333</v>
      </c>
      <c r="BT268" s="12">
        <f t="shared" si="1136"/>
        <v>3.1</v>
      </c>
      <c r="BV268" s="12">
        <f t="shared" ref="BV268" si="1137">BV264/BV265</f>
        <v>5</v>
      </c>
      <c r="BW268" s="9">
        <f>BW264/BW265</f>
        <v>4</v>
      </c>
      <c r="BX268" s="9">
        <f t="shared" ref="BX268:BY268" si="1138">BX264/BX265</f>
        <v>4.333333333333333</v>
      </c>
      <c r="BY268" s="31">
        <f t="shared" si="1138"/>
        <v>7</v>
      </c>
      <c r="CA268" s="14" t="s">
        <v>4</v>
      </c>
      <c r="CB268" s="9">
        <f>CB264/CB265</f>
        <v>6.2</v>
      </c>
      <c r="CC268" s="9">
        <f t="shared" ref="CC268:CE268" si="1139">CC264/CC265</f>
        <v>1.25</v>
      </c>
      <c r="CD268" s="9">
        <f t="shared" si="1139"/>
        <v>3.5</v>
      </c>
      <c r="CE268" s="12">
        <f t="shared" si="1139"/>
        <v>3.8461538461538463</v>
      </c>
      <c r="CG268" s="12">
        <f t="shared" ref="CG268" si="1140">CG264/CG265</f>
        <v>4</v>
      </c>
      <c r="CH268" s="9">
        <f>CH264/CH265</f>
        <v>7.75</v>
      </c>
      <c r="CI268" s="9">
        <f t="shared" ref="CI268:CJ268" si="1141">CI264/CI265</f>
        <v>2</v>
      </c>
      <c r="CJ268" s="31">
        <f t="shared" si="1141"/>
        <v>2.25</v>
      </c>
      <c r="CL268" s="14" t="s">
        <v>4</v>
      </c>
      <c r="CM268" s="9">
        <f>CM264/CM265</f>
        <v>0</v>
      </c>
      <c r="CN268" s="31">
        <f t="shared" ref="CN268:CP268" si="1142">CN264/CN265</f>
        <v>5.6</v>
      </c>
      <c r="CO268" s="9">
        <f t="shared" si="1142"/>
        <v>4.25</v>
      </c>
      <c r="CP268" s="12">
        <f t="shared" si="1142"/>
        <v>3.2142857142857144</v>
      </c>
      <c r="CR268" s="12">
        <f t="shared" ref="CR268" si="1143">CR264/CR265</f>
        <v>0</v>
      </c>
      <c r="CS268" s="9">
        <f>CS264/CS265</f>
        <v>2</v>
      </c>
      <c r="CT268" s="9">
        <f t="shared" ref="CT268:CU268" si="1144">CT264/CT265</f>
        <v>-4.4000000000000004</v>
      </c>
      <c r="CU268" s="9">
        <f t="shared" si="1144"/>
        <v>3</v>
      </c>
      <c r="CW268" s="284"/>
      <c r="CX268" s="284"/>
      <c r="CY268" s="284"/>
      <c r="CZ268" s="284"/>
      <c r="DA268" s="284"/>
      <c r="DB268" s="284"/>
      <c r="DC268" s="284"/>
      <c r="DD268" s="284"/>
      <c r="DE268" s="284"/>
      <c r="DF268" s="284"/>
      <c r="DI268" s="76" t="s">
        <v>74</v>
      </c>
      <c r="DJ268" s="77"/>
      <c r="DK268" s="77"/>
      <c r="DL268" s="77"/>
      <c r="DM268" s="306"/>
      <c r="DN268" s="299"/>
      <c r="DP268" s="310">
        <f>DP264/DP250</f>
        <v>1.7777777777777777</v>
      </c>
      <c r="DR268" s="76" t="s">
        <v>91</v>
      </c>
      <c r="DS268" s="77"/>
      <c r="DT268" s="77"/>
      <c r="DU268" s="306"/>
      <c r="DV268" s="310">
        <f>(IF(CX248="*",0,CX248)+IF(CM248="*",0,CM248)+IF(CB248="*",0,CB248)+IF(BQ248="*",0,BQ248)+IF(BF248="*",0,BF248)+IF(AU248="*",0,AU248)+IF(AJ248="*",0,AJ248)+IF(Y248="*",0,Y248)+IF(N248="*",0,N248)+IF(C248="*",0,C248))/DV267</f>
        <v>7.2222222222222223</v>
      </c>
    </row>
    <row r="269" spans="1:126">
      <c r="A269" s="286"/>
      <c r="B269" s="14" t="s">
        <v>7</v>
      </c>
      <c r="C269" s="9">
        <f>C264/(C265-C266)</f>
        <v>10.5</v>
      </c>
      <c r="D269" s="31">
        <f t="shared" ref="D269:F269" si="1145">D264/(D265-D266)</f>
        <v>9.5</v>
      </c>
      <c r="E269" s="10">
        <f t="shared" si="1145"/>
        <v>10</v>
      </c>
      <c r="F269" s="11">
        <f t="shared" si="1145"/>
        <v>10</v>
      </c>
      <c r="G269" s="285"/>
      <c r="H269" s="11">
        <f t="shared" ref="H269" si="1146">H264/(H265-H266)</f>
        <v>6.666666666666667</v>
      </c>
      <c r="I269" s="10">
        <f>I264/(I265-I266)</f>
        <v>4.5</v>
      </c>
      <c r="J269" s="10">
        <f t="shared" ref="J269" si="1147">J264/(J265-J266)</f>
        <v>11</v>
      </c>
      <c r="K269" s="10">
        <v>0</v>
      </c>
      <c r="M269" s="14" t="s">
        <v>7</v>
      </c>
      <c r="N269" s="10">
        <f>N264/(N265-N266)</f>
        <v>7</v>
      </c>
      <c r="O269" s="10">
        <f t="shared" ref="O269:Q269" si="1148">O264/(O265-O266)</f>
        <v>4</v>
      </c>
      <c r="P269" s="10">
        <v>0</v>
      </c>
      <c r="Q269" s="11">
        <f t="shared" si="1148"/>
        <v>5</v>
      </c>
      <c r="R269" s="285"/>
      <c r="S269" s="11">
        <f t="shared" ref="S269" si="1149">S264/(S265-S266)</f>
        <v>10</v>
      </c>
      <c r="T269" s="10">
        <f>T264/(T265-T266)</f>
        <v>11.5</v>
      </c>
      <c r="U269" s="9">
        <f t="shared" ref="U269:V269" si="1150">U264/(U265-U266)</f>
        <v>8</v>
      </c>
      <c r="V269" s="31">
        <f t="shared" si="1150"/>
        <v>11</v>
      </c>
      <c r="X269" s="14" t="s">
        <v>7</v>
      </c>
      <c r="Y269" s="9">
        <f>Y264/(Y265-Y266)</f>
        <v>6</v>
      </c>
      <c r="Z269" s="31">
        <f t="shared" ref="Z269:AB269" si="1151">Z264/(Z265-Z266)</f>
        <v>8</v>
      </c>
      <c r="AA269" s="10">
        <f t="shared" si="1151"/>
        <v>5.5</v>
      </c>
      <c r="AB269" s="11">
        <f t="shared" si="1151"/>
        <v>6.6</v>
      </c>
      <c r="AC269" s="285"/>
      <c r="AD269" s="11">
        <f t="shared" ref="AD269" si="1152">AD264/(AD265-AD266)</f>
        <v>8.3333333333333339</v>
      </c>
      <c r="AE269" s="10">
        <f>AE264/(AE265-AE266)</f>
        <v>10</v>
      </c>
      <c r="AF269" s="10">
        <f t="shared" ref="AF269:AG269" si="1153">AF264/(AF265-AF266)</f>
        <v>7</v>
      </c>
      <c r="AG269" s="10">
        <f t="shared" si="1153"/>
        <v>8</v>
      </c>
      <c r="AI269" s="14" t="s">
        <v>7</v>
      </c>
      <c r="AJ269" s="10">
        <f>AJ264/(AJ265-AJ266)</f>
        <v>8.6666666666666661</v>
      </c>
      <c r="AK269" s="10">
        <f t="shared" ref="AK269:AM269" si="1154">AK264/(AK265-AK266)</f>
        <v>5.5</v>
      </c>
      <c r="AL269" s="10">
        <f t="shared" si="1154"/>
        <v>4</v>
      </c>
      <c r="AM269" s="11">
        <f t="shared" si="1154"/>
        <v>6.4285714285714288</v>
      </c>
      <c r="AN269" s="285"/>
      <c r="AO269" s="11">
        <f t="shared" ref="AO269" si="1155">AO264/(AO265-AO266)</f>
        <v>7.1428571428571432</v>
      </c>
      <c r="AP269" s="10">
        <f>AP264/(AP265-AP266)</f>
        <v>7.666666666666667</v>
      </c>
      <c r="AQ269" s="9">
        <f t="shared" ref="AQ269:AR269" si="1156">AQ264/(AQ265-AQ266)</f>
        <v>7.5</v>
      </c>
      <c r="AR269" s="31">
        <f t="shared" si="1156"/>
        <v>6</v>
      </c>
      <c r="AT269" s="14" t="s">
        <v>7</v>
      </c>
      <c r="AU269" s="10">
        <f>AU264/(AU265-AU266)</f>
        <v>8.3333333333333339</v>
      </c>
      <c r="AV269" s="10">
        <f t="shared" ref="AV269:AX269" si="1157">AV264/(AV265-AV266)</f>
        <v>5.5</v>
      </c>
      <c r="AW269" s="10">
        <f t="shared" si="1157"/>
        <v>2</v>
      </c>
      <c r="AX269" s="11">
        <f t="shared" si="1157"/>
        <v>6.333333333333333</v>
      </c>
      <c r="AZ269" s="11">
        <f t="shared" ref="AZ269" si="1158">AZ264/(AZ265-AZ266)</f>
        <v>7.1428571428571432</v>
      </c>
      <c r="BA269" s="10">
        <f>BA264/(BA265-BA266)</f>
        <v>9.5</v>
      </c>
      <c r="BB269" s="9">
        <f t="shared" ref="BB269:BC269" si="1159">BB264/(BB265-BB266)</f>
        <v>7.666666666666667</v>
      </c>
      <c r="BC269" s="31">
        <f t="shared" si="1159"/>
        <v>4</v>
      </c>
      <c r="BE269" s="14" t="s">
        <v>7</v>
      </c>
      <c r="BF269" s="9">
        <f>BF264/(BF265-BF266)</f>
        <v>11</v>
      </c>
      <c r="BG269" s="31">
        <f t="shared" ref="BG269:BI269" si="1160">BG264/(BG265-BG266)</f>
        <v>5</v>
      </c>
      <c r="BH269" s="10">
        <f t="shared" si="1160"/>
        <v>7</v>
      </c>
      <c r="BI269" s="11">
        <f t="shared" si="1160"/>
        <v>7.8</v>
      </c>
      <c r="BK269" s="11">
        <f t="shared" ref="BK269" si="1161">BK264/(BK265-BK266)</f>
        <v>7.1428571428571432</v>
      </c>
      <c r="BL269" s="10">
        <f>BL264/(BL265-BL266)</f>
        <v>8.3333333333333339</v>
      </c>
      <c r="BM269" s="10">
        <f t="shared" ref="BM269:BN269" si="1162">BM264/(BM265-BM266)</f>
        <v>10</v>
      </c>
      <c r="BN269" s="10">
        <f t="shared" si="1162"/>
        <v>2.5</v>
      </c>
      <c r="BP269" s="14" t="s">
        <v>7</v>
      </c>
      <c r="BQ269" s="10">
        <f>BQ264/(BQ265-BQ266)</f>
        <v>9.25</v>
      </c>
      <c r="BR269" s="10">
        <f t="shared" ref="BR269:BT269" si="1163">BR264/(BR265-BR266)</f>
        <v>4.333333333333333</v>
      </c>
      <c r="BS269" s="10">
        <f t="shared" si="1163"/>
        <v>-6.333333333333333</v>
      </c>
      <c r="BT269" s="11">
        <f t="shared" si="1163"/>
        <v>3.1</v>
      </c>
      <c r="BV269" s="11">
        <f t="shared" ref="BV269" si="1164">BV264/(BV265-BV266)</f>
        <v>6.25</v>
      </c>
      <c r="BW269" s="10">
        <f>BW264/(BW265-BW266)</f>
        <v>5.333333333333333</v>
      </c>
      <c r="BX269" s="9">
        <f t="shared" ref="BX269:BY269" si="1165">BX264/(BX265-BX266)</f>
        <v>6.5</v>
      </c>
      <c r="BY269" s="31">
        <f t="shared" si="1165"/>
        <v>7</v>
      </c>
      <c r="CA269" s="14" t="s">
        <v>7</v>
      </c>
      <c r="CB269" s="10">
        <f>CB264/(CB265-CB266)</f>
        <v>6.2</v>
      </c>
      <c r="CC269" s="10">
        <f t="shared" ref="CC269:CE269" si="1166">CC264/(CC265-CC266)</f>
        <v>2.5</v>
      </c>
      <c r="CD269" s="10">
        <f t="shared" si="1166"/>
        <v>7</v>
      </c>
      <c r="CE269" s="11">
        <f t="shared" si="1166"/>
        <v>5.5555555555555554</v>
      </c>
      <c r="CG269" s="11">
        <f t="shared" ref="CG269" si="1167">CG264/(CG265-CG266)</f>
        <v>6</v>
      </c>
      <c r="CH269" s="10">
        <f>CH264/(CH265-CH266)</f>
        <v>7.75</v>
      </c>
      <c r="CI269" s="9">
        <f t="shared" ref="CI269:CJ269" si="1168">CI264/(CI265-CI266)</f>
        <v>2.6666666666666665</v>
      </c>
      <c r="CJ269" s="31">
        <f t="shared" si="1168"/>
        <v>9</v>
      </c>
      <c r="CL269" s="14" t="s">
        <v>7</v>
      </c>
      <c r="CM269" s="9">
        <f>CM264/(CM265-CM266)</f>
        <v>0</v>
      </c>
      <c r="CN269" s="31">
        <f t="shared" ref="CN269:CP269" si="1169">CN264/(CN265-CN266)</f>
        <v>9.3333333333333339</v>
      </c>
      <c r="CO269" s="10">
        <f t="shared" si="1169"/>
        <v>8.5</v>
      </c>
      <c r="CP269" s="11">
        <f t="shared" si="1169"/>
        <v>5.625</v>
      </c>
      <c r="CR269" s="11">
        <f t="shared" ref="CR269" si="1170">CR264/(CR265-CR266)</f>
        <v>0</v>
      </c>
      <c r="CS269" s="10">
        <f>CS264/(CS265-CS266)</f>
        <v>5</v>
      </c>
      <c r="CT269" s="10">
        <f t="shared" ref="CT269:CU269" si="1171">CT264/(CT265-CT266)</f>
        <v>-5.5</v>
      </c>
      <c r="CU269" s="10">
        <f t="shared" si="1171"/>
        <v>4</v>
      </c>
      <c r="CW269" s="284"/>
      <c r="CX269" s="284"/>
      <c r="CY269" s="284"/>
      <c r="CZ269" s="284"/>
      <c r="DA269" s="284"/>
      <c r="DB269" s="284"/>
      <c r="DC269" s="284"/>
      <c r="DD269" s="284"/>
      <c r="DE269" s="284"/>
      <c r="DF269" s="284"/>
    </row>
    <row r="270" spans="1:126">
      <c r="A270" s="286"/>
      <c r="B270" s="285"/>
      <c r="C270" s="285"/>
      <c r="D270" s="285"/>
      <c r="E270" s="285"/>
      <c r="F270" s="285"/>
      <c r="G270" s="285"/>
      <c r="H270" s="285"/>
      <c r="I270" s="285"/>
      <c r="J270" s="285"/>
      <c r="K270" s="285"/>
      <c r="M270" s="285"/>
      <c r="N270" s="285"/>
      <c r="O270" s="285"/>
      <c r="P270" s="285"/>
      <c r="Q270" s="285"/>
      <c r="R270" s="285"/>
      <c r="S270" s="285"/>
      <c r="T270" s="285"/>
      <c r="U270" s="285"/>
      <c r="V270" s="285"/>
      <c r="X270" s="1"/>
      <c r="Y270" s="2"/>
      <c r="Z270" s="2"/>
      <c r="AA270" s="2"/>
      <c r="AB270" s="285"/>
      <c r="AC270" s="285"/>
      <c r="AD270" s="285"/>
      <c r="AE270" s="285"/>
      <c r="AF270" s="285"/>
      <c r="AG270" s="285"/>
      <c r="AI270" s="285"/>
      <c r="AJ270" s="285"/>
      <c r="AK270" s="285"/>
      <c r="AL270" s="285"/>
      <c r="AM270" s="285"/>
      <c r="AN270" s="285"/>
      <c r="AO270" s="285"/>
      <c r="AP270" s="285"/>
      <c r="AQ270" s="285"/>
      <c r="AR270" s="285"/>
      <c r="AT270" s="285"/>
      <c r="AU270" s="285"/>
      <c r="AV270" s="285"/>
      <c r="AW270" s="285"/>
      <c r="AX270" s="285"/>
      <c r="CW270" s="284"/>
      <c r="CX270" s="284"/>
      <c r="CY270" s="284"/>
      <c r="CZ270" s="284"/>
      <c r="DA270" s="284"/>
      <c r="DB270" s="284"/>
      <c r="DC270" s="284"/>
      <c r="DD270" s="284"/>
      <c r="DE270" s="284"/>
      <c r="DF270" s="284"/>
    </row>
    <row r="271" spans="1:126" s="284" customFormat="1">
      <c r="A271" s="314"/>
      <c r="B271" s="200"/>
      <c r="C271" s="201"/>
      <c r="D271" s="201"/>
      <c r="E271" s="201"/>
      <c r="F271" s="288"/>
      <c r="G271" s="283"/>
      <c r="H271" s="283"/>
      <c r="I271" s="283"/>
      <c r="J271" s="283"/>
      <c r="K271" s="283"/>
      <c r="L271" s="283"/>
      <c r="M271" s="200"/>
      <c r="N271" s="201"/>
      <c r="O271" s="201"/>
      <c r="P271" s="201"/>
      <c r="Q271" s="283"/>
      <c r="R271" s="283"/>
      <c r="S271" s="283"/>
      <c r="T271" s="283"/>
      <c r="U271" s="283"/>
      <c r="V271" s="283"/>
      <c r="W271" s="283"/>
      <c r="X271" s="283"/>
      <c r="Y271" s="283"/>
      <c r="Z271" s="283"/>
      <c r="AA271" s="283"/>
      <c r="AB271" s="283"/>
      <c r="AC271" s="283"/>
      <c r="AD271" s="283"/>
      <c r="AE271" s="283"/>
      <c r="AF271" s="283"/>
      <c r="AG271" s="283"/>
      <c r="AH271" s="283"/>
      <c r="AI271" s="283"/>
      <c r="AJ271" s="283"/>
      <c r="AK271" s="283"/>
      <c r="AL271" s="283"/>
      <c r="AM271" s="283"/>
      <c r="AN271" s="283"/>
      <c r="AO271" s="283"/>
      <c r="AP271" s="283"/>
      <c r="AQ271" s="283"/>
      <c r="AR271" s="283"/>
      <c r="AT271" s="79"/>
      <c r="AU271" s="80"/>
      <c r="AV271" s="80"/>
      <c r="AW271" s="80"/>
      <c r="AX271" s="315"/>
      <c r="BE271" s="79"/>
      <c r="BF271" s="80"/>
      <c r="BG271" s="80"/>
      <c r="BH271" s="80"/>
    </row>
    <row r="273" spans="2:111">
      <c r="B273" s="276" t="s">
        <v>57</v>
      </c>
      <c r="C273" s="277"/>
      <c r="D273" s="277"/>
      <c r="E273" s="277"/>
      <c r="F273" s="303"/>
      <c r="G273" s="304"/>
      <c r="H273" s="304"/>
      <c r="I273" s="304"/>
      <c r="J273" s="303">
        <v>9</v>
      </c>
      <c r="M273" s="276" t="s">
        <v>57</v>
      </c>
      <c r="N273" s="277"/>
      <c r="O273" s="277"/>
      <c r="P273" s="277"/>
      <c r="Q273" s="303"/>
      <c r="R273" s="304"/>
      <c r="S273" s="304"/>
      <c r="T273" s="304"/>
      <c r="U273" s="303">
        <v>9</v>
      </c>
      <c r="X273" s="76" t="s">
        <v>57</v>
      </c>
      <c r="Y273" s="77"/>
      <c r="Z273" s="77"/>
      <c r="AA273" s="77"/>
      <c r="AB273" s="306"/>
      <c r="AF273" s="303">
        <v>9</v>
      </c>
      <c r="AI273" s="276" t="s">
        <v>57</v>
      </c>
      <c r="AJ273" s="277"/>
      <c r="AK273" s="277"/>
      <c r="AL273" s="277"/>
      <c r="AM273" s="303"/>
      <c r="AN273" s="304"/>
      <c r="AO273" s="304"/>
      <c r="AP273" s="304"/>
      <c r="AQ273" s="303">
        <v>9</v>
      </c>
      <c r="AT273" s="276" t="s">
        <v>57</v>
      </c>
      <c r="AU273" s="277"/>
      <c r="AV273" s="277"/>
      <c r="AW273" s="277"/>
      <c r="AX273" s="303"/>
      <c r="AY273" s="304"/>
      <c r="AZ273" s="304"/>
      <c r="BA273" s="304"/>
      <c r="BB273" s="303">
        <v>9</v>
      </c>
      <c r="BE273" s="276" t="s">
        <v>57</v>
      </c>
      <c r="BF273" s="277"/>
      <c r="BG273" s="277"/>
      <c r="BH273" s="277"/>
      <c r="BI273" s="303"/>
      <c r="BJ273" s="304"/>
      <c r="BK273" s="304"/>
      <c r="BL273" s="304"/>
      <c r="BM273" s="303">
        <v>9</v>
      </c>
      <c r="BP273" s="276" t="s">
        <v>57</v>
      </c>
      <c r="BQ273" s="277"/>
      <c r="BR273" s="277"/>
      <c r="BS273" s="277"/>
      <c r="BT273" s="303"/>
      <c r="BU273" s="304"/>
      <c r="BV273" s="304"/>
      <c r="BW273" s="304"/>
      <c r="BX273" s="303">
        <v>9</v>
      </c>
      <c r="CA273" s="276" t="s">
        <v>57</v>
      </c>
      <c r="CB273" s="277"/>
      <c r="CC273" s="277"/>
      <c r="CD273" s="277"/>
      <c r="CE273" s="303"/>
      <c r="CF273" s="304"/>
      <c r="CG273" s="304"/>
      <c r="CH273" s="304"/>
      <c r="CI273" s="303">
        <v>9</v>
      </c>
      <c r="CL273" s="276" t="s">
        <v>57</v>
      </c>
      <c r="CM273" s="277"/>
      <c r="CN273" s="277"/>
      <c r="CO273" s="277"/>
      <c r="CP273" s="303"/>
      <c r="CQ273" s="304"/>
      <c r="CR273" s="304"/>
      <c r="CS273" s="304"/>
      <c r="CT273" s="303">
        <v>9</v>
      </c>
      <c r="CW273" s="276" t="s">
        <v>57</v>
      </c>
      <c r="CX273" s="277"/>
      <c r="CY273" s="277"/>
      <c r="CZ273" s="277"/>
      <c r="DA273" s="303"/>
      <c r="DB273" s="304"/>
      <c r="DC273" s="304"/>
      <c r="DD273" s="304"/>
      <c r="DE273" s="303">
        <v>9</v>
      </c>
    </row>
    <row r="274" spans="2:111" s="282" customFormat="1">
      <c r="B274" s="274" t="s">
        <v>58</v>
      </c>
      <c r="C274" s="275"/>
      <c r="D274" s="275"/>
      <c r="E274" s="275"/>
      <c r="F274" s="307"/>
      <c r="G274" s="308"/>
      <c r="I274" s="308"/>
      <c r="J274" s="307">
        <f>COUNTIFS(H21,"&gt;"&amp;F21)+COUNTIFS(H48,"&gt;"&amp;F48)+COUNTIFS(H75,"&gt;"&amp;F75)+COUNTIFS(H102,"&gt;"&amp;F102)+COUNTIFS(H129,"&gt;"&amp;F129)+COUNTIFS(H156,"&gt;"&amp;F156)+COUNTIFS(H183,"&gt;"&amp;F183)+COUNTIFS(H210,"&gt;"&amp;F210)+COUNTIFS(H237,"&gt;"&amp;F237)+COUNTIFS(H264,"&gt;"&amp;F264)</f>
        <v>4</v>
      </c>
      <c r="K274" s="308"/>
      <c r="L274" s="317"/>
      <c r="M274" s="274" t="s">
        <v>58</v>
      </c>
      <c r="N274" s="275"/>
      <c r="O274" s="275"/>
      <c r="P274" s="275"/>
      <c r="Q274" s="307"/>
      <c r="R274" s="308"/>
      <c r="T274" s="308"/>
      <c r="U274" s="307">
        <f>COUNTIFS(S21,"&gt;"&amp;Q21)+COUNTIFS(S48,"&gt;"&amp;Q48)+COUNTIFS(S75,"&gt;"&amp;Q75)+COUNTIFS(S102,"&gt;"&amp;Q102)+COUNTIFS(S129,"&gt;"&amp;Q129)+COUNTIFS(S156,"&gt;"&amp;Q156)+COUNTIFS(S183,"&gt;"&amp;Q183)+COUNTIFS(S210,"&gt;"&amp;Q210)+COUNTIFS(S237,"&gt;"&amp;Q237)+COUNTIFS(S264,"&gt;"&amp;Q264)</f>
        <v>4</v>
      </c>
      <c r="V274" s="308"/>
      <c r="W274" s="317"/>
      <c r="X274" s="274" t="s">
        <v>58</v>
      </c>
      <c r="Y274" s="275"/>
      <c r="Z274" s="275"/>
      <c r="AA274" s="275"/>
      <c r="AB274" s="307"/>
      <c r="AC274" s="308"/>
      <c r="AE274" s="308"/>
      <c r="AF274" s="307">
        <f>COUNTIFS(AD21,"&gt;"&amp;AB21)+COUNTIFS(AD48,"&gt;"&amp;AB48)+COUNTIFS(AD75,"&gt;"&amp;AB75)+COUNTIFS(AD102,"&gt;"&amp;AB102)+COUNTIFS(AD129,"&gt;"&amp;AB129)+COUNTIFS(AD156,"&gt;"&amp;AB156)+COUNTIFS(AD183,"&gt;"&amp;AB183)+COUNTIFS(AD210,"&gt;"&amp;AB210)+COUNTIFS(AD237,"&gt;"&amp;AB237)+COUNTIFS(AD264,"&gt;"&amp;AB264)</f>
        <v>5</v>
      </c>
      <c r="AG274" s="308"/>
      <c r="AH274" s="317"/>
      <c r="AI274" s="274" t="s">
        <v>58</v>
      </c>
      <c r="AJ274" s="275"/>
      <c r="AK274" s="275"/>
      <c r="AL274" s="275"/>
      <c r="AM274" s="307"/>
      <c r="AN274" s="308"/>
      <c r="AP274" s="308"/>
      <c r="AQ274" s="307">
        <f>COUNTIFS(AO21,"&gt;"&amp;AM21)+COUNTIFS(AO48,"&gt;"&amp;AM48)+COUNTIFS(AO75,"&gt;"&amp;AM75)+COUNTIFS(AO102,"&gt;"&amp;AM102)+COUNTIFS(AO129,"&gt;"&amp;AM129)+COUNTIFS(AO156,"&gt;"&amp;AM156)+COUNTIFS(AO183,"&gt;"&amp;AM183)+COUNTIFS(AO210,"&gt;"&amp;AM210)+COUNTIFS(AO237,"&gt;"&amp;AM237)+COUNTIFS(AO264,"&gt;"&amp;AM264)</f>
        <v>3</v>
      </c>
      <c r="AR274" s="308"/>
      <c r="AS274" s="314"/>
      <c r="AT274" s="274" t="s">
        <v>58</v>
      </c>
      <c r="AU274" s="275"/>
      <c r="AV274" s="275"/>
      <c r="AW274" s="275"/>
      <c r="AX274" s="307"/>
      <c r="AY274" s="308"/>
      <c r="BA274" s="308"/>
      <c r="BB274" s="307">
        <f>COUNTIFS(AZ21,"&gt;"&amp;AX21)+COUNTIFS(AZ48,"&gt;"&amp;AX48)+COUNTIFS(AZ75,"&gt;"&amp;AX75)+COUNTIFS(AZ102,"&gt;"&amp;AX102)+COUNTIFS(AZ129,"&gt;"&amp;AX129)+COUNTIFS(AZ156,"&gt;"&amp;AX156)+COUNTIFS(AZ183,"&gt;"&amp;AX183)+COUNTIFS(AZ210,"&gt;"&amp;AX210)+COUNTIFS(AZ237,"&gt;"&amp;AX237)+COUNTIFS(AZ264,"&gt;"&amp;AX264)</f>
        <v>5</v>
      </c>
      <c r="BD274" s="314"/>
      <c r="BE274" s="274" t="s">
        <v>58</v>
      </c>
      <c r="BF274" s="275"/>
      <c r="BG274" s="275"/>
      <c r="BH274" s="275"/>
      <c r="BI274" s="307"/>
      <c r="BJ274" s="308"/>
      <c r="BL274" s="308"/>
      <c r="BM274" s="307">
        <f>COUNTIFS(BK21,"&gt;"&amp;BI21)+COUNTIFS(BK48,"&gt;"&amp;BI48)+COUNTIFS(BK75,"&gt;"&amp;BI75)+COUNTIFS(BK102,"&gt;"&amp;BI102)+COUNTIFS(BK129,"&gt;"&amp;BI129)+COUNTIFS(BK156,"&gt;"&amp;BI156)+COUNTIFS(BK183,"&gt;"&amp;BI183)+COUNTIFS(BK210,"&gt;"&amp;BI210)+COUNTIFS(BK237,"&gt;"&amp;BI237)+COUNTIFS(BK264,"&gt;"&amp;BI264)</f>
        <v>4</v>
      </c>
      <c r="BO274" s="314"/>
      <c r="BP274" s="274" t="s">
        <v>58</v>
      </c>
      <c r="BQ274" s="275"/>
      <c r="BR274" s="275"/>
      <c r="BS274" s="275"/>
      <c r="BT274" s="307"/>
      <c r="BU274" s="308"/>
      <c r="BW274" s="308"/>
      <c r="BX274" s="307">
        <f>COUNTIFS(BV21,"&gt;"&amp;BT21)+COUNTIFS(BV48,"&gt;"&amp;BT48)+COUNTIFS(BV75,"&gt;"&amp;BT75)+COUNTIFS(BV102,"&gt;"&amp;BT102)+COUNTIFS(BV129,"&gt;"&amp;BT129)+COUNTIFS(BV156,"&gt;"&amp;BT156)+COUNTIFS(BV183,"&gt;"&amp;BT183)+COUNTIFS(BV210,"&gt;"&amp;BT210)+COUNTIFS(BV237,"&gt;"&amp;BT237)+COUNTIFS(BV264,"&gt;"&amp;BT264)</f>
        <v>2</v>
      </c>
      <c r="BZ274" s="314"/>
      <c r="CA274" s="274" t="s">
        <v>58</v>
      </c>
      <c r="CB274" s="275"/>
      <c r="CC274" s="275"/>
      <c r="CD274" s="275"/>
      <c r="CE274" s="307"/>
      <c r="CF274" s="308"/>
      <c r="CH274" s="308"/>
      <c r="CI274" s="307">
        <f>COUNTIFS(CG21,"&gt;"&amp;CE21)+COUNTIFS(CG48,"&gt;"&amp;CE48)+COUNTIFS(CG75,"&gt;"&amp;CE75)+COUNTIFS(CG102,"&gt;"&amp;CE102)+COUNTIFS(CG129,"&gt;"&amp;CE129)+COUNTIFS(CG156,"&gt;"&amp;CE156)+COUNTIFS(CG183,"&gt;"&amp;CE183)+COUNTIFS(CG210,"&gt;"&amp;CE210)+COUNTIFS(CG237,"&gt;"&amp;CE237)+COUNTIFS(CG264,"&gt;"&amp;CE264)</f>
        <v>1</v>
      </c>
      <c r="CK274" s="314"/>
      <c r="CL274" s="274" t="s">
        <v>58</v>
      </c>
      <c r="CM274" s="275"/>
      <c r="CN274" s="275"/>
      <c r="CO274" s="275"/>
      <c r="CP274" s="307"/>
      <c r="CQ274" s="308"/>
      <c r="CS274" s="308"/>
      <c r="CT274" s="307">
        <f>COUNTIFS(CR21,"&gt;"&amp;CP21)+COUNTIFS(CR48,"&gt;"&amp;CP48)+COUNTIFS(CR75,"&gt;"&amp;CP75)+COUNTIFS(CR102,"&gt;"&amp;CP102)+COUNTIFS(CR129,"&gt;"&amp;CP129)+COUNTIFS(CR156,"&gt;"&amp;CP156)+COUNTIFS(CR183,"&gt;"&amp;CP183)+COUNTIFS(CR210,"&gt;"&amp;CP210)+COUNTIFS(CR237,"&gt;"&amp;CP237)+COUNTIFS(CR264,"&gt;"&amp;CP264)</f>
        <v>1</v>
      </c>
      <c r="CV274" s="314"/>
      <c r="CW274" s="274" t="s">
        <v>58</v>
      </c>
      <c r="CX274" s="275"/>
      <c r="CY274" s="275"/>
      <c r="CZ274" s="275"/>
      <c r="DA274" s="307"/>
      <c r="DB274" s="308"/>
      <c r="DD274" s="308"/>
      <c r="DE274" s="307">
        <f>COUNTIFS(DC21,"&gt;"&amp;DA21)+COUNTIFS(DC48,"&gt;"&amp;DA48)+COUNTIFS(DC75,"&gt;"&amp;DA75)+COUNTIFS(DC102,"&gt;"&amp;DA102)+COUNTIFS(DC129,"&gt;"&amp;DA129)+COUNTIFS(DC156,"&gt;"&amp;DA156)+COUNTIFS(DC183,"&gt;"&amp;DA183)+COUNTIFS(DC210,"&gt;"&amp;DA210)+COUNTIFS(DC237,"&gt;"&amp;DA237)+COUNTIFS(DC264,"&gt;"&amp;DA264)</f>
        <v>2</v>
      </c>
      <c r="DG274" s="314"/>
    </row>
    <row r="275" spans="2:111" s="282" customFormat="1">
      <c r="B275" s="274" t="s">
        <v>59</v>
      </c>
      <c r="C275" s="275"/>
      <c r="D275" s="275"/>
      <c r="E275" s="275"/>
      <c r="F275" s="307"/>
      <c r="G275" s="308"/>
      <c r="I275" s="308"/>
      <c r="J275" s="309">
        <f>J274/J273</f>
        <v>0.44444444444444442</v>
      </c>
      <c r="K275" s="308"/>
      <c r="L275" s="317"/>
      <c r="M275" s="274" t="s">
        <v>59</v>
      </c>
      <c r="N275" s="275"/>
      <c r="O275" s="275"/>
      <c r="P275" s="275"/>
      <c r="Q275" s="307"/>
      <c r="R275" s="308"/>
      <c r="T275" s="308"/>
      <c r="U275" s="309">
        <f>U274/U273</f>
        <v>0.44444444444444442</v>
      </c>
      <c r="V275" s="308"/>
      <c r="W275" s="317"/>
      <c r="X275" s="274" t="s">
        <v>59</v>
      </c>
      <c r="Y275" s="275"/>
      <c r="Z275" s="275"/>
      <c r="AA275" s="275"/>
      <c r="AB275" s="307"/>
      <c r="AC275" s="308"/>
      <c r="AE275" s="308"/>
      <c r="AF275" s="309">
        <f>AF274/AF273</f>
        <v>0.55555555555555558</v>
      </c>
      <c r="AG275" s="308"/>
      <c r="AH275" s="317"/>
      <c r="AI275" s="274" t="s">
        <v>59</v>
      </c>
      <c r="AJ275" s="275"/>
      <c r="AK275" s="275"/>
      <c r="AL275" s="275"/>
      <c r="AM275" s="307"/>
      <c r="AN275" s="308"/>
      <c r="AP275" s="308"/>
      <c r="AQ275" s="309">
        <f>AQ274/AQ273</f>
        <v>0.33333333333333331</v>
      </c>
      <c r="AR275" s="308"/>
      <c r="AS275" s="314"/>
      <c r="AT275" s="274" t="s">
        <v>59</v>
      </c>
      <c r="AU275" s="275"/>
      <c r="AV275" s="275"/>
      <c r="AW275" s="275"/>
      <c r="AX275" s="307"/>
      <c r="AY275" s="308"/>
      <c r="BA275" s="308"/>
      <c r="BB275" s="309">
        <f>BB274/BB273</f>
        <v>0.55555555555555558</v>
      </c>
      <c r="BD275" s="314"/>
      <c r="BE275" s="274" t="s">
        <v>59</v>
      </c>
      <c r="BF275" s="275"/>
      <c r="BG275" s="275"/>
      <c r="BH275" s="275"/>
      <c r="BI275" s="307"/>
      <c r="BJ275" s="308"/>
      <c r="BL275" s="308"/>
      <c r="BM275" s="309">
        <f>BM274/BM273</f>
        <v>0.44444444444444442</v>
      </c>
      <c r="BO275" s="314"/>
      <c r="BP275" s="274" t="s">
        <v>59</v>
      </c>
      <c r="BQ275" s="275"/>
      <c r="BR275" s="275"/>
      <c r="BS275" s="275"/>
      <c r="BT275" s="307"/>
      <c r="BU275" s="308"/>
      <c r="BW275" s="308"/>
      <c r="BX275" s="309">
        <f>BX274/BX273</f>
        <v>0.22222222222222221</v>
      </c>
      <c r="BZ275" s="314"/>
      <c r="CA275" s="274" t="s">
        <v>59</v>
      </c>
      <c r="CB275" s="275"/>
      <c r="CC275" s="275"/>
      <c r="CD275" s="275"/>
      <c r="CE275" s="307"/>
      <c r="CF275" s="308"/>
      <c r="CH275" s="308"/>
      <c r="CI275" s="309">
        <f>CI274/CI273</f>
        <v>0.1111111111111111</v>
      </c>
      <c r="CK275" s="314"/>
      <c r="CL275" s="274" t="s">
        <v>59</v>
      </c>
      <c r="CM275" s="275"/>
      <c r="CN275" s="275"/>
      <c r="CO275" s="275"/>
      <c r="CP275" s="307"/>
      <c r="CQ275" s="308"/>
      <c r="CS275" s="308"/>
      <c r="CT275" s="309">
        <f>CT274/CT273</f>
        <v>0.1111111111111111</v>
      </c>
      <c r="CV275" s="314"/>
      <c r="CW275" s="274" t="s">
        <v>59</v>
      </c>
      <c r="CX275" s="275"/>
      <c r="CY275" s="275"/>
      <c r="CZ275" s="275"/>
      <c r="DA275" s="307"/>
      <c r="DB275" s="308"/>
      <c r="DD275" s="308"/>
      <c r="DE275" s="309">
        <f>DE274/DE273</f>
        <v>0.22222222222222221</v>
      </c>
      <c r="DG275" s="314"/>
    </row>
    <row r="276" spans="2:111">
      <c r="B276" s="76" t="s">
        <v>60</v>
      </c>
      <c r="J276" s="306">
        <f>MIN(IF(H264=50,H265,99),IF(H237=50,H238,99),IF(H210=50,H211,99),IF(H183=50,H184,99),IF(H156=50,H157,99),IF(H129=50,H130,99),IF(H102=50,H103,99),IF(H75=50,H76,99),IF(H48=50,H49,99),IF(H21=50,H22,99))</f>
        <v>5</v>
      </c>
      <c r="M276" s="76" t="s">
        <v>60</v>
      </c>
      <c r="Q276" s="306"/>
      <c r="U276" s="306">
        <f>MIN(IF(S264=50,S265,99),IF(S237=50,S238,99),IF(S210=50,S211,99),IF(S183=50,S184,99),IF(S156=50,S157,99),IF(S129=50,S130,99),IF(S102=50,S103,99),IF(S75=50,S76,99),IF(S48=50,S49,99),IF(S21=50,S22,99))</f>
        <v>5</v>
      </c>
      <c r="X276" s="76" t="s">
        <v>60</v>
      </c>
      <c r="Y276" s="77"/>
      <c r="Z276" s="77"/>
      <c r="AA276" s="77"/>
      <c r="AB276" s="306"/>
      <c r="AF276" s="306">
        <f>MIN(IF(AD264=50,AD265,99),IF(AD237=50,AD238,99),IF(AD210=50,AD211,99),IF(AD183=50,AD184,99),IF(AD156=50,AD157,99),IF(AD129=50,AD130,99),IF(AD102=50,AD103,99),IF(AD75=50,AD76,99),IF(AD48=50,AD49,99),IF(AD21=50,AD22,99))</f>
        <v>6</v>
      </c>
      <c r="AI276" s="76" t="s">
        <v>60</v>
      </c>
      <c r="AJ276" s="77"/>
      <c r="AK276" s="77"/>
      <c r="AL276" s="77"/>
      <c r="AM276" s="306"/>
      <c r="AQ276" s="306">
        <f>MIN(IF(AO264=50,AO265,99),IF(AO237=50,AO238,99),IF(AO210=50,AO211,99),IF(AO183=50,AO184,99),IF(AO156=50,AO157,99),IF(AO129=50,AO130,99),IF(AO102=50,AO103,99),IF(AO75=50,AO76,99),IF(AO48=50,AO49,99),IF(AO21=50,AO22,99))</f>
        <v>5</v>
      </c>
      <c r="AT276" s="76" t="s">
        <v>60</v>
      </c>
      <c r="AU276" s="77"/>
      <c r="AV276" s="77"/>
      <c r="AW276" s="77"/>
      <c r="AX276" s="306"/>
      <c r="AY276" s="299"/>
      <c r="AZ276" s="299"/>
      <c r="BA276" s="299"/>
      <c r="BB276" s="306">
        <f>MIN(IF(AZ264=50,AZ265,99),IF(AZ237=50,AZ238,99),IF(AZ210=50,AZ211,99),IF(AZ183=50,AZ184,99),IF(AZ156=50,AZ157,99),IF(AZ129=50,AZ130,99),IF(AZ102=50,AZ103,99),IF(AZ75=50,AZ76,99),IF(AZ48=50,AZ49,99),IF(AZ21=50,AZ22,99))</f>
        <v>6</v>
      </c>
      <c r="BE276" s="76" t="s">
        <v>60</v>
      </c>
      <c r="BF276" s="77"/>
      <c r="BG276" s="77"/>
      <c r="BH276" s="77"/>
      <c r="BI276" s="306"/>
      <c r="BJ276" s="299"/>
      <c r="BK276" s="299"/>
      <c r="BL276" s="299"/>
      <c r="BM276" s="306">
        <f>MIN(IF(BK264=50,BK265,99),IF(BK237=50,BK238,99),IF(BK210=50,BK211,99),IF(BK183=50,BK184,99),IF(BK156=50,BK157,99),IF(BK129=50,BK130,99),IF(BK102=50,BK103,99),IF(BK75=50,BK76,99),IF(BK48=50,BK49,99),IF(BK21=50,BK22,99))</f>
        <v>8</v>
      </c>
      <c r="BP276" s="76" t="s">
        <v>60</v>
      </c>
      <c r="BQ276" s="77"/>
      <c r="BR276" s="77"/>
      <c r="BS276" s="77"/>
      <c r="BT276" s="306"/>
      <c r="BU276" s="299"/>
      <c r="BV276" s="299"/>
      <c r="BW276" s="299"/>
      <c r="BX276" s="306">
        <f>MIN(IF(BV264=50,BV265,99),IF(BV237=50,BV238,99),IF(BV210=50,BV211,99),IF(BV183=50,BV184,99),IF(BV156=50,BV157,99),IF(BV129=50,BV130,99),IF(BV102=50,BV103,99),IF(BV75=50,BV76,99),IF(BV48=50,BV49,99),IF(BV21=50,BV22,99))</f>
        <v>10</v>
      </c>
      <c r="CA276" s="76" t="s">
        <v>60</v>
      </c>
      <c r="CB276" s="77"/>
      <c r="CC276" s="77"/>
      <c r="CD276" s="77"/>
      <c r="CE276" s="306"/>
      <c r="CF276" s="299"/>
      <c r="CG276" s="299"/>
      <c r="CH276" s="299"/>
      <c r="CI276" s="306">
        <f>MIN(IF(CG264=50,CG265,99),IF(CG237=50,CG238,99),IF(CG210=50,CG211,99),IF(CG183=50,CG184,99),IF(CG156=50,CG157,99),IF(CG129=50,CG130,99),IF(CG102=50,CG103,99),IF(CG75=50,CG76,99),IF(CG48=50,CG49,99),IF(CG21=50,CG22,99))</f>
        <v>8</v>
      </c>
      <c r="CL276" s="76" t="s">
        <v>60</v>
      </c>
      <c r="CM276" s="77"/>
      <c r="CN276" s="77"/>
      <c r="CO276" s="77"/>
      <c r="CP276" s="306"/>
      <c r="CQ276" s="299"/>
      <c r="CR276" s="299"/>
      <c r="CS276" s="299"/>
      <c r="CT276" s="306">
        <f>MIN(IF(CR264=50,CR265,99),IF(CR237=50,CR238,99),IF(CR210=50,CR211,99),IF(CR183=50,CR184,99),IF(CR156=50,CR157,99),IF(CR129=50,CR130,99),IF(CR102=50,CR103,99),IF(CR75=50,CR76,99),IF(CR48=50,CR49,99),IF(CR21=50,CR22,99))</f>
        <v>11</v>
      </c>
      <c r="CW276" s="76" t="s">
        <v>60</v>
      </c>
      <c r="CX276" s="77"/>
      <c r="CY276" s="77"/>
      <c r="CZ276" s="77"/>
      <c r="DA276" s="306"/>
      <c r="DB276" s="299"/>
      <c r="DC276" s="299"/>
      <c r="DD276" s="299"/>
      <c r="DE276" s="306">
        <f>MIN(IF(DC264=50,DC265,99),IF(DC237=50,DC238,99),IF(DC210=50,DC211,99),IF(DC183=50,DC184,99),IF(DC156=50,DC157,99),IF(DC129=50,DC130,99),IF(DC102=50,DC103,99),IF(DC75=50,DC76,99),IF(DC48=50,DC49,99),IF(DC21=50,DC22,99))</f>
        <v>6</v>
      </c>
    </row>
    <row r="277" spans="2:111">
      <c r="B277" s="76" t="s">
        <v>62</v>
      </c>
      <c r="J277" s="306">
        <f>MAX(IF(H264=50,H265,0),IF(H237=50,H238,0),IF(H210=50,H211,0),IF(H183=50,H184,0),IF(H156=50,H157,0),IF(H129=50,H130,0),IF(H102=50,H103,0),IF(H75=50,H76,0),IF(H48=50,H49,0),IF(H21=50,H22,0))</f>
        <v>10</v>
      </c>
      <c r="M277" s="76" t="s">
        <v>62</v>
      </c>
      <c r="Q277" s="306"/>
      <c r="U277" s="306">
        <f>MAX(IF(S264=50,S265,0),IF(S237=50,S238,0),IF(S210=50,S211,0),IF(S183=50,S184,0),IF(S156=50,S157,0),IF(S129=50,S130,0),IF(S102=50,S103,0),IF(S75=50,S76,0),IF(S48=50,S49,0),IF(S21=50,S22,0))</f>
        <v>11</v>
      </c>
      <c r="X277" s="76" t="s">
        <v>62</v>
      </c>
      <c r="Y277" s="77"/>
      <c r="Z277" s="77"/>
      <c r="AA277" s="77"/>
      <c r="AB277" s="306"/>
      <c r="AF277" s="306">
        <f>MAX(IF(AD264=50,AD265,0),IF(AD237=50,AD238,0),IF(AD210=50,AD211,0),IF(AD183=50,AD184,0),IF(AD156=50,AD157,0),IF(AD129=50,AD130,0),IF(AD102=50,AD103,0),IF(AD75=50,AD76,0),IF(AD48=50,AD49,0),IF(AD21=50,AD22,0))</f>
        <v>11</v>
      </c>
      <c r="AI277" s="76" t="s">
        <v>62</v>
      </c>
      <c r="AJ277" s="77"/>
      <c r="AK277" s="77"/>
      <c r="AL277" s="77"/>
      <c r="AM277" s="306"/>
      <c r="AQ277" s="306">
        <f>MAX(IF(AO264=50,AO265,0),IF(AO237=50,AO238,0),IF(AO210=50,AO211,0),IF(AO183=50,AO184,0),IF(AO156=50,AO157,0),IF(AO129=50,AO130,0),IF(AO102=50,AO103,0),IF(AO75=50,AO76,0),IF(AO48=50,AO49,0),IF(AO21=50,AO22,0))</f>
        <v>9</v>
      </c>
      <c r="AT277" s="76" t="s">
        <v>62</v>
      </c>
      <c r="AU277" s="77"/>
      <c r="AV277" s="77"/>
      <c r="AW277" s="77"/>
      <c r="AX277" s="306"/>
      <c r="AY277" s="299"/>
      <c r="AZ277" s="299"/>
      <c r="BA277" s="299"/>
      <c r="BB277" s="306">
        <f>MAX(IF(AZ264=50,AZ265,0),IF(AZ237=50,AZ238,0),IF(AZ210=50,AZ211,0),IF(AZ183=50,AZ184,0),IF(AZ156=50,AZ157,0),IF(AZ129=50,AZ130,0),IF(AZ102=50,AZ103,0),IF(AZ75=50,AZ76,0),IF(AZ48=50,AZ49,0),IF(AZ21=50,AZ22,0))</f>
        <v>11</v>
      </c>
      <c r="BE277" s="76" t="s">
        <v>62</v>
      </c>
      <c r="BF277" s="77"/>
      <c r="BG277" s="77"/>
      <c r="BH277" s="77"/>
      <c r="BI277" s="306"/>
      <c r="BJ277" s="299"/>
      <c r="BK277" s="299"/>
      <c r="BL277" s="299"/>
      <c r="BM277" s="306">
        <f>MAX(IF(BK264=50,BK265,0),IF(BK237=50,BK238,0),IF(BK210=50,BK211,0),IF(BK183=50,BK184,0),IF(BK156=50,BK157,0),IF(BK129=50,BK130,0),IF(BK102=50,BK103,0),IF(BK75=50,BK76,0),IF(BK48=50,BK49,0),IF(BK21=50,BK22,0))</f>
        <v>12</v>
      </c>
      <c r="BP277" s="76" t="s">
        <v>62</v>
      </c>
      <c r="BQ277" s="77"/>
      <c r="BR277" s="77"/>
      <c r="BS277" s="77"/>
      <c r="BT277" s="306"/>
      <c r="BU277" s="299"/>
      <c r="BV277" s="299"/>
      <c r="BW277" s="299"/>
      <c r="BX277" s="306">
        <f>MAX(IF(BV264=50,BV265,0),IF(BV237=50,BV238,0),IF(BV210=50,BV211,0),IF(BV183=50,BV184,0),IF(BV156=50,BV157,0),IF(BV129=50,BV130,0),IF(BV102=50,BV103,0),IF(BV75=50,BV76,0),IF(BV48=50,BV49,0),IF(BV21=50,BV22,0))</f>
        <v>13</v>
      </c>
      <c r="CA277" s="76" t="s">
        <v>62</v>
      </c>
      <c r="CB277" s="77"/>
      <c r="CC277" s="77"/>
      <c r="CD277" s="77"/>
      <c r="CE277" s="306"/>
      <c r="CF277" s="299"/>
      <c r="CG277" s="299"/>
      <c r="CH277" s="299"/>
      <c r="CI277" s="306">
        <f>MAX(IF(CG264=50,CG265,0),IF(CG237=50,CG238,0),IF(CG210=50,CG211,0),IF(CG183=50,CG184,0),IF(CG156=50,CG157,0),IF(CG129=50,CG130,0),IF(CG102=50,CG103,0),IF(CG75=50,CG76,0),IF(CG48=50,CG49,0),IF(CG21=50,CG22,0))</f>
        <v>8</v>
      </c>
      <c r="CL277" s="76" t="s">
        <v>62</v>
      </c>
      <c r="CM277" s="77"/>
      <c r="CN277" s="77"/>
      <c r="CO277" s="77"/>
      <c r="CP277" s="306"/>
      <c r="CQ277" s="299"/>
      <c r="CR277" s="299"/>
      <c r="CS277" s="299"/>
      <c r="CT277" s="306">
        <f>MAX(IF(CR264=50,CR265,0),IF(CR237=50,CR238,0),IF(CR210=50,CR211,0),IF(CR183=50,CR184,0),IF(CR156=50,CR157,0),IF(CR129=50,CR130,0),IF(CR102=50,CR103,0),IF(CR75=50,CR76,0),IF(CR48=50,CR49,0),IF(CR21=50,CR22,0))</f>
        <v>11</v>
      </c>
      <c r="CW277" s="76" t="s">
        <v>62</v>
      </c>
      <c r="CX277" s="77"/>
      <c r="CY277" s="77"/>
      <c r="CZ277" s="77"/>
      <c r="DA277" s="306"/>
      <c r="DB277" s="299"/>
      <c r="DC277" s="299"/>
      <c r="DD277" s="299"/>
      <c r="DE277" s="306">
        <f>MAX(IF(DC264=50,DC265,0),IF(DC237=50,DC238,0),IF(DC210=50,DC211,0),IF(DC183=50,DC184,0),IF(DC156=50,DC157,0),IF(DC129=50,DC130,0),IF(DC102=50,DC103,0),IF(DC75=50,DC76,0),IF(DC48=50,DC49,0),IF(DC21=50,DC22,0))</f>
        <v>8</v>
      </c>
    </row>
    <row r="278" spans="2:111" s="282" customFormat="1">
      <c r="B278" s="274" t="s">
        <v>63</v>
      </c>
      <c r="C278" s="275"/>
      <c r="D278" s="275"/>
      <c r="E278" s="275"/>
      <c r="F278" s="307"/>
      <c r="G278" s="308"/>
      <c r="I278" s="308"/>
      <c r="J278" s="312">
        <f>(IF(H264=50,H265,0)+IF(H237=50,H238,0)+IF(H210=50,H211,0)+IF(H183=50,H184,0)+IF(H156=50,H157,0)+IF(H129=50,H130,0)+IF(H102=50,H103,0)+IF(H75=50,H76,0)+IF(H48=50,H49,0)+IF(H21=50,H22,0))/J274</f>
        <v>7.75</v>
      </c>
      <c r="K278" s="308"/>
      <c r="L278" s="317"/>
      <c r="M278" s="274" t="s">
        <v>63</v>
      </c>
      <c r="N278" s="275"/>
      <c r="O278" s="275"/>
      <c r="P278" s="275"/>
      <c r="Q278" s="307"/>
      <c r="R278" s="308"/>
      <c r="T278" s="308"/>
      <c r="U278" s="312">
        <f>(IF(S264=50,S265,0)+IF(S237=50,S238,0)+IF(S210=50,S211,0)+IF(S183=50,S184,0)+IF(S156=50,S157,0)+IF(S129=50,S130,0)+IF(S102=50,S103,0)+IF(S75=50,S76,0)+IF(S48=50,S49,0)+IF(S21=50,S22,0))/U274</f>
        <v>8.5</v>
      </c>
      <c r="V278" s="308"/>
      <c r="W278" s="317"/>
      <c r="X278" s="274" t="s">
        <v>63</v>
      </c>
      <c r="Y278" s="275"/>
      <c r="Z278" s="275"/>
      <c r="AA278" s="275"/>
      <c r="AB278" s="307"/>
      <c r="AC278" s="308"/>
      <c r="AE278" s="308"/>
      <c r="AF278" s="312">
        <f>(IF(AD264=50,AD265,0)+IF(AD237=50,AD238,0)+IF(AD210=50,AD211,0)+IF(AD183=50,AD184,0)+IF(AD156=50,AD157,0)+IF(AD129=50,AD130,0)+IF(AD102=50,AD103,0)+IF(AD75=50,AD76,0)+IF(AD48=50,AD49,0)+IF(AD21=50,AD22,0))/AF274</f>
        <v>8.4</v>
      </c>
      <c r="AG278" s="308"/>
      <c r="AH278" s="317"/>
      <c r="AI278" s="274" t="s">
        <v>63</v>
      </c>
      <c r="AJ278" s="275"/>
      <c r="AK278" s="275"/>
      <c r="AL278" s="275"/>
      <c r="AM278" s="307"/>
      <c r="AN278" s="308"/>
      <c r="AP278" s="308"/>
      <c r="AQ278" s="312">
        <f>(IF(AO264=50,AO265,0)+IF(AO237=50,AO238,0)+IF(AO210=50,AO211,0)+IF(AO183=50,AO184,0)+IF(AO156=50,AO157,0)+IF(AO129=50,AO130,0)+IF(AO102=50,AO103,0)+IF(AO75=50,AO76,0)+IF(AO48=50,AO49,0)+IF(AO21=50,AO22,0))/AQ274</f>
        <v>7.666666666666667</v>
      </c>
      <c r="AR278" s="308"/>
      <c r="AS278" s="314"/>
      <c r="AT278" s="274" t="s">
        <v>63</v>
      </c>
      <c r="AU278" s="275"/>
      <c r="AV278" s="275"/>
      <c r="AW278" s="275"/>
      <c r="AX278" s="307"/>
      <c r="AY278" s="308"/>
      <c r="BA278" s="308"/>
      <c r="BB278" s="312">
        <f>(IF(AZ264=50,AZ265,0)+IF(AZ237=50,AZ238,0)+IF(AZ210=50,AZ211,0)+IF(AZ183=50,AZ184,0)+IF(AZ156=50,AZ157,0)+IF(AZ129=50,AZ130,0)+IF(AZ102=50,AZ103,0)+IF(AZ75=50,AZ76,0)+IF(AZ48=50,AZ49,0)+IF(AZ21=50,AZ22,0))/BB274</f>
        <v>6.6</v>
      </c>
      <c r="BD278" s="314"/>
      <c r="BE278" s="274" t="s">
        <v>63</v>
      </c>
      <c r="BF278" s="275"/>
      <c r="BG278" s="275"/>
      <c r="BH278" s="275"/>
      <c r="BI278" s="307"/>
      <c r="BJ278" s="308"/>
      <c r="BL278" s="308"/>
      <c r="BM278" s="312">
        <f>(IF(BK264=50,BK265,0)+IF(BK237=50,BK238,0)+IF(BK210=50,BK211,0)+IF(BK183=50,BK184,0)+IF(BK156=50,BK157,0)+IF(BK129=50,BK130,0)+IF(BK102=50,BK103,0)+IF(BK75=50,BK76,0)+IF(BK48=50,BK49,0)+IF(BK21=50,BK22,0))/BM274</f>
        <v>10.25</v>
      </c>
      <c r="BO278" s="314"/>
      <c r="BP278" s="274" t="s">
        <v>63</v>
      </c>
      <c r="BQ278" s="275"/>
      <c r="BR278" s="275"/>
      <c r="BS278" s="275"/>
      <c r="BT278" s="307"/>
      <c r="BU278" s="308"/>
      <c r="BW278" s="308"/>
      <c r="BX278" s="312">
        <f>(IF(BV264=50,BV265,0)+IF(BV237=50,BV238,0)+IF(BV210=50,BV211,0)+IF(BV183=50,BV184,0)+IF(BV156=50,BV157,0)+IF(BV129=50,BV130,0)+IF(BV102=50,BV103,0)+IF(BV75=50,BV76,0)+IF(BV48=50,BV49,0)+IF(BV21=50,BV22,0))/BX274</f>
        <v>11.5</v>
      </c>
      <c r="BZ278" s="314"/>
      <c r="CA278" s="274" t="s">
        <v>63</v>
      </c>
      <c r="CB278" s="275"/>
      <c r="CC278" s="275"/>
      <c r="CD278" s="275"/>
      <c r="CE278" s="307"/>
      <c r="CF278" s="308"/>
      <c r="CH278" s="308"/>
      <c r="CI278" s="312">
        <f>(IF(CG264=50,CG265,0)+IF(CG237=50,CG238,0)+IF(CG210=50,CG211,0)+IF(CG183=50,CG184,0)+IF(CG156=50,CG157,0)+IF(CG129=50,CG130,0)+IF(CG102=50,CG103,0)+IF(CG75=50,CG76,0)+IF(CG48=50,CG49,0)+IF(CG21=50,CG22,0))/CI274</f>
        <v>8</v>
      </c>
      <c r="CK278" s="314"/>
      <c r="CL278" s="274" t="s">
        <v>63</v>
      </c>
      <c r="CM278" s="275"/>
      <c r="CN278" s="275"/>
      <c r="CO278" s="275"/>
      <c r="CP278" s="307"/>
      <c r="CQ278" s="308"/>
      <c r="CS278" s="308"/>
      <c r="CT278" s="312">
        <f>(IF(CR264=50,CR265,0)+IF(CR237=50,CR238,0)+IF(CR210=50,CR211,0)+IF(CR183=50,CR184,0)+IF(CR156=50,CR157,0)+IF(CR129=50,CR130,0)+IF(CR102=50,CR103,0)+IF(CR75=50,CR76,0)+IF(CR48=50,CR49,0)+IF(CR21=50,CR22,0))/CT274</f>
        <v>11</v>
      </c>
      <c r="CV278" s="314"/>
      <c r="CW278" s="274" t="s">
        <v>63</v>
      </c>
      <c r="CX278" s="275"/>
      <c r="CY278" s="275"/>
      <c r="CZ278" s="275"/>
      <c r="DA278" s="307"/>
      <c r="DB278" s="308"/>
      <c r="DD278" s="308"/>
      <c r="DE278" s="312">
        <f>(IF(DC264=50,DC265,0)+IF(DC237=50,DC238,0)+IF(DC210=50,DC211,0)+IF(DC183=50,DC184,0)+IF(DC156=50,DC157,0)+IF(DC129=50,DC130,0)+IF(DC102=50,DC103,0)+IF(DC75=50,DC76,0)+IF(DC48=50,DC49,0)+IF(DC21=50,DC22,0))/DE274</f>
        <v>7</v>
      </c>
      <c r="DG278" s="314"/>
    </row>
    <row r="279" spans="2:111">
      <c r="Q279" s="306"/>
      <c r="X279" s="76"/>
      <c r="Y279" s="77"/>
      <c r="Z279" s="77"/>
      <c r="AA279" s="77"/>
      <c r="AB279" s="306"/>
      <c r="AI279" s="76"/>
      <c r="AJ279" s="77"/>
      <c r="AK279" s="77"/>
      <c r="AL279" s="77"/>
      <c r="AM279" s="306"/>
      <c r="AT279" s="76"/>
      <c r="AU279" s="77"/>
      <c r="AV279" s="77"/>
      <c r="AW279" s="77"/>
      <c r="AX279" s="306"/>
      <c r="AY279" s="299"/>
      <c r="AZ279" s="299"/>
      <c r="BA279" s="299"/>
      <c r="BB279" s="299"/>
      <c r="BE279" s="76"/>
      <c r="BF279" s="77"/>
      <c r="BG279" s="77"/>
      <c r="BH279" s="77"/>
      <c r="BI279" s="306"/>
      <c r="BJ279" s="299"/>
      <c r="BK279" s="299"/>
      <c r="BL279" s="299"/>
      <c r="BM279" s="299"/>
      <c r="BP279" s="76"/>
      <c r="BQ279" s="77"/>
      <c r="BR279" s="77"/>
      <c r="BS279" s="77"/>
      <c r="BT279" s="306"/>
      <c r="BU279" s="299"/>
      <c r="BV279" s="299"/>
      <c r="BW279" s="299"/>
      <c r="BX279" s="299"/>
      <c r="CA279" s="76"/>
      <c r="CB279" s="77"/>
      <c r="CC279" s="77"/>
      <c r="CD279" s="77"/>
      <c r="CE279" s="306"/>
      <c r="CF279" s="299"/>
      <c r="CG279" s="299"/>
      <c r="CH279" s="299"/>
      <c r="CI279" s="299"/>
      <c r="CL279" s="76"/>
      <c r="CM279" s="77"/>
      <c r="CN279" s="77"/>
      <c r="CO279" s="77"/>
      <c r="CP279" s="306"/>
      <c r="CQ279" s="299"/>
      <c r="CR279" s="299"/>
      <c r="CS279" s="299"/>
      <c r="CT279" s="299"/>
      <c r="CW279" s="76"/>
      <c r="CX279" s="77"/>
      <c r="CY279" s="77"/>
      <c r="CZ279" s="77"/>
      <c r="DA279" s="306"/>
      <c r="DB279" s="299"/>
      <c r="DC279" s="299"/>
      <c r="DD279" s="299"/>
      <c r="DE279" s="299"/>
    </row>
    <row r="280" spans="2:111">
      <c r="B280" s="76" t="s">
        <v>64</v>
      </c>
      <c r="J280" s="306">
        <f>H264+H237+H210+H183+H156+H129+H102+H75+H48+H21</f>
        <v>338</v>
      </c>
      <c r="M280" s="76" t="s">
        <v>64</v>
      </c>
      <c r="Q280" s="306"/>
      <c r="U280" s="306">
        <f>S264+S237+S210+S183+S156+S129+S102+S75+S48+S21</f>
        <v>390</v>
      </c>
      <c r="X280" s="76" t="s">
        <v>64</v>
      </c>
      <c r="Y280" s="77"/>
      <c r="Z280" s="77"/>
      <c r="AA280" s="77"/>
      <c r="AB280" s="306"/>
      <c r="AF280" s="306">
        <f>AD264+AD237+AD210+AD183+AD156+AD129+AD102+AD75+AD48+AD21</f>
        <v>380</v>
      </c>
      <c r="AI280" s="76" t="s">
        <v>64</v>
      </c>
      <c r="AJ280" s="77"/>
      <c r="AK280" s="77"/>
      <c r="AL280" s="77"/>
      <c r="AM280" s="306"/>
      <c r="AQ280" s="306">
        <f>AO264+AO237+AO210+AO183+AO156+AO129+AO102+AO75+AO48+AO21</f>
        <v>357</v>
      </c>
      <c r="AT280" s="76" t="s">
        <v>64</v>
      </c>
      <c r="AU280" s="77"/>
      <c r="AV280" s="77"/>
      <c r="AW280" s="77"/>
      <c r="AX280" s="306"/>
      <c r="AY280" s="299"/>
      <c r="AZ280" s="299"/>
      <c r="BA280" s="299"/>
      <c r="BB280" s="306">
        <f>AZ264+AZ237+AZ210+AZ183+AZ156+AZ129+AZ102+AZ75+AZ48+AZ21</f>
        <v>404</v>
      </c>
      <c r="BE280" s="76" t="s">
        <v>64</v>
      </c>
      <c r="BF280" s="77"/>
      <c r="BG280" s="77"/>
      <c r="BH280" s="77"/>
      <c r="BI280" s="306"/>
      <c r="BJ280" s="299"/>
      <c r="BK280" s="299"/>
      <c r="BL280" s="299"/>
      <c r="BM280" s="306">
        <f>BK264+BK237+BK210+BK183+BK156+BK129+BK102+BK75+BK48+BK21</f>
        <v>354</v>
      </c>
      <c r="BP280" s="76" t="s">
        <v>64</v>
      </c>
      <c r="BQ280" s="77"/>
      <c r="BR280" s="77"/>
      <c r="BS280" s="77"/>
      <c r="BT280" s="306"/>
      <c r="BU280" s="299"/>
      <c r="BV280" s="299"/>
      <c r="BW280" s="299"/>
      <c r="BX280" s="306">
        <f>BV264+BV237+BV210+BV183+BV156+BV129+BV102+BV75+BV48+BV21</f>
        <v>342</v>
      </c>
      <c r="CA280" s="76" t="s">
        <v>64</v>
      </c>
      <c r="CB280" s="77"/>
      <c r="CC280" s="77"/>
      <c r="CD280" s="77"/>
      <c r="CE280" s="306"/>
      <c r="CF280" s="299"/>
      <c r="CG280" s="299"/>
      <c r="CH280" s="299"/>
      <c r="CI280" s="306">
        <f>CG264+CG237+CG210+CG183+CG156+CG129+CG102+CG75+CG48+CG21</f>
        <v>303</v>
      </c>
      <c r="CL280" s="76" t="s">
        <v>64</v>
      </c>
      <c r="CM280" s="77"/>
      <c r="CN280" s="77"/>
      <c r="CO280" s="77"/>
      <c r="CP280" s="306"/>
      <c r="CQ280" s="299"/>
      <c r="CR280" s="299"/>
      <c r="CS280" s="299"/>
      <c r="CT280" s="306">
        <f>CR264+CR237+CR210+CR183+CR156+CR129+CR102+CR75+CR48+CR21</f>
        <v>272</v>
      </c>
      <c r="CW280" s="76" t="s">
        <v>64</v>
      </c>
      <c r="CX280" s="77"/>
      <c r="CY280" s="77"/>
      <c r="CZ280" s="77"/>
      <c r="DA280" s="306"/>
      <c r="DB280" s="299"/>
      <c r="DC280" s="299"/>
      <c r="DD280" s="299"/>
      <c r="DE280" s="306">
        <f>DC264+DC237+DC210+DC183+DC156+DC129+DC102+DC75+DC48+DC21</f>
        <v>323</v>
      </c>
    </row>
    <row r="281" spans="2:111" s="282" customFormat="1">
      <c r="B281" s="274" t="s">
        <v>65</v>
      </c>
      <c r="C281" s="275"/>
      <c r="D281" s="275"/>
      <c r="E281" s="275"/>
      <c r="F281" s="307"/>
      <c r="G281" s="308"/>
      <c r="I281" s="308"/>
      <c r="J281" s="312">
        <f>J280/J273</f>
        <v>37.555555555555557</v>
      </c>
      <c r="K281" s="308"/>
      <c r="L281" s="317"/>
      <c r="M281" s="274" t="s">
        <v>65</v>
      </c>
      <c r="N281" s="275"/>
      <c r="O281" s="275"/>
      <c r="P281" s="275"/>
      <c r="Q281" s="307"/>
      <c r="R281" s="308"/>
      <c r="T281" s="308"/>
      <c r="U281" s="312">
        <f>U280/U273</f>
        <v>43.333333333333336</v>
      </c>
      <c r="V281" s="308"/>
      <c r="W281" s="317"/>
      <c r="X281" s="274" t="s">
        <v>65</v>
      </c>
      <c r="Y281" s="275"/>
      <c r="Z281" s="275"/>
      <c r="AA281" s="275"/>
      <c r="AB281" s="307"/>
      <c r="AC281" s="308"/>
      <c r="AE281" s="308"/>
      <c r="AF281" s="312">
        <f>AF280/AF273</f>
        <v>42.222222222222221</v>
      </c>
      <c r="AG281" s="308"/>
      <c r="AH281" s="317"/>
      <c r="AI281" s="274" t="s">
        <v>65</v>
      </c>
      <c r="AJ281" s="275"/>
      <c r="AK281" s="275"/>
      <c r="AL281" s="275"/>
      <c r="AM281" s="307"/>
      <c r="AN281" s="308"/>
      <c r="AP281" s="308"/>
      <c r="AQ281" s="312">
        <f>AQ280/AQ273</f>
        <v>39.666666666666664</v>
      </c>
      <c r="AR281" s="308"/>
      <c r="AS281" s="314"/>
      <c r="AT281" s="274" t="s">
        <v>65</v>
      </c>
      <c r="AU281" s="275"/>
      <c r="AV281" s="275"/>
      <c r="AW281" s="275"/>
      <c r="AX281" s="307"/>
      <c r="AY281" s="308"/>
      <c r="BA281" s="308"/>
      <c r="BB281" s="312">
        <f>BB280/BB273</f>
        <v>44.888888888888886</v>
      </c>
      <c r="BD281" s="314"/>
      <c r="BE281" s="274" t="s">
        <v>65</v>
      </c>
      <c r="BF281" s="275"/>
      <c r="BG281" s="275"/>
      <c r="BH281" s="275"/>
      <c r="BI281" s="307"/>
      <c r="BJ281" s="308"/>
      <c r="BL281" s="308"/>
      <c r="BM281" s="312">
        <f>BM280/BM273</f>
        <v>39.333333333333336</v>
      </c>
      <c r="BO281" s="314"/>
      <c r="BP281" s="274" t="s">
        <v>65</v>
      </c>
      <c r="BQ281" s="275"/>
      <c r="BR281" s="275"/>
      <c r="BS281" s="275"/>
      <c r="BT281" s="307"/>
      <c r="BU281" s="308"/>
      <c r="BW281" s="308"/>
      <c r="BX281" s="312">
        <f>BX280/BX273</f>
        <v>38</v>
      </c>
      <c r="BZ281" s="314"/>
      <c r="CA281" s="274" t="s">
        <v>65</v>
      </c>
      <c r="CB281" s="275"/>
      <c r="CC281" s="275"/>
      <c r="CD281" s="275"/>
      <c r="CE281" s="307"/>
      <c r="CF281" s="308"/>
      <c r="CH281" s="308"/>
      <c r="CI281" s="312">
        <f>CI280/CI273</f>
        <v>33.666666666666664</v>
      </c>
      <c r="CK281" s="314"/>
      <c r="CL281" s="274" t="s">
        <v>65</v>
      </c>
      <c r="CM281" s="275"/>
      <c r="CN281" s="275"/>
      <c r="CO281" s="275"/>
      <c r="CP281" s="307"/>
      <c r="CQ281" s="308"/>
      <c r="CS281" s="308"/>
      <c r="CT281" s="312">
        <f>CT280/CT273</f>
        <v>30.222222222222221</v>
      </c>
      <c r="CV281" s="314"/>
      <c r="CW281" s="274" t="s">
        <v>65</v>
      </c>
      <c r="CX281" s="275"/>
      <c r="CY281" s="275"/>
      <c r="CZ281" s="275"/>
      <c r="DA281" s="307"/>
      <c r="DB281" s="308"/>
      <c r="DD281" s="308"/>
      <c r="DE281" s="312">
        <f>DE280/DE273</f>
        <v>35.888888888888886</v>
      </c>
      <c r="DG281" s="314"/>
    </row>
    <row r="282" spans="2:111" s="282" customFormat="1">
      <c r="B282" s="274" t="s">
        <v>66</v>
      </c>
      <c r="C282" s="275"/>
      <c r="D282" s="275"/>
      <c r="E282" s="275"/>
      <c r="F282" s="307"/>
      <c r="G282" s="308"/>
      <c r="I282" s="308"/>
      <c r="J282" s="312">
        <f>J280/(H265+H238+H211+H184+H157+H130+H103+H76+H49+H22)</f>
        <v>5.28125</v>
      </c>
      <c r="K282" s="308"/>
      <c r="L282" s="317"/>
      <c r="M282" s="274" t="s">
        <v>66</v>
      </c>
      <c r="N282" s="275"/>
      <c r="O282" s="275"/>
      <c r="P282" s="275"/>
      <c r="Q282" s="307"/>
      <c r="R282" s="308"/>
      <c r="T282" s="308"/>
      <c r="U282" s="312">
        <f>U280/(S265+S238+S211+S184+S157+S130+S103+S76+S49+S22)</f>
        <v>5.6521739130434785</v>
      </c>
      <c r="V282" s="308"/>
      <c r="W282" s="317"/>
      <c r="X282" s="274" t="s">
        <v>66</v>
      </c>
      <c r="Y282" s="275"/>
      <c r="Z282" s="275"/>
      <c r="AA282" s="275"/>
      <c r="AB282" s="307"/>
      <c r="AC282" s="308"/>
      <c r="AE282" s="308"/>
      <c r="AF282" s="312">
        <f>AF280/(AD265+AD238+AD211+AD184+AD157+AD130+AD103+AD76+AD49+AD22)</f>
        <v>4.8717948717948714</v>
      </c>
      <c r="AG282" s="308"/>
      <c r="AH282" s="317"/>
      <c r="AI282" s="274" t="s">
        <v>66</v>
      </c>
      <c r="AJ282" s="275"/>
      <c r="AK282" s="275"/>
      <c r="AL282" s="275"/>
      <c r="AM282" s="307"/>
      <c r="AN282" s="308"/>
      <c r="AP282" s="308"/>
      <c r="AQ282" s="312">
        <f>AQ280/(AO265+AO238+AO211+AO184+AO157+AO130+AO103+AO76+AO49+AO22)</f>
        <v>4.8243243243243246</v>
      </c>
      <c r="AR282" s="308"/>
      <c r="AS282" s="314"/>
      <c r="AT282" s="274" t="s">
        <v>66</v>
      </c>
      <c r="AU282" s="275"/>
      <c r="AV282" s="275"/>
      <c r="AW282" s="275"/>
      <c r="AX282" s="307"/>
      <c r="AY282" s="308"/>
      <c r="BA282" s="308"/>
      <c r="BB282" s="312">
        <f>BB280/(AZ265+AZ238+AZ211+AZ184+AZ157+AZ130+AZ103+AZ76+AZ49+AZ22)</f>
        <v>5.3157894736842106</v>
      </c>
      <c r="BD282" s="314"/>
      <c r="BE282" s="274" t="s">
        <v>66</v>
      </c>
      <c r="BF282" s="275"/>
      <c r="BG282" s="275"/>
      <c r="BH282" s="275"/>
      <c r="BI282" s="307"/>
      <c r="BJ282" s="308"/>
      <c r="BL282" s="308"/>
      <c r="BM282" s="312">
        <f>BM280/(BK265+BK238+BK211+BK184+BK157+BK130+BK103+BK76+BK49+BK22)</f>
        <v>4.2142857142857144</v>
      </c>
      <c r="BO282" s="314"/>
      <c r="BP282" s="274" t="s">
        <v>66</v>
      </c>
      <c r="BQ282" s="275"/>
      <c r="BR282" s="275"/>
      <c r="BS282" s="275"/>
      <c r="BT282" s="307"/>
      <c r="BU282" s="308"/>
      <c r="BW282" s="308"/>
      <c r="BX282" s="312">
        <f>BX280/(BV265+BV238+BV211+BV184+BV157+BV130+BV103+BV76+BV49+BV22)</f>
        <v>4.384615384615385</v>
      </c>
      <c r="BZ282" s="314"/>
      <c r="CA282" s="274" t="s">
        <v>66</v>
      </c>
      <c r="CB282" s="275"/>
      <c r="CC282" s="275"/>
      <c r="CD282" s="275"/>
      <c r="CE282" s="307"/>
      <c r="CF282" s="308"/>
      <c r="CH282" s="308"/>
      <c r="CI282" s="312">
        <f>CI280/(CG265+CG238+CG211+CG184+CG157+CG130+CG103+CG76+CG49+CG22)</f>
        <v>3.986842105263158</v>
      </c>
      <c r="CK282" s="314"/>
      <c r="CL282" s="274" t="s">
        <v>66</v>
      </c>
      <c r="CM282" s="275"/>
      <c r="CN282" s="275"/>
      <c r="CO282" s="275"/>
      <c r="CP282" s="307"/>
      <c r="CQ282" s="308"/>
      <c r="CS282" s="308"/>
      <c r="CT282" s="312">
        <f>CT280/(CR265+CR238+CR211+CR184+CR157+CR130+CR103+CR76+CR49+CR22)</f>
        <v>3.4871794871794872</v>
      </c>
      <c r="CV282" s="314"/>
      <c r="CW282" s="274" t="s">
        <v>66</v>
      </c>
      <c r="CX282" s="275"/>
      <c r="CY282" s="275"/>
      <c r="CZ282" s="275"/>
      <c r="DA282" s="307"/>
      <c r="DB282" s="308"/>
      <c r="DD282" s="308"/>
      <c r="DE282" s="312">
        <f>DE280/(DC265+DC238+DC211+DC184+DC157+DC130+DC103+DC76+DC49+DC22)</f>
        <v>4.3648648648648649</v>
      </c>
      <c r="DG282" s="314"/>
    </row>
    <row r="283" spans="2:111">
      <c r="B283" s="76" t="s">
        <v>67</v>
      </c>
      <c r="J283" s="310">
        <f>J280/((H265-H266)+(H238-H239)+(H211-H212)+(H184-H185)+(H157-H158)+(H130-H131)+(H103-H104)+(H76-H77)+(H49-H50)+(H22-H23))</f>
        <v>6.1454545454545455</v>
      </c>
      <c r="M283" s="76" t="s">
        <v>67</v>
      </c>
      <c r="Q283" s="306"/>
      <c r="U283" s="310">
        <f>U280/((S265-S266)+(S238-S239)+(S211-S212)+(S184-S185)+(S157-S158)+(S130-S131)+(S103-S104)+(S76-S77)+(S49-S50)+(S22-S23))</f>
        <v>6.5</v>
      </c>
      <c r="X283" s="76" t="s">
        <v>67</v>
      </c>
      <c r="Y283" s="77"/>
      <c r="Z283" s="77"/>
      <c r="AA283" s="77"/>
      <c r="AB283" s="306"/>
      <c r="AF283" s="310">
        <f>AF280/((AD265-AD266)+(AD238-AD239)+(AD211-AD212)+(AD184-AD185)+(AD157-AD158)+(AD130-AD131)+(AD103-AD104)+(AD76-AD77)+(AD49-AD50)+(AD22-AD23))</f>
        <v>6.2295081967213113</v>
      </c>
      <c r="AI283" s="76" t="s">
        <v>67</v>
      </c>
      <c r="AJ283" s="77"/>
      <c r="AK283" s="77"/>
      <c r="AL283" s="77"/>
      <c r="AM283" s="306"/>
      <c r="AQ283" s="310">
        <f>AQ280/((AO265-AO266)+(AO238-AO239)+(AO211-AO212)+(AO184-AO185)+(AO157-AO158)+(AO130-AO131)+(AO103-AO104)+(AO76-AO77)+(AO49-AO50)+(AO22-AO23))</f>
        <v>6.6111111111111107</v>
      </c>
      <c r="AT283" s="76" t="s">
        <v>67</v>
      </c>
      <c r="AU283" s="77"/>
      <c r="AV283" s="77"/>
      <c r="AW283" s="77"/>
      <c r="AX283" s="306"/>
      <c r="AY283" s="299"/>
      <c r="AZ283" s="299"/>
      <c r="BA283" s="299"/>
      <c r="BB283" s="310">
        <f>BB280/((AZ265-AZ266)+(AZ238-AZ239)+(AZ211-AZ212)+(AZ184-AZ185)+(AZ157-AZ158)+(AZ130-AZ131)+(AZ103-AZ104)+(AZ76-AZ77)+(AZ49-AZ50)+(AZ22-AZ23))</f>
        <v>6.3125</v>
      </c>
      <c r="BE283" s="76" t="s">
        <v>67</v>
      </c>
      <c r="BF283" s="77"/>
      <c r="BG283" s="77"/>
      <c r="BH283" s="77"/>
      <c r="BI283" s="306"/>
      <c r="BJ283" s="299"/>
      <c r="BK283" s="299"/>
      <c r="BL283" s="299"/>
      <c r="BM283" s="310">
        <f>BM280/((BK265-BK266)+(BK238-BK239)+(BK211-BK212)+(BK184-BK185)+(BK157-BK158)+(BK130-BK131)+(BK103-BK104)+(BK76-BK77)+(BK49-BK50)+(BK22-BK23))</f>
        <v>5.53125</v>
      </c>
      <c r="BP283" s="76" t="s">
        <v>67</v>
      </c>
      <c r="BQ283" s="77"/>
      <c r="BR283" s="77"/>
      <c r="BS283" s="77"/>
      <c r="BT283" s="306"/>
      <c r="BU283" s="299"/>
      <c r="BV283" s="299"/>
      <c r="BW283" s="299"/>
      <c r="BX283" s="310">
        <f>BX280/((BV265-BV266)+(BV238-BV239)+(BV211-BV212)+(BV184-BV185)+(BV157-BV158)+(BV130-BV131)+(BV103-BV104)+(BV76-BV77)+(BV49-BV50)+(BV22-BV23))</f>
        <v>5.34375</v>
      </c>
      <c r="CA283" s="76" t="s">
        <v>67</v>
      </c>
      <c r="CB283" s="77"/>
      <c r="CC283" s="77"/>
      <c r="CD283" s="77"/>
      <c r="CE283" s="306"/>
      <c r="CF283" s="299"/>
      <c r="CG283" s="299"/>
      <c r="CH283" s="299"/>
      <c r="CI283" s="310">
        <f>CI280/((CG265-CG266)+(CG238-CG239)+(CG211-CG212)+(CG184-CG185)+(CG157-CG158)+(CG130-CG131)+(CG103-CG104)+(CG76-CG77)+(CG49-CG50)+(CG22-CG23))</f>
        <v>5.9411764705882355</v>
      </c>
      <c r="CL283" s="76" t="s">
        <v>67</v>
      </c>
      <c r="CM283" s="77"/>
      <c r="CN283" s="77"/>
      <c r="CO283" s="77"/>
      <c r="CP283" s="306"/>
      <c r="CQ283" s="299"/>
      <c r="CR283" s="299"/>
      <c r="CS283" s="299"/>
      <c r="CT283" s="310">
        <f>CT280/((CR265-CR266)+(CR238-CR239)+(CR211-CR212)+(CR184-CR185)+(CR157-CR158)+(CR130-CR131)+(CR103-CR104)+(CR76-CR77)+(CR49-CR50)+(CR22-CR23))</f>
        <v>4.4590163934426226</v>
      </c>
      <c r="CW283" s="76" t="s">
        <v>67</v>
      </c>
      <c r="CX283" s="77"/>
      <c r="CY283" s="77"/>
      <c r="CZ283" s="77"/>
      <c r="DA283" s="306"/>
      <c r="DB283" s="299"/>
      <c r="DC283" s="299"/>
      <c r="DD283" s="299"/>
      <c r="DE283" s="310">
        <f>DE280/((DC265-DC266)+(DC238-DC239)+(DC211-DC212)+(DC184-DC185)+(DC157-DC158)+(DC130-DC131)+(DC103-DC104)+(DC76-DC77)+(DC49-DC50)+(DC22-DC23))</f>
        <v>5.1269841269841274</v>
      </c>
    </row>
    <row r="284" spans="2:111">
      <c r="Q284" s="306"/>
      <c r="X284" s="76"/>
      <c r="Y284" s="77"/>
      <c r="Z284" s="77"/>
      <c r="AA284" s="77"/>
      <c r="AB284" s="306"/>
      <c r="AI284" s="76"/>
      <c r="AJ284" s="77"/>
      <c r="AK284" s="77"/>
      <c r="AL284" s="77"/>
      <c r="AM284" s="306"/>
      <c r="AT284" s="76"/>
      <c r="AU284" s="77"/>
      <c r="AV284" s="77"/>
      <c r="AW284" s="77"/>
      <c r="AX284" s="306"/>
      <c r="AY284" s="299"/>
      <c r="AZ284" s="299"/>
      <c r="BA284" s="299"/>
      <c r="BB284" s="299"/>
      <c r="BE284" s="76"/>
      <c r="BF284" s="77"/>
      <c r="BG284" s="77"/>
      <c r="BH284" s="77"/>
      <c r="BI284" s="306"/>
      <c r="BJ284" s="299"/>
      <c r="BK284" s="299"/>
      <c r="BL284" s="299"/>
      <c r="BM284" s="299"/>
      <c r="BP284" s="76"/>
      <c r="BQ284" s="77"/>
      <c r="BR284" s="77"/>
      <c r="BS284" s="77"/>
      <c r="BT284" s="306"/>
      <c r="BU284" s="299"/>
      <c r="BV284" s="299"/>
      <c r="BW284" s="299"/>
      <c r="BX284" s="299"/>
      <c r="CA284" s="76"/>
      <c r="CB284" s="77"/>
      <c r="CC284" s="77"/>
      <c r="CD284" s="77"/>
      <c r="CE284" s="306"/>
      <c r="CF284" s="299"/>
      <c r="CG284" s="299"/>
      <c r="CH284" s="299"/>
      <c r="CI284" s="299"/>
      <c r="CL284" s="76"/>
      <c r="CM284" s="77"/>
      <c r="CN284" s="77"/>
      <c r="CO284" s="77"/>
      <c r="CP284" s="306"/>
      <c r="CQ284" s="299"/>
      <c r="CR284" s="299"/>
      <c r="CS284" s="299"/>
      <c r="CT284" s="299"/>
      <c r="CW284" s="76"/>
      <c r="CX284" s="77"/>
      <c r="CY284" s="77"/>
      <c r="CZ284" s="77"/>
      <c r="DA284" s="306"/>
      <c r="DB284" s="299"/>
      <c r="DC284" s="299"/>
      <c r="DD284" s="299"/>
      <c r="DE284" s="299"/>
    </row>
    <row r="285" spans="2:111">
      <c r="B285" s="76" t="s">
        <v>68</v>
      </c>
      <c r="J285" s="306">
        <f>COUNTIFS(H7,"&gt;25")+COUNTIFS(H34,"&gt;25")+COUNTIFS(H61,"&gt;25")+COUNTIFS(H88,"&gt;25")+COUNTIFS(H115,"&gt;25")+COUNTIFS(H158,"&gt;25")+COUNTIFS(H169,"&gt;25")+COUNTIFS(H196,"&gt;25")+COUNTIFS(H223,"&gt;25")+COUNTIFS(H250,"&gt;25")</f>
        <v>1</v>
      </c>
      <c r="M285" s="76" t="s">
        <v>68</v>
      </c>
      <c r="Q285" s="306"/>
      <c r="U285" s="306">
        <f>COUNTIFS(S7,"&gt;25")+COUNTIFS(S34,"&gt;25")+COUNTIFS(S61,"&gt;25")+COUNTIFS(S88,"&gt;25")+COUNTIFS(S115,"&gt;25")+COUNTIFS(S158,"&gt;25")+COUNTIFS(S169,"&gt;25")+COUNTIFS(S196,"&gt;25")+COUNTIFS(S223,"&gt;25")+COUNTIFS(S250,"&gt;25")</f>
        <v>2</v>
      </c>
      <c r="X285" s="76" t="s">
        <v>68</v>
      </c>
      <c r="Y285" s="77"/>
      <c r="Z285" s="77"/>
      <c r="AA285" s="77"/>
      <c r="AB285" s="306"/>
      <c r="AF285" s="306">
        <f>COUNTIFS(AD7,"&gt;25")+COUNTIFS(AD34,"&gt;25")+COUNTIFS(AD61,"&gt;25")+COUNTIFS(AD88,"&gt;25")+COUNTIFS(AD115,"&gt;25")+COUNTIFS(AD158,"&gt;25")+COUNTIFS(AD169,"&gt;25")+COUNTIFS(AD196,"&gt;25")+COUNTIFS(AD223,"&gt;25")+COUNTIFS(AD250,"&gt;25")</f>
        <v>1</v>
      </c>
      <c r="AI285" s="76" t="s">
        <v>68</v>
      </c>
      <c r="AJ285" s="77"/>
      <c r="AK285" s="77"/>
      <c r="AL285" s="77"/>
      <c r="AM285" s="306"/>
      <c r="AQ285" s="306">
        <f>COUNTIFS(AO7,"&gt;25")+COUNTIFS(AO34,"&gt;25")+COUNTIFS(AO61,"&gt;25")+COUNTIFS(AO88,"&gt;25")+COUNTIFS(AO115,"&gt;25")+COUNTIFS(AO158,"&gt;25")+COUNTIFS(AO169,"&gt;25")+COUNTIFS(AO196,"&gt;25")+COUNTIFS(AO223,"&gt;25")+COUNTIFS(AO250,"&gt;25")</f>
        <v>1</v>
      </c>
      <c r="AT285" s="76" t="s">
        <v>68</v>
      </c>
      <c r="AU285" s="77"/>
      <c r="AV285" s="77"/>
      <c r="AW285" s="77"/>
      <c r="AX285" s="306"/>
      <c r="AY285" s="299"/>
      <c r="AZ285" s="299"/>
      <c r="BA285" s="299"/>
      <c r="BB285" s="306">
        <f>COUNTIFS(AZ7,"&gt;25")+COUNTIFS(AZ34,"&gt;25")+COUNTIFS(AZ61,"&gt;25")+COUNTIFS(AZ88,"&gt;25")+COUNTIFS(AZ115,"&gt;25")+COUNTIFS(AZ158,"&gt;25")+COUNTIFS(AZ169,"&gt;25")+COUNTIFS(AZ196,"&gt;25")+COUNTIFS(AZ223,"&gt;25")+COUNTIFS(AZ250,"&gt;25")</f>
        <v>1</v>
      </c>
      <c r="BE285" s="76" t="s">
        <v>68</v>
      </c>
      <c r="BF285" s="77"/>
      <c r="BG285" s="77"/>
      <c r="BH285" s="77"/>
      <c r="BI285" s="306"/>
      <c r="BJ285" s="299"/>
      <c r="BK285" s="299"/>
      <c r="BL285" s="299"/>
      <c r="BM285" s="306">
        <f>COUNTIFS(BK7,"&gt;25")+COUNTIFS(BK34,"&gt;25")+COUNTIFS(BK61,"&gt;25")+COUNTIFS(BK88,"&gt;25")+COUNTIFS(BK115,"&gt;25")+COUNTIFS(BK158,"&gt;25")+COUNTIFS(BK169,"&gt;25")+COUNTIFS(BK196,"&gt;25")+COUNTIFS(BK223,"&gt;25")+COUNTIFS(BK250,"&gt;25")</f>
        <v>1</v>
      </c>
      <c r="BP285" s="76" t="s">
        <v>68</v>
      </c>
      <c r="BQ285" s="77"/>
      <c r="BR285" s="77"/>
      <c r="BS285" s="77"/>
      <c r="BT285" s="306"/>
      <c r="BU285" s="299"/>
      <c r="BV285" s="299"/>
      <c r="BW285" s="299"/>
      <c r="BX285" s="306">
        <f>COUNTIFS(BV7,"&gt;25")+COUNTIFS(BV34,"&gt;25")+COUNTIFS(BV61,"&gt;25")+COUNTIFS(BV88,"&gt;25")+COUNTIFS(BV115,"&gt;25")+COUNTIFS(BV158,"&gt;25")+COUNTIFS(BV169,"&gt;25")+COUNTIFS(BV196,"&gt;25")+COUNTIFS(BV223,"&gt;25")+COUNTIFS(BV250,"&gt;25")</f>
        <v>0</v>
      </c>
      <c r="CA285" s="76" t="s">
        <v>68</v>
      </c>
      <c r="CB285" s="77"/>
      <c r="CC285" s="77"/>
      <c r="CD285" s="77"/>
      <c r="CE285" s="306"/>
      <c r="CF285" s="299"/>
      <c r="CG285" s="299"/>
      <c r="CH285" s="299"/>
      <c r="CI285" s="306">
        <f>COUNTIFS(CG7,"&gt;25")+COUNTIFS(CG34,"&gt;25")+COUNTIFS(CG61,"&gt;25")+COUNTIFS(CG88,"&gt;25")+COUNTIFS(CG115,"&gt;25")+COUNTIFS(CG158,"&gt;25")+COUNTIFS(CG169,"&gt;25")+COUNTIFS(CG196,"&gt;25")+COUNTIFS(CG223,"&gt;25")+COUNTIFS(CG250,"&gt;25")</f>
        <v>0</v>
      </c>
      <c r="CL285" s="76" t="s">
        <v>68</v>
      </c>
      <c r="CM285" s="77"/>
      <c r="CN285" s="77"/>
      <c r="CO285" s="77"/>
      <c r="CP285" s="306"/>
      <c r="CQ285" s="299"/>
      <c r="CR285" s="299"/>
      <c r="CS285" s="299"/>
      <c r="CT285" s="306">
        <f>COUNTIFS(CR7,"&gt;25")+COUNTIFS(CR34,"&gt;25")+COUNTIFS(CR61,"&gt;25")+COUNTIFS(CR88,"&gt;25")+COUNTIFS(CR115,"&gt;25")+COUNTIFS(CR158,"&gt;25")+COUNTIFS(CR169,"&gt;25")+COUNTIFS(CR196,"&gt;25")+COUNTIFS(CR223,"&gt;25")+COUNTIFS(CR250,"&gt;25")</f>
        <v>0</v>
      </c>
      <c r="CW285" s="76" t="s">
        <v>68</v>
      </c>
      <c r="CX285" s="77"/>
      <c r="CY285" s="77"/>
      <c r="CZ285" s="77"/>
      <c r="DA285" s="306"/>
      <c r="DB285" s="299"/>
      <c r="DC285" s="299"/>
      <c r="DD285" s="299"/>
      <c r="DE285" s="306">
        <f>COUNTIFS(DC7,"&gt;25")+COUNTIFS(DC34,"&gt;25")+COUNTIFS(DC61,"&gt;25")+COUNTIFS(DC88,"&gt;25")+COUNTIFS(DC115,"&gt;25")+COUNTIFS(DC158,"&gt;25")+COUNTIFS(DC169,"&gt;25")+COUNTIFS(DC196,"&gt;25")+COUNTIFS(DC223,"&gt;25")+COUNTIFS(DC250,"&gt;25")</f>
        <v>0</v>
      </c>
    </row>
    <row r="286" spans="2:111">
      <c r="B286" s="76" t="s">
        <v>69</v>
      </c>
      <c r="J286" s="154">
        <f>J285/J273</f>
        <v>0.1111111111111111</v>
      </c>
      <c r="M286" s="76" t="s">
        <v>69</v>
      </c>
      <c r="Q286" s="306"/>
      <c r="U286" s="154">
        <f>U285/U273</f>
        <v>0.22222222222222221</v>
      </c>
      <c r="X286" s="76" t="s">
        <v>69</v>
      </c>
      <c r="Y286" s="77"/>
      <c r="Z286" s="77"/>
      <c r="AA286" s="77"/>
      <c r="AB286" s="306"/>
      <c r="AF286" s="154">
        <f>AF285/AF273</f>
        <v>0.1111111111111111</v>
      </c>
      <c r="AI286" s="76" t="s">
        <v>69</v>
      </c>
      <c r="AJ286" s="77"/>
      <c r="AK286" s="77"/>
      <c r="AL286" s="77"/>
      <c r="AM286" s="306"/>
      <c r="AQ286" s="154">
        <f>AQ285/AQ273</f>
        <v>0.1111111111111111</v>
      </c>
      <c r="AT286" s="76" t="s">
        <v>69</v>
      </c>
      <c r="AU286" s="77"/>
      <c r="AV286" s="77"/>
      <c r="AW286" s="77"/>
      <c r="AX286" s="306"/>
      <c r="AY286" s="299"/>
      <c r="AZ286" s="299"/>
      <c r="BA286" s="299"/>
      <c r="BB286" s="154">
        <f>BB285/BB273</f>
        <v>0.1111111111111111</v>
      </c>
      <c r="BE286" s="76" t="s">
        <v>69</v>
      </c>
      <c r="BF286" s="77"/>
      <c r="BG286" s="77"/>
      <c r="BH286" s="77"/>
      <c r="BI286" s="306"/>
      <c r="BJ286" s="299"/>
      <c r="BK286" s="299"/>
      <c r="BL286" s="299"/>
      <c r="BM286" s="154">
        <f>BM285/BM273</f>
        <v>0.1111111111111111</v>
      </c>
      <c r="BP286" s="76" t="s">
        <v>69</v>
      </c>
      <c r="BQ286" s="77"/>
      <c r="BR286" s="77"/>
      <c r="BS286" s="77"/>
      <c r="BT286" s="306"/>
      <c r="BU286" s="299"/>
      <c r="BV286" s="299"/>
      <c r="BW286" s="299"/>
      <c r="BX286" s="154">
        <f>BX285/BX273</f>
        <v>0</v>
      </c>
      <c r="CA286" s="76" t="s">
        <v>69</v>
      </c>
      <c r="CB286" s="77"/>
      <c r="CC286" s="77"/>
      <c r="CD286" s="77"/>
      <c r="CE286" s="306"/>
      <c r="CF286" s="299"/>
      <c r="CG286" s="299"/>
      <c r="CH286" s="299"/>
      <c r="CI286" s="154">
        <f>CI285/CI273</f>
        <v>0</v>
      </c>
      <c r="CL286" s="76" t="s">
        <v>69</v>
      </c>
      <c r="CM286" s="77"/>
      <c r="CN286" s="77"/>
      <c r="CO286" s="77"/>
      <c r="CP286" s="306"/>
      <c r="CQ286" s="299"/>
      <c r="CR286" s="299"/>
      <c r="CS286" s="299"/>
      <c r="CT286" s="154">
        <f>CT285/CT273</f>
        <v>0</v>
      </c>
      <c r="CW286" s="76" t="s">
        <v>69</v>
      </c>
      <c r="CX286" s="77"/>
      <c r="CY286" s="77"/>
      <c r="CZ286" s="77"/>
      <c r="DA286" s="306"/>
      <c r="DB286" s="299"/>
      <c r="DC286" s="299"/>
      <c r="DD286" s="299"/>
      <c r="DE286" s="154">
        <f>DE285/DE273</f>
        <v>0</v>
      </c>
    </row>
    <row r="287" spans="2:111">
      <c r="B287" s="76" t="s">
        <v>70</v>
      </c>
      <c r="J287" s="306">
        <f>H246+H219+H192+H165+H138+H111+H84+H57+H30+H3</f>
        <v>15</v>
      </c>
      <c r="M287" s="76" t="s">
        <v>70</v>
      </c>
      <c r="Q287" s="306"/>
      <c r="U287" s="306">
        <f>S246+S219+S192+S165+S138+S111+S84+S57+S30+S3</f>
        <v>7</v>
      </c>
      <c r="X287" s="76" t="s">
        <v>70</v>
      </c>
      <c r="Y287" s="77"/>
      <c r="Z287" s="77"/>
      <c r="AA287" s="77"/>
      <c r="AB287" s="306"/>
      <c r="AF287" s="306">
        <f>AD246+AD219+AD192+AD165+AD138+AD111+AD84+AD57+AD30+AD3</f>
        <v>12</v>
      </c>
      <c r="AI287" s="76" t="s">
        <v>70</v>
      </c>
      <c r="AJ287" s="77"/>
      <c r="AK287" s="77"/>
      <c r="AL287" s="77"/>
      <c r="AM287" s="306"/>
      <c r="AQ287" s="306">
        <f>AO246+AO219+AO192+AO165+AO138+AO111+AO84+AO57+AO30+AO3</f>
        <v>4</v>
      </c>
      <c r="AT287" s="76" t="s">
        <v>70</v>
      </c>
      <c r="AU287" s="77"/>
      <c r="AV287" s="77"/>
      <c r="AW287" s="77"/>
      <c r="AX287" s="306"/>
      <c r="AY287" s="299"/>
      <c r="AZ287" s="299"/>
      <c r="BA287" s="299"/>
      <c r="BB287" s="306">
        <f>AZ246+AZ219+AZ192+AZ165+AZ138+AZ111+AZ84+AZ57+AZ30+AZ3</f>
        <v>11</v>
      </c>
      <c r="BE287" s="76" t="s">
        <v>70</v>
      </c>
      <c r="BF287" s="77"/>
      <c r="BG287" s="77"/>
      <c r="BH287" s="77"/>
      <c r="BI287" s="306"/>
      <c r="BJ287" s="299"/>
      <c r="BK287" s="299"/>
      <c r="BL287" s="299"/>
      <c r="BM287" s="306">
        <f>BK246+BK219+BK192+BK165+BK138+BK111+BK84+BK57+BK30+BK3</f>
        <v>10</v>
      </c>
      <c r="BP287" s="76" t="s">
        <v>70</v>
      </c>
      <c r="BQ287" s="77"/>
      <c r="BR287" s="77"/>
      <c r="BS287" s="77"/>
      <c r="BT287" s="306"/>
      <c r="BU287" s="299"/>
      <c r="BV287" s="299"/>
      <c r="BW287" s="299"/>
      <c r="BX287" s="306">
        <f>BV246+BV219+BV192+BV165+BV138+BV111+BV84+BV57+BV30+BV3</f>
        <v>9</v>
      </c>
      <c r="CA287" s="76" t="s">
        <v>70</v>
      </c>
      <c r="CB287" s="77"/>
      <c r="CC287" s="77"/>
      <c r="CD287" s="77"/>
      <c r="CE287" s="306"/>
      <c r="CF287" s="299"/>
      <c r="CG287" s="299"/>
      <c r="CH287" s="299"/>
      <c r="CI287" s="306">
        <f>CG246+CG219+CG192+CG165+CG138+CG111+CG84+CG57+CG30+CG3</f>
        <v>13</v>
      </c>
      <c r="CL287" s="76" t="s">
        <v>70</v>
      </c>
      <c r="CM287" s="77"/>
      <c r="CN287" s="77"/>
      <c r="CO287" s="77"/>
      <c r="CP287" s="306"/>
      <c r="CQ287" s="299"/>
      <c r="CR287" s="299"/>
      <c r="CS287" s="299"/>
      <c r="CT287" s="306">
        <f>CR246+CR219+CR192+CR165+CR138+CR111+CR84+CR57+CR30+CR3</f>
        <v>13</v>
      </c>
      <c r="CW287" s="76" t="s">
        <v>70</v>
      </c>
      <c r="CX287" s="77"/>
      <c r="CY287" s="77"/>
      <c r="CZ287" s="77"/>
      <c r="DA287" s="306"/>
      <c r="DB287" s="299"/>
      <c r="DC287" s="299"/>
      <c r="DD287" s="299"/>
      <c r="DE287" s="306">
        <f>DC246+DC219+DC192+DC165+DC138+DC111+DC84+DC57+DC30+DC3</f>
        <v>7</v>
      </c>
    </row>
    <row r="288" spans="2:111">
      <c r="B288" s="76" t="s">
        <v>71</v>
      </c>
      <c r="J288" s="306">
        <f>J287-J274</f>
        <v>11</v>
      </c>
      <c r="M288" s="76" t="s">
        <v>71</v>
      </c>
      <c r="Q288" s="306"/>
      <c r="U288" s="306">
        <f>U287-U274</f>
        <v>3</v>
      </c>
      <c r="X288" s="76" t="s">
        <v>71</v>
      </c>
      <c r="Y288" s="77"/>
      <c r="Z288" s="77"/>
      <c r="AA288" s="77"/>
      <c r="AB288" s="306"/>
      <c r="AF288" s="306">
        <f>AF287-AF274</f>
        <v>7</v>
      </c>
      <c r="AI288" s="76" t="s">
        <v>71</v>
      </c>
      <c r="AJ288" s="77"/>
      <c r="AK288" s="77"/>
      <c r="AL288" s="77"/>
      <c r="AM288" s="306"/>
      <c r="AQ288" s="306">
        <f>AQ287-AQ274</f>
        <v>1</v>
      </c>
      <c r="AT288" s="76" t="s">
        <v>71</v>
      </c>
      <c r="AU288" s="77"/>
      <c r="AV288" s="77"/>
      <c r="AW288" s="77"/>
      <c r="AX288" s="306"/>
      <c r="AY288" s="299"/>
      <c r="AZ288" s="299"/>
      <c r="BA288" s="299"/>
      <c r="BB288" s="306">
        <f>BB287-BB274</f>
        <v>6</v>
      </c>
      <c r="BE288" s="76" t="s">
        <v>71</v>
      </c>
      <c r="BF288" s="77"/>
      <c r="BG288" s="77"/>
      <c r="BH288" s="77"/>
      <c r="BI288" s="306"/>
      <c r="BJ288" s="299"/>
      <c r="BK288" s="299"/>
      <c r="BL288" s="299"/>
      <c r="BM288" s="306">
        <f>BM287-BM274</f>
        <v>6</v>
      </c>
      <c r="BP288" s="76" t="s">
        <v>71</v>
      </c>
      <c r="BQ288" s="77"/>
      <c r="BR288" s="77"/>
      <c r="BS288" s="77"/>
      <c r="BT288" s="306"/>
      <c r="BU288" s="299"/>
      <c r="BV288" s="299"/>
      <c r="BW288" s="299"/>
      <c r="BX288" s="306">
        <f>BX287-BX274</f>
        <v>7</v>
      </c>
      <c r="CA288" s="76" t="s">
        <v>71</v>
      </c>
      <c r="CB288" s="77"/>
      <c r="CC288" s="77"/>
      <c r="CD288" s="77"/>
      <c r="CE288" s="306"/>
      <c r="CF288" s="299"/>
      <c r="CG288" s="299"/>
      <c r="CH288" s="299"/>
      <c r="CI288" s="306">
        <f>CI287-CI274</f>
        <v>12</v>
      </c>
      <c r="CL288" s="76" t="s">
        <v>71</v>
      </c>
      <c r="CM288" s="77"/>
      <c r="CN288" s="77"/>
      <c r="CO288" s="77"/>
      <c r="CP288" s="306"/>
      <c r="CQ288" s="299"/>
      <c r="CR288" s="299"/>
      <c r="CS288" s="299"/>
      <c r="CT288" s="306">
        <f>CT287-CT274</f>
        <v>12</v>
      </c>
      <c r="CW288" s="76" t="s">
        <v>71</v>
      </c>
      <c r="CX288" s="77"/>
      <c r="CY288" s="77"/>
      <c r="CZ288" s="77"/>
      <c r="DA288" s="306"/>
      <c r="DB288" s="299"/>
      <c r="DC288" s="299"/>
      <c r="DD288" s="299"/>
      <c r="DE288" s="306">
        <f>DE287-DE274</f>
        <v>5</v>
      </c>
    </row>
    <row r="289" spans="2:111" s="282" customFormat="1">
      <c r="B289" s="274" t="s">
        <v>72</v>
      </c>
      <c r="C289" s="275"/>
      <c r="D289" s="275"/>
      <c r="E289" s="275"/>
      <c r="F289" s="307"/>
      <c r="G289" s="308"/>
      <c r="I289" s="308"/>
      <c r="J289" s="309">
        <f>1-(J288/J287)</f>
        <v>0.26666666666666672</v>
      </c>
      <c r="K289" s="308"/>
      <c r="L289" s="317"/>
      <c r="M289" s="274" t="s">
        <v>72</v>
      </c>
      <c r="N289" s="275"/>
      <c r="O289" s="275"/>
      <c r="P289" s="275"/>
      <c r="Q289" s="307"/>
      <c r="R289" s="308"/>
      <c r="T289" s="308"/>
      <c r="U289" s="309">
        <f>1-(U288/U287)</f>
        <v>0.5714285714285714</v>
      </c>
      <c r="V289" s="308"/>
      <c r="W289" s="317"/>
      <c r="X289" s="274" t="s">
        <v>72</v>
      </c>
      <c r="Y289" s="275"/>
      <c r="Z289" s="275"/>
      <c r="AA289" s="275"/>
      <c r="AB289" s="307"/>
      <c r="AC289" s="308"/>
      <c r="AE289" s="308"/>
      <c r="AF289" s="309">
        <f>1-(AF288/AF287)</f>
        <v>0.41666666666666663</v>
      </c>
      <c r="AG289" s="308"/>
      <c r="AH289" s="317"/>
      <c r="AI289" s="274" t="s">
        <v>72</v>
      </c>
      <c r="AJ289" s="275"/>
      <c r="AK289" s="275"/>
      <c r="AL289" s="275"/>
      <c r="AM289" s="307"/>
      <c r="AN289" s="308"/>
      <c r="AP289" s="308"/>
      <c r="AQ289" s="309">
        <f>1-(AQ288/AQ287)</f>
        <v>0.75</v>
      </c>
      <c r="AR289" s="308"/>
      <c r="AS289" s="314"/>
      <c r="AT289" s="274" t="s">
        <v>72</v>
      </c>
      <c r="AU289" s="275"/>
      <c r="AV289" s="275"/>
      <c r="AW289" s="275"/>
      <c r="AX289" s="307"/>
      <c r="AY289" s="308"/>
      <c r="BA289" s="308"/>
      <c r="BB289" s="309">
        <f>1-(BB288/BB287)</f>
        <v>0.45454545454545459</v>
      </c>
      <c r="BD289" s="314"/>
      <c r="BE289" s="274" t="s">
        <v>72</v>
      </c>
      <c r="BF289" s="275"/>
      <c r="BG289" s="275"/>
      <c r="BH289" s="275"/>
      <c r="BI289" s="307"/>
      <c r="BJ289" s="308"/>
      <c r="BL289" s="308"/>
      <c r="BM289" s="309">
        <f>1-(BM288/BM287)</f>
        <v>0.4</v>
      </c>
      <c r="BO289" s="314"/>
      <c r="BP289" s="274" t="s">
        <v>72</v>
      </c>
      <c r="BQ289" s="275"/>
      <c r="BR289" s="275"/>
      <c r="BS289" s="275"/>
      <c r="BT289" s="307"/>
      <c r="BU289" s="308"/>
      <c r="BW289" s="308"/>
      <c r="BX289" s="309">
        <f>1-(BX288/BX287)</f>
        <v>0.22222222222222221</v>
      </c>
      <c r="BZ289" s="314"/>
      <c r="CA289" s="274" t="s">
        <v>72</v>
      </c>
      <c r="CB289" s="275"/>
      <c r="CC289" s="275"/>
      <c r="CD289" s="275"/>
      <c r="CE289" s="307"/>
      <c r="CF289" s="308"/>
      <c r="CH289" s="308"/>
      <c r="CI289" s="309">
        <f>1-(CI288/CI287)</f>
        <v>7.6923076923076872E-2</v>
      </c>
      <c r="CK289" s="314"/>
      <c r="CL289" s="274" t="s">
        <v>72</v>
      </c>
      <c r="CM289" s="275"/>
      <c r="CN289" s="275"/>
      <c r="CO289" s="275"/>
      <c r="CP289" s="307"/>
      <c r="CQ289" s="308"/>
      <c r="CS289" s="308"/>
      <c r="CT289" s="309">
        <f>1-(CT288/CT287)</f>
        <v>7.6923076923076872E-2</v>
      </c>
      <c r="CV289" s="314"/>
      <c r="CW289" s="274" t="s">
        <v>72</v>
      </c>
      <c r="CX289" s="275"/>
      <c r="CY289" s="275"/>
      <c r="CZ289" s="275"/>
      <c r="DA289" s="307"/>
      <c r="DB289" s="308"/>
      <c r="DD289" s="308"/>
      <c r="DE289" s="309">
        <f>1-(DE288/DE287)</f>
        <v>0.2857142857142857</v>
      </c>
      <c r="DG289" s="314"/>
    </row>
    <row r="290" spans="2:111">
      <c r="B290" s="76" t="s">
        <v>73</v>
      </c>
      <c r="J290" s="306">
        <f>MAX(H246,H219,H192,H165,H138,H111,H84,H57,H30,H3)</f>
        <v>5</v>
      </c>
      <c r="M290" s="76" t="s">
        <v>73</v>
      </c>
      <c r="Q290" s="306"/>
      <c r="U290" s="306">
        <f>MAX(S246,S219,S192,S165,S138,S111,S84,S57,S30,S3)</f>
        <v>2</v>
      </c>
      <c r="X290" s="76" t="s">
        <v>73</v>
      </c>
      <c r="Y290" s="77"/>
      <c r="Z290" s="77"/>
      <c r="AA290" s="77"/>
      <c r="AB290" s="306"/>
      <c r="AF290" s="306">
        <f>MAX(AD246,AD219,AD192,AD165,AD138,AD111,AD84,AD57,AD30,AD3)</f>
        <v>3</v>
      </c>
      <c r="AI290" s="76" t="s">
        <v>73</v>
      </c>
      <c r="AJ290" s="77"/>
      <c r="AK290" s="77"/>
      <c r="AL290" s="77"/>
      <c r="AM290" s="306"/>
      <c r="AQ290" s="306">
        <f>MAX(AO246,AO219,AO192,AO165,AO138,AO111,AO84,AO57,AO30,AO3)</f>
        <v>1</v>
      </c>
      <c r="AT290" s="76" t="s">
        <v>73</v>
      </c>
      <c r="AU290" s="77"/>
      <c r="AV290" s="77"/>
      <c r="AW290" s="77"/>
      <c r="AX290" s="306"/>
      <c r="AY290" s="299"/>
      <c r="AZ290" s="299"/>
      <c r="BA290" s="299"/>
      <c r="BB290" s="306">
        <f>MAX(AZ246,AZ219,AZ192,AZ165,AZ138,AZ111,AZ84,AZ57,AZ30,AZ3)</f>
        <v>3</v>
      </c>
      <c r="BE290" s="76" t="s">
        <v>73</v>
      </c>
      <c r="BF290" s="77"/>
      <c r="BG290" s="77"/>
      <c r="BH290" s="77"/>
      <c r="BI290" s="306"/>
      <c r="BJ290" s="299"/>
      <c r="BK290" s="299"/>
      <c r="BL290" s="299"/>
      <c r="BM290" s="306">
        <f>MAX(BK246,BK219,BK192,BK165,BK138,BK111,BK84,BK57,BK30,BK3)</f>
        <v>3</v>
      </c>
      <c r="BP290" s="76" t="s">
        <v>73</v>
      </c>
      <c r="BQ290" s="77"/>
      <c r="BR290" s="77"/>
      <c r="BS290" s="77"/>
      <c r="BT290" s="306"/>
      <c r="BU290" s="299"/>
      <c r="BV290" s="299"/>
      <c r="BW290" s="299"/>
      <c r="BX290" s="306">
        <f>MAX(BV246,BV219,BV192,BV165,BV138,BV111,BV84,BV57,BV30,BV3)</f>
        <v>6</v>
      </c>
      <c r="CA290" s="76" t="s">
        <v>73</v>
      </c>
      <c r="CB290" s="77"/>
      <c r="CC290" s="77"/>
      <c r="CD290" s="77"/>
      <c r="CE290" s="306"/>
      <c r="CF290" s="299"/>
      <c r="CG290" s="299"/>
      <c r="CH290" s="299"/>
      <c r="CI290" s="306">
        <f>MAX(CG246,CG219,CG192,CG165,CG138,CG111,CG84,CG57,CG30,CG3)</f>
        <v>5</v>
      </c>
      <c r="CL290" s="76" t="s">
        <v>73</v>
      </c>
      <c r="CM290" s="77"/>
      <c r="CN290" s="77"/>
      <c r="CO290" s="77"/>
      <c r="CP290" s="306"/>
      <c r="CQ290" s="299"/>
      <c r="CR290" s="299"/>
      <c r="CS290" s="299"/>
      <c r="CT290" s="306">
        <f>MAX(CR246,CR219,CR192,CR165,CR138,CR111,CR84,CR57,CR30,CR3)</f>
        <v>6</v>
      </c>
      <c r="CW290" s="76" t="s">
        <v>73</v>
      </c>
      <c r="CX290" s="77"/>
      <c r="CY290" s="77"/>
      <c r="CZ290" s="77"/>
      <c r="DA290" s="306"/>
      <c r="DB290" s="299"/>
      <c r="DC290" s="299"/>
      <c r="DD290" s="299"/>
      <c r="DE290" s="306">
        <f>MAX(DC246,DC219,DC192,DC165,DC138,DC111,DC84,DC57,DC30,DC3)</f>
        <v>3</v>
      </c>
    </row>
    <row r="291" spans="2:111">
      <c r="B291" s="76" t="s">
        <v>74</v>
      </c>
      <c r="J291" s="310">
        <f>J287/J273</f>
        <v>1.6666666666666667</v>
      </c>
      <c r="M291" s="76" t="s">
        <v>74</v>
      </c>
      <c r="Q291" s="306"/>
      <c r="U291" s="310">
        <f>U287/U273</f>
        <v>0.77777777777777779</v>
      </c>
      <c r="X291" s="76" t="s">
        <v>74</v>
      </c>
      <c r="Y291" s="77"/>
      <c r="Z291" s="77"/>
      <c r="AA291" s="77"/>
      <c r="AB291" s="306"/>
      <c r="AF291" s="310">
        <f>AF287/AF273</f>
        <v>1.3333333333333333</v>
      </c>
      <c r="AI291" s="76" t="s">
        <v>74</v>
      </c>
      <c r="AJ291" s="77"/>
      <c r="AK291" s="77"/>
      <c r="AL291" s="77"/>
      <c r="AM291" s="306"/>
      <c r="AQ291" s="310">
        <f>AQ287/AQ273</f>
        <v>0.44444444444444442</v>
      </c>
      <c r="AT291" s="76" t="s">
        <v>74</v>
      </c>
      <c r="AU291" s="77"/>
      <c r="AV291" s="77"/>
      <c r="AW291" s="77"/>
      <c r="AX291" s="306"/>
      <c r="AY291" s="299"/>
      <c r="AZ291" s="299"/>
      <c r="BA291" s="299"/>
      <c r="BB291" s="310">
        <f>BB287/BB273</f>
        <v>1.2222222222222223</v>
      </c>
      <c r="BE291" s="76" t="s">
        <v>74</v>
      </c>
      <c r="BF291" s="77"/>
      <c r="BG291" s="77"/>
      <c r="BH291" s="77"/>
      <c r="BI291" s="306"/>
      <c r="BJ291" s="299"/>
      <c r="BK291" s="299"/>
      <c r="BL291" s="299"/>
      <c r="BM291" s="310">
        <f>BM287/BM273</f>
        <v>1.1111111111111112</v>
      </c>
      <c r="BP291" s="76" t="s">
        <v>74</v>
      </c>
      <c r="BQ291" s="77"/>
      <c r="BR291" s="77"/>
      <c r="BS291" s="77"/>
      <c r="BT291" s="306"/>
      <c r="BU291" s="299"/>
      <c r="BV291" s="299"/>
      <c r="BW291" s="299"/>
      <c r="BX291" s="310">
        <f>BX287/BX273</f>
        <v>1</v>
      </c>
      <c r="CA291" s="76" t="s">
        <v>74</v>
      </c>
      <c r="CB291" s="77"/>
      <c r="CC291" s="77"/>
      <c r="CD291" s="77"/>
      <c r="CE291" s="306"/>
      <c r="CF291" s="299"/>
      <c r="CG291" s="299"/>
      <c r="CH291" s="299"/>
      <c r="CI291" s="310">
        <f>CI287/CI273</f>
        <v>1.4444444444444444</v>
      </c>
      <c r="CL291" s="76" t="s">
        <v>74</v>
      </c>
      <c r="CM291" s="77"/>
      <c r="CN291" s="77"/>
      <c r="CO291" s="77"/>
      <c r="CP291" s="306"/>
      <c r="CQ291" s="299"/>
      <c r="CR291" s="299"/>
      <c r="CS291" s="299"/>
      <c r="CT291" s="310">
        <f>CT287/CT273</f>
        <v>1.4444444444444444</v>
      </c>
      <c r="CW291" s="76" t="s">
        <v>74</v>
      </c>
      <c r="CX291" s="77"/>
      <c r="CY291" s="77"/>
      <c r="CZ291" s="77"/>
      <c r="DA291" s="306"/>
      <c r="DB291" s="299"/>
      <c r="DC291" s="299"/>
      <c r="DD291" s="299"/>
      <c r="DE291" s="310">
        <f>DE287/DE273</f>
        <v>0.77777777777777779</v>
      </c>
    </row>
    <row r="292" spans="2:111">
      <c r="Q292" s="306"/>
      <c r="X292" s="76"/>
      <c r="Y292" s="77"/>
      <c r="Z292" s="77"/>
      <c r="AA292" s="77"/>
      <c r="AB292" s="306"/>
      <c r="AI292" s="76"/>
      <c r="AJ292" s="77"/>
      <c r="AK292" s="77"/>
      <c r="AL292" s="77"/>
      <c r="AM292" s="306"/>
      <c r="AT292" s="76"/>
      <c r="AU292" s="77"/>
      <c r="AV292" s="77"/>
      <c r="AW292" s="77"/>
      <c r="AX292" s="306"/>
      <c r="AY292" s="299"/>
      <c r="AZ292" s="299"/>
      <c r="BA292" s="299"/>
      <c r="BB292" s="299"/>
      <c r="BE292" s="76"/>
      <c r="BF292" s="77"/>
      <c r="BG292" s="77"/>
      <c r="BH292" s="77"/>
      <c r="BI292" s="306"/>
      <c r="BJ292" s="299"/>
      <c r="BK292" s="299"/>
      <c r="BL292" s="299"/>
      <c r="BM292" s="299"/>
      <c r="BP292" s="76"/>
      <c r="BQ292" s="77"/>
      <c r="BR292" s="77"/>
      <c r="BS292" s="77"/>
      <c r="BT292" s="306"/>
      <c r="BU292" s="299"/>
      <c r="BV292" s="299"/>
      <c r="BW292" s="299"/>
      <c r="BX292" s="299"/>
      <c r="CA292" s="76"/>
      <c r="CB292" s="77"/>
      <c r="CC292" s="77"/>
      <c r="CD292" s="77"/>
      <c r="CE292" s="306"/>
      <c r="CF292" s="299"/>
      <c r="CG292" s="299"/>
      <c r="CH292" s="299"/>
      <c r="CI292" s="299"/>
      <c r="CL292" s="76"/>
      <c r="CM292" s="77"/>
      <c r="CN292" s="77"/>
      <c r="CO292" s="77"/>
      <c r="CP292" s="306"/>
      <c r="CQ292" s="299"/>
      <c r="CR292" s="299"/>
      <c r="CS292" s="299"/>
      <c r="CT292" s="299"/>
      <c r="CW292" s="76"/>
      <c r="CX292" s="77"/>
      <c r="CY292" s="77"/>
      <c r="CZ292" s="77"/>
      <c r="DA292" s="306"/>
      <c r="DB292" s="299"/>
      <c r="DC292" s="299"/>
      <c r="DD292" s="299"/>
      <c r="DE292" s="299"/>
    </row>
    <row r="293" spans="2:111">
      <c r="B293" s="76" t="s">
        <v>75</v>
      </c>
      <c r="J293" s="306">
        <f>J280/J283</f>
        <v>55</v>
      </c>
      <c r="M293" s="76" t="s">
        <v>75</v>
      </c>
      <c r="Q293" s="306"/>
      <c r="U293" s="306">
        <f>U280/U283</f>
        <v>60</v>
      </c>
      <c r="X293" s="76" t="s">
        <v>75</v>
      </c>
      <c r="Y293" s="77"/>
      <c r="Z293" s="77"/>
      <c r="AA293" s="77"/>
      <c r="AB293" s="306"/>
      <c r="AF293" s="306">
        <f>AF280/AF283</f>
        <v>61</v>
      </c>
      <c r="AI293" s="76" t="s">
        <v>75</v>
      </c>
      <c r="AJ293" s="77"/>
      <c r="AK293" s="77"/>
      <c r="AL293" s="77"/>
      <c r="AM293" s="306"/>
      <c r="AQ293" s="306">
        <f>AQ280/AQ283</f>
        <v>54</v>
      </c>
      <c r="AT293" s="76" t="s">
        <v>75</v>
      </c>
      <c r="AU293" s="77"/>
      <c r="AV293" s="77"/>
      <c r="AW293" s="77"/>
      <c r="AX293" s="306"/>
      <c r="AY293" s="299"/>
      <c r="AZ293" s="299"/>
      <c r="BA293" s="299"/>
      <c r="BB293" s="306">
        <f>BB280/BB283</f>
        <v>64</v>
      </c>
      <c r="BE293" s="76" t="s">
        <v>75</v>
      </c>
      <c r="BF293" s="77"/>
      <c r="BG293" s="77"/>
      <c r="BH293" s="77"/>
      <c r="BI293" s="306"/>
      <c r="BJ293" s="299"/>
      <c r="BK293" s="299"/>
      <c r="BL293" s="299"/>
      <c r="BM293" s="306">
        <f>BM280/BM283</f>
        <v>64</v>
      </c>
      <c r="BP293" s="76" t="s">
        <v>75</v>
      </c>
      <c r="BQ293" s="77"/>
      <c r="BR293" s="77"/>
      <c r="BS293" s="77"/>
      <c r="BT293" s="306"/>
      <c r="BU293" s="299"/>
      <c r="BV293" s="299"/>
      <c r="BW293" s="299"/>
      <c r="BX293" s="306">
        <f>BX280/BX283</f>
        <v>64</v>
      </c>
      <c r="CA293" s="76" t="s">
        <v>75</v>
      </c>
      <c r="CB293" s="77"/>
      <c r="CC293" s="77"/>
      <c r="CD293" s="77"/>
      <c r="CE293" s="306"/>
      <c r="CF293" s="299"/>
      <c r="CG293" s="299"/>
      <c r="CH293" s="299"/>
      <c r="CI293" s="306">
        <f>CI280/CI283</f>
        <v>51</v>
      </c>
      <c r="CL293" s="76" t="s">
        <v>75</v>
      </c>
      <c r="CM293" s="77"/>
      <c r="CN293" s="77"/>
      <c r="CO293" s="77"/>
      <c r="CP293" s="306"/>
      <c r="CQ293" s="299"/>
      <c r="CR293" s="299"/>
      <c r="CS293" s="299"/>
      <c r="CT293" s="306">
        <f>CT280/CT283</f>
        <v>61.000000000000007</v>
      </c>
      <c r="CW293" s="76" t="s">
        <v>75</v>
      </c>
      <c r="CX293" s="77"/>
      <c r="CY293" s="77"/>
      <c r="CZ293" s="77"/>
      <c r="DA293" s="306"/>
      <c r="DB293" s="299"/>
      <c r="DC293" s="299"/>
      <c r="DD293" s="299"/>
      <c r="DE293" s="306">
        <f>DE280/DE283</f>
        <v>62.999999999999993</v>
      </c>
    </row>
    <row r="294" spans="2:111">
      <c r="B294" s="76" t="s">
        <v>76</v>
      </c>
      <c r="J294" s="306">
        <f>(J280/J282)-J293</f>
        <v>9</v>
      </c>
      <c r="M294" s="76" t="s">
        <v>76</v>
      </c>
      <c r="Q294" s="306"/>
      <c r="U294" s="306">
        <f>(U280/U282)-U293</f>
        <v>9</v>
      </c>
      <c r="X294" s="76" t="s">
        <v>76</v>
      </c>
      <c r="Y294" s="77"/>
      <c r="Z294" s="77"/>
      <c r="AA294" s="77"/>
      <c r="AB294" s="306"/>
      <c r="AF294" s="306">
        <f>(AF280/AF282)-AF293</f>
        <v>17</v>
      </c>
      <c r="AI294" s="76" t="s">
        <v>76</v>
      </c>
      <c r="AJ294" s="77"/>
      <c r="AK294" s="77"/>
      <c r="AL294" s="77"/>
      <c r="AM294" s="306"/>
      <c r="AQ294" s="306">
        <f>(AQ280/AQ282)-AQ293</f>
        <v>20</v>
      </c>
      <c r="AT294" s="76" t="s">
        <v>76</v>
      </c>
      <c r="AU294" s="77"/>
      <c r="AV294" s="77"/>
      <c r="AW294" s="77"/>
      <c r="AX294" s="306"/>
      <c r="AY294" s="299"/>
      <c r="AZ294" s="299"/>
      <c r="BA294" s="299"/>
      <c r="BB294" s="306">
        <f>(BB280/BB282)-BB293</f>
        <v>12</v>
      </c>
      <c r="BE294" s="76" t="s">
        <v>76</v>
      </c>
      <c r="BF294" s="77"/>
      <c r="BG294" s="77"/>
      <c r="BH294" s="77"/>
      <c r="BI294" s="306"/>
      <c r="BJ294" s="299"/>
      <c r="BK294" s="299"/>
      <c r="BL294" s="299"/>
      <c r="BM294" s="306">
        <f>(BM280/BM282)-BM293</f>
        <v>20</v>
      </c>
      <c r="BP294" s="76" t="s">
        <v>76</v>
      </c>
      <c r="BQ294" s="77"/>
      <c r="BR294" s="77"/>
      <c r="BS294" s="77"/>
      <c r="BT294" s="306"/>
      <c r="BU294" s="299"/>
      <c r="BV294" s="299"/>
      <c r="BW294" s="299"/>
      <c r="BX294" s="306">
        <f>(BX280/BX282)-BX293</f>
        <v>13.999999999999986</v>
      </c>
      <c r="CA294" s="76" t="s">
        <v>76</v>
      </c>
      <c r="CB294" s="77"/>
      <c r="CC294" s="77"/>
      <c r="CD294" s="77"/>
      <c r="CE294" s="306"/>
      <c r="CF294" s="299"/>
      <c r="CG294" s="299"/>
      <c r="CH294" s="299"/>
      <c r="CI294" s="306">
        <f>(CI280/CI282)-CI293</f>
        <v>25</v>
      </c>
      <c r="CL294" s="76" t="s">
        <v>76</v>
      </c>
      <c r="CM294" s="77"/>
      <c r="CN294" s="77"/>
      <c r="CO294" s="77"/>
      <c r="CP294" s="306"/>
      <c r="CQ294" s="299"/>
      <c r="CR294" s="299"/>
      <c r="CS294" s="299"/>
      <c r="CT294" s="306">
        <f>(CT280/CT282)-CT293</f>
        <v>16.999999999999993</v>
      </c>
      <c r="CW294" s="76" t="s">
        <v>76</v>
      </c>
      <c r="CX294" s="77"/>
      <c r="CY294" s="77"/>
      <c r="CZ294" s="77"/>
      <c r="DA294" s="306"/>
      <c r="DB294" s="299"/>
      <c r="DC294" s="299"/>
      <c r="DD294" s="299"/>
      <c r="DE294" s="306">
        <f>(DE280/DE282)-DE293</f>
        <v>11.000000000000007</v>
      </c>
    </row>
    <row r="295" spans="2:111" s="282" customFormat="1">
      <c r="B295" s="274" t="s">
        <v>77</v>
      </c>
      <c r="C295" s="275"/>
      <c r="D295" s="275"/>
      <c r="E295" s="275"/>
      <c r="F295" s="307"/>
      <c r="G295" s="308"/>
      <c r="I295" s="308"/>
      <c r="J295" s="309">
        <f>J294/J308</f>
        <v>0.140625</v>
      </c>
      <c r="K295" s="308"/>
      <c r="L295" s="317"/>
      <c r="M295" s="274" t="s">
        <v>77</v>
      </c>
      <c r="N295" s="275"/>
      <c r="O295" s="275"/>
      <c r="P295" s="275"/>
      <c r="Q295" s="307"/>
      <c r="R295" s="308"/>
      <c r="T295" s="308"/>
      <c r="U295" s="309">
        <f>U294/U308</f>
        <v>0.13043478260869565</v>
      </c>
      <c r="V295" s="308"/>
      <c r="W295" s="317"/>
      <c r="X295" s="274" t="s">
        <v>77</v>
      </c>
      <c r="Y295" s="275"/>
      <c r="Z295" s="275"/>
      <c r="AA295" s="275"/>
      <c r="AB295" s="307"/>
      <c r="AC295" s="308"/>
      <c r="AE295" s="308"/>
      <c r="AF295" s="309">
        <f>AF294/AF308</f>
        <v>0.21794871794871795</v>
      </c>
      <c r="AG295" s="308"/>
      <c r="AH295" s="317"/>
      <c r="AI295" s="274" t="s">
        <v>77</v>
      </c>
      <c r="AJ295" s="275"/>
      <c r="AK295" s="275"/>
      <c r="AL295" s="275"/>
      <c r="AM295" s="307"/>
      <c r="AN295" s="308"/>
      <c r="AP295" s="308"/>
      <c r="AQ295" s="309">
        <f>AQ294/AQ308</f>
        <v>0.27027027027027029</v>
      </c>
      <c r="AR295" s="308"/>
      <c r="AS295" s="314"/>
      <c r="AT295" s="274" t="s">
        <v>77</v>
      </c>
      <c r="AU295" s="275"/>
      <c r="AV295" s="275"/>
      <c r="AW295" s="275"/>
      <c r="AX295" s="307"/>
      <c r="AY295" s="308"/>
      <c r="BA295" s="308"/>
      <c r="BB295" s="309">
        <f>BB294/BB308</f>
        <v>0.15789473684210525</v>
      </c>
      <c r="BD295" s="314"/>
      <c r="BE295" s="274" t="s">
        <v>77</v>
      </c>
      <c r="BF295" s="275"/>
      <c r="BG295" s="275"/>
      <c r="BH295" s="275"/>
      <c r="BI295" s="307"/>
      <c r="BJ295" s="308"/>
      <c r="BL295" s="308"/>
      <c r="BM295" s="309">
        <f>BM294/BM308</f>
        <v>0.23809523809523808</v>
      </c>
      <c r="BO295" s="314"/>
      <c r="BP295" s="274" t="s">
        <v>77</v>
      </c>
      <c r="BQ295" s="275"/>
      <c r="BR295" s="275"/>
      <c r="BS295" s="275"/>
      <c r="BT295" s="307"/>
      <c r="BU295" s="308"/>
      <c r="BW295" s="308"/>
      <c r="BX295" s="309">
        <f>BX294/BX308</f>
        <v>0.17948717948717935</v>
      </c>
      <c r="BZ295" s="314"/>
      <c r="CA295" s="274" t="s">
        <v>77</v>
      </c>
      <c r="CB295" s="275"/>
      <c r="CC295" s="275"/>
      <c r="CD295" s="275"/>
      <c r="CE295" s="307"/>
      <c r="CF295" s="308"/>
      <c r="CH295" s="308"/>
      <c r="CI295" s="309">
        <f>CI294/CI308</f>
        <v>0.32894736842105265</v>
      </c>
      <c r="CK295" s="314"/>
      <c r="CL295" s="274" t="s">
        <v>77</v>
      </c>
      <c r="CM295" s="275"/>
      <c r="CN295" s="275"/>
      <c r="CO295" s="275"/>
      <c r="CP295" s="307"/>
      <c r="CQ295" s="308"/>
      <c r="CS295" s="308"/>
      <c r="CT295" s="309">
        <f>CT294/CT308</f>
        <v>0.21794871794871787</v>
      </c>
      <c r="CV295" s="314"/>
      <c r="CW295" s="274" t="s">
        <v>77</v>
      </c>
      <c r="CX295" s="275"/>
      <c r="CY295" s="275"/>
      <c r="CZ295" s="275"/>
      <c r="DA295" s="307"/>
      <c r="DB295" s="308"/>
      <c r="DD295" s="308"/>
      <c r="DE295" s="309">
        <f>DE294/DE308</f>
        <v>0.14864864864864874</v>
      </c>
      <c r="DG295" s="314"/>
    </row>
    <row r="296" spans="2:111">
      <c r="B296" s="76" t="s">
        <v>78</v>
      </c>
      <c r="J296" s="306">
        <f>J294/J273</f>
        <v>1</v>
      </c>
      <c r="M296" s="76" t="s">
        <v>78</v>
      </c>
      <c r="Q296" s="306"/>
      <c r="U296" s="306">
        <f>U294/U273</f>
        <v>1</v>
      </c>
      <c r="X296" s="76" t="s">
        <v>78</v>
      </c>
      <c r="Y296" s="77"/>
      <c r="Z296" s="77"/>
      <c r="AA296" s="77"/>
      <c r="AB296" s="306"/>
      <c r="AF296" s="306">
        <f>AF294/AF273</f>
        <v>1.8888888888888888</v>
      </c>
      <c r="AI296" s="76" t="s">
        <v>78</v>
      </c>
      <c r="AJ296" s="77"/>
      <c r="AK296" s="77"/>
      <c r="AL296" s="77"/>
      <c r="AM296" s="306"/>
      <c r="AQ296" s="306">
        <f>AQ294/AQ273</f>
        <v>2.2222222222222223</v>
      </c>
      <c r="AT296" s="76" t="s">
        <v>78</v>
      </c>
      <c r="AU296" s="77"/>
      <c r="AV296" s="77"/>
      <c r="AW296" s="77"/>
      <c r="AX296" s="306"/>
      <c r="AY296" s="299"/>
      <c r="AZ296" s="299"/>
      <c r="BA296" s="299"/>
      <c r="BB296" s="306">
        <f>BB294/BB273</f>
        <v>1.3333333333333333</v>
      </c>
      <c r="BE296" s="76" t="s">
        <v>78</v>
      </c>
      <c r="BF296" s="77"/>
      <c r="BG296" s="77"/>
      <c r="BH296" s="77"/>
      <c r="BI296" s="306"/>
      <c r="BJ296" s="299"/>
      <c r="BK296" s="299"/>
      <c r="BL296" s="299"/>
      <c r="BM296" s="306">
        <f>BM294/BM273</f>
        <v>2.2222222222222223</v>
      </c>
      <c r="BP296" s="76" t="s">
        <v>78</v>
      </c>
      <c r="BQ296" s="77"/>
      <c r="BR296" s="77"/>
      <c r="BS296" s="77"/>
      <c r="BT296" s="306"/>
      <c r="BU296" s="299"/>
      <c r="BV296" s="299"/>
      <c r="BW296" s="299"/>
      <c r="BX296" s="306">
        <f>BX294/BX273</f>
        <v>1.555555555555554</v>
      </c>
      <c r="CA296" s="76" t="s">
        <v>78</v>
      </c>
      <c r="CB296" s="77"/>
      <c r="CC296" s="77"/>
      <c r="CD296" s="77"/>
      <c r="CE296" s="306"/>
      <c r="CF296" s="299"/>
      <c r="CG296" s="299"/>
      <c r="CH296" s="299"/>
      <c r="CI296" s="306">
        <f>CI294/CI273</f>
        <v>2.7777777777777777</v>
      </c>
      <c r="CL296" s="76" t="s">
        <v>78</v>
      </c>
      <c r="CM296" s="77"/>
      <c r="CN296" s="77"/>
      <c r="CO296" s="77"/>
      <c r="CP296" s="306"/>
      <c r="CQ296" s="299"/>
      <c r="CR296" s="299"/>
      <c r="CS296" s="299"/>
      <c r="CT296" s="306">
        <f>CT294/CT273</f>
        <v>1.8888888888888882</v>
      </c>
      <c r="CW296" s="76" t="s">
        <v>78</v>
      </c>
      <c r="CX296" s="77"/>
      <c r="CY296" s="77"/>
      <c r="CZ296" s="77"/>
      <c r="DA296" s="306"/>
      <c r="DB296" s="299"/>
      <c r="DC296" s="299"/>
      <c r="DD296" s="299"/>
      <c r="DE296" s="306">
        <f>DE294/DE273</f>
        <v>1.222222222222223</v>
      </c>
    </row>
    <row r="297" spans="2:111">
      <c r="B297" s="76" t="s">
        <v>79</v>
      </c>
      <c r="J297" s="306">
        <f>COUNTIFS(H23,"=0")+COUNTIFS(H50,"=0")+COUNTIFS(H77,"=0")+COUNTIFS(H104,"=0")+COUNTIFS(H131,"=0")+COUNTIFS(H158,"=0")+COUNTIFS(H185,"=0")+COUNTIFS(H212,"=0")+COUNTIFS(H239,"=0")+COUNTIFS(H266,"=0")</f>
        <v>3</v>
      </c>
      <c r="M297" s="76" t="s">
        <v>79</v>
      </c>
      <c r="Q297" s="306"/>
      <c r="U297" s="306">
        <f>COUNTIFS(S23,"=0")+COUNTIFS(S50,"=0")+COUNTIFS(S77,"=0")+COUNTIFS(S104,"=0")+COUNTIFS(S131,"=0")+COUNTIFS(S158,"=0")+COUNTIFS(S185,"=0")+COUNTIFS(S212,"=0")+COUNTIFS(S239,"=0")+COUNTIFS(S266,"=0")</f>
        <v>3</v>
      </c>
      <c r="X297" s="76" t="s">
        <v>79</v>
      </c>
      <c r="Y297" s="77"/>
      <c r="Z297" s="77"/>
      <c r="AA297" s="77"/>
      <c r="AB297" s="306"/>
      <c r="AF297" s="306">
        <f>COUNTIFS(AD23,"=0")+COUNTIFS(AD50,"=0")+COUNTIFS(AD77,"=0")+COUNTIFS(AD104,"=0")+COUNTIFS(AD131,"=0")+COUNTIFS(AD158,"=0")+COUNTIFS(AD185,"=0")+COUNTIFS(AD212,"=0")+COUNTIFS(AD239,"=0")+COUNTIFS(AD266,"=0")</f>
        <v>1</v>
      </c>
      <c r="AI297" s="76" t="s">
        <v>79</v>
      </c>
      <c r="AJ297" s="77"/>
      <c r="AK297" s="77"/>
      <c r="AL297" s="77"/>
      <c r="AM297" s="306"/>
      <c r="AQ297" s="306">
        <f>COUNTIFS(AO23,"=0")+COUNTIFS(AO50,"=0")+COUNTIFS(AO77,"=0")+COUNTIFS(AO104,"=0")+COUNTIFS(AO131,"=0")+COUNTIFS(AO158,"=0")+COUNTIFS(AO185,"=0")+COUNTIFS(AO212,"=0")+COUNTIFS(AO239,"=0")+COUNTIFS(AO266,"=0")</f>
        <v>1</v>
      </c>
      <c r="AT297" s="76" t="s">
        <v>79</v>
      </c>
      <c r="AU297" s="77"/>
      <c r="AV297" s="77"/>
      <c r="AW297" s="77"/>
      <c r="AX297" s="306"/>
      <c r="AY297" s="299"/>
      <c r="AZ297" s="299"/>
      <c r="BA297" s="299"/>
      <c r="BB297" s="306">
        <f>COUNTIFS(AZ23,"=0")+COUNTIFS(AZ50,"=0")+COUNTIFS(AZ77,"=0")+COUNTIFS(AZ104,"=0")+COUNTIFS(AZ131,"=0")+COUNTIFS(AZ158,"=0")+COUNTIFS(AZ185,"=0")+COUNTIFS(AZ212,"=0")+COUNTIFS(AZ239,"=0")+COUNTIFS(AZ266,"=0")</f>
        <v>3</v>
      </c>
      <c r="BE297" s="76" t="s">
        <v>79</v>
      </c>
      <c r="BF297" s="77"/>
      <c r="BG297" s="77"/>
      <c r="BH297" s="77"/>
      <c r="BI297" s="306"/>
      <c r="BJ297" s="299"/>
      <c r="BK297" s="299"/>
      <c r="BL297" s="299"/>
      <c r="BM297" s="306">
        <f>COUNTIFS(BK23,"=0")+COUNTIFS(BK50,"=0")+COUNTIFS(BK77,"=0")+COUNTIFS(BK104,"=0")+COUNTIFS(BK131,"=0")+COUNTIFS(BK158,"=0")+COUNTIFS(BK185,"=0")+COUNTIFS(BK212,"=0")+COUNTIFS(BK239,"=0")+COUNTIFS(BK266,"=0")</f>
        <v>0</v>
      </c>
      <c r="BP297" s="76" t="s">
        <v>79</v>
      </c>
      <c r="BQ297" s="77"/>
      <c r="BR297" s="77"/>
      <c r="BS297" s="77"/>
      <c r="BT297" s="306"/>
      <c r="BU297" s="299"/>
      <c r="BV297" s="299"/>
      <c r="BW297" s="299"/>
      <c r="BX297" s="306">
        <f>COUNTIFS(BV23,"=0")+COUNTIFS(BV50,"=0")+COUNTIFS(BV77,"=0")+COUNTIFS(BV104,"=0")+COUNTIFS(BV131,"=0")+COUNTIFS(BV158,"=0")+COUNTIFS(BV185,"=0")+COUNTIFS(BV212,"=0")+COUNTIFS(BV239,"=0")+COUNTIFS(BV266,"=0")</f>
        <v>2</v>
      </c>
      <c r="CA297" s="76" t="s">
        <v>79</v>
      </c>
      <c r="CB297" s="77"/>
      <c r="CC297" s="77"/>
      <c r="CD297" s="77"/>
      <c r="CE297" s="306"/>
      <c r="CF297" s="299"/>
      <c r="CG297" s="299"/>
      <c r="CH297" s="299"/>
      <c r="CI297" s="306">
        <f>COUNTIFS(CG23,"=0")+COUNTIFS(CG50,"=0")+COUNTIFS(CG77,"=0")+COUNTIFS(CG104,"=0")+COUNTIFS(CG131,"=0")+COUNTIFS(CG158,"=0")+COUNTIFS(CG185,"=0")+COUNTIFS(CG212,"=0")+COUNTIFS(CG239,"=0")+COUNTIFS(CG266,"=0")</f>
        <v>0</v>
      </c>
      <c r="CL297" s="76" t="s">
        <v>79</v>
      </c>
      <c r="CM297" s="77"/>
      <c r="CN297" s="77"/>
      <c r="CO297" s="77"/>
      <c r="CP297" s="306"/>
      <c r="CQ297" s="299"/>
      <c r="CR297" s="299"/>
      <c r="CS297" s="299"/>
      <c r="CT297" s="306">
        <f>COUNTIFS(CR23,"=0")+COUNTIFS(CR50,"=0")+COUNTIFS(CR77,"=0")+COUNTIFS(CR104,"=0")+COUNTIFS(CR131,"=0")+COUNTIFS(CR158,"=0")+COUNTIFS(CR185,"=0")+COUNTIFS(CR212,"=0")+COUNTIFS(CR239,"=0")+COUNTIFS(CR266,"=0")</f>
        <v>2</v>
      </c>
      <c r="CW297" s="76" t="s">
        <v>79</v>
      </c>
      <c r="CX297" s="77"/>
      <c r="CY297" s="77"/>
      <c r="CZ297" s="77"/>
      <c r="DA297" s="306"/>
      <c r="DB297" s="299"/>
      <c r="DC297" s="299"/>
      <c r="DD297" s="299"/>
      <c r="DE297" s="306">
        <f>COUNTIFS(DC23,"=0")+COUNTIFS(DC50,"=0")+COUNTIFS(DC77,"=0")+COUNTIFS(DC104,"=0")+COUNTIFS(DC131,"=0")+COUNTIFS(DC158,"=0")+COUNTIFS(DC185,"=0")+COUNTIFS(DC212,"=0")+COUNTIFS(DC239,"=0")+COUNTIFS(DC266,"=0")</f>
        <v>2</v>
      </c>
    </row>
    <row r="298" spans="2:111">
      <c r="B298" s="76" t="s">
        <v>80</v>
      </c>
      <c r="J298" s="154">
        <f>J297/J273</f>
        <v>0.33333333333333331</v>
      </c>
      <c r="M298" s="76" t="s">
        <v>80</v>
      </c>
      <c r="Q298" s="306"/>
      <c r="U298" s="154">
        <f>U297/U273</f>
        <v>0.33333333333333331</v>
      </c>
      <c r="X298" s="76" t="s">
        <v>80</v>
      </c>
      <c r="Y298" s="77"/>
      <c r="Z298" s="77"/>
      <c r="AA298" s="77"/>
      <c r="AB298" s="306"/>
      <c r="AF298" s="154">
        <f>AF297/AF273</f>
        <v>0.1111111111111111</v>
      </c>
      <c r="AI298" s="76" t="s">
        <v>80</v>
      </c>
      <c r="AJ298" s="77"/>
      <c r="AK298" s="77"/>
      <c r="AL298" s="77"/>
      <c r="AM298" s="306"/>
      <c r="AQ298" s="154">
        <f>AQ297/AQ273</f>
        <v>0.1111111111111111</v>
      </c>
      <c r="AT298" s="76" t="s">
        <v>80</v>
      </c>
      <c r="AU298" s="77"/>
      <c r="AV298" s="77"/>
      <c r="AW298" s="77"/>
      <c r="AX298" s="306"/>
      <c r="AY298" s="299"/>
      <c r="AZ298" s="299"/>
      <c r="BA298" s="299"/>
      <c r="BB298" s="154">
        <f>BB297/BB273</f>
        <v>0.33333333333333331</v>
      </c>
      <c r="BE298" s="76" t="s">
        <v>80</v>
      </c>
      <c r="BF298" s="77"/>
      <c r="BG298" s="77"/>
      <c r="BH298" s="77"/>
      <c r="BI298" s="306"/>
      <c r="BJ298" s="299"/>
      <c r="BK298" s="299"/>
      <c r="BL298" s="299"/>
      <c r="BM298" s="154">
        <f>BM297/BM273</f>
        <v>0</v>
      </c>
      <c r="BP298" s="76" t="s">
        <v>80</v>
      </c>
      <c r="BQ298" s="77"/>
      <c r="BR298" s="77"/>
      <c r="BS298" s="77"/>
      <c r="BT298" s="306"/>
      <c r="BU298" s="299"/>
      <c r="BV298" s="299"/>
      <c r="BW298" s="299"/>
      <c r="BX298" s="154">
        <f>BX297/BX273</f>
        <v>0.22222222222222221</v>
      </c>
      <c r="CA298" s="76" t="s">
        <v>80</v>
      </c>
      <c r="CB298" s="77"/>
      <c r="CC298" s="77"/>
      <c r="CD298" s="77"/>
      <c r="CE298" s="306"/>
      <c r="CF298" s="299"/>
      <c r="CG298" s="299"/>
      <c r="CH298" s="299"/>
      <c r="CI298" s="154">
        <f>CI297/CI273</f>
        <v>0</v>
      </c>
      <c r="CL298" s="76" t="s">
        <v>80</v>
      </c>
      <c r="CM298" s="77"/>
      <c r="CN298" s="77"/>
      <c r="CO298" s="77"/>
      <c r="CP298" s="306"/>
      <c r="CQ298" s="299"/>
      <c r="CR298" s="299"/>
      <c r="CS298" s="299"/>
      <c r="CT298" s="154">
        <f>CT297/CT273</f>
        <v>0.22222222222222221</v>
      </c>
      <c r="CW298" s="76" t="s">
        <v>80</v>
      </c>
      <c r="CX298" s="77"/>
      <c r="CY298" s="77"/>
      <c r="CZ298" s="77"/>
      <c r="DA298" s="306"/>
      <c r="DB298" s="299"/>
      <c r="DC298" s="299"/>
      <c r="DD298" s="299"/>
      <c r="DE298" s="154">
        <f>DE297/DE273</f>
        <v>0.22222222222222221</v>
      </c>
    </row>
    <row r="299" spans="2:111">
      <c r="B299" s="276" t="s">
        <v>81</v>
      </c>
      <c r="C299" s="277"/>
      <c r="D299" s="277"/>
      <c r="E299" s="277"/>
      <c r="F299" s="303"/>
      <c r="G299" s="304"/>
      <c r="H299" s="304"/>
      <c r="I299" s="304"/>
      <c r="J299" s="303">
        <v>0</v>
      </c>
      <c r="M299" s="76" t="s">
        <v>81</v>
      </c>
      <c r="Q299" s="306"/>
      <c r="U299" s="303">
        <v>0</v>
      </c>
      <c r="X299" s="276" t="s">
        <v>81</v>
      </c>
      <c r="Y299" s="277"/>
      <c r="Z299" s="277"/>
      <c r="AA299" s="277"/>
      <c r="AB299" s="303"/>
      <c r="AC299" s="304"/>
      <c r="AD299" s="304"/>
      <c r="AE299" s="304"/>
      <c r="AF299" s="303">
        <v>0</v>
      </c>
      <c r="AI299" s="276" t="s">
        <v>81</v>
      </c>
      <c r="AJ299" s="277"/>
      <c r="AK299" s="277"/>
      <c r="AL299" s="277"/>
      <c r="AM299" s="303"/>
      <c r="AN299" s="304"/>
      <c r="AO299" s="304"/>
      <c r="AP299" s="304"/>
      <c r="AQ299" s="303">
        <v>0</v>
      </c>
      <c r="AT299" s="276" t="s">
        <v>81</v>
      </c>
      <c r="AU299" s="277"/>
      <c r="AV299" s="277"/>
      <c r="AW299" s="277"/>
      <c r="AX299" s="303"/>
      <c r="AY299" s="304"/>
      <c r="AZ299" s="304"/>
      <c r="BA299" s="304"/>
      <c r="BB299" s="303">
        <v>0</v>
      </c>
      <c r="BE299" s="276" t="s">
        <v>81</v>
      </c>
      <c r="BF299" s="277"/>
      <c r="BG299" s="277"/>
      <c r="BH299" s="277"/>
      <c r="BI299" s="303"/>
      <c r="BJ299" s="304"/>
      <c r="BK299" s="304"/>
      <c r="BL299" s="304"/>
      <c r="BM299" s="303">
        <v>0</v>
      </c>
      <c r="BP299" s="276" t="s">
        <v>81</v>
      </c>
      <c r="BQ299" s="277"/>
      <c r="BR299" s="277"/>
      <c r="BS299" s="277"/>
      <c r="BT299" s="303"/>
      <c r="BU299" s="304"/>
      <c r="BV299" s="304"/>
      <c r="BW299" s="304"/>
      <c r="BX299" s="303">
        <v>0</v>
      </c>
      <c r="CA299" s="276" t="s">
        <v>81</v>
      </c>
      <c r="CB299" s="277"/>
      <c r="CC299" s="277"/>
      <c r="CD299" s="277"/>
      <c r="CE299" s="303"/>
      <c r="CF299" s="304"/>
      <c r="CG299" s="304"/>
      <c r="CH299" s="304"/>
      <c r="CI299" s="303">
        <v>0</v>
      </c>
      <c r="CL299" s="276" t="s">
        <v>81</v>
      </c>
      <c r="CM299" s="277"/>
      <c r="CN299" s="277"/>
      <c r="CO299" s="277"/>
      <c r="CP299" s="303"/>
      <c r="CQ299" s="304"/>
      <c r="CR299" s="304"/>
      <c r="CS299" s="304"/>
      <c r="CT299" s="303">
        <v>0</v>
      </c>
      <c r="CW299" s="276" t="s">
        <v>81</v>
      </c>
      <c r="CX299" s="277"/>
      <c r="CY299" s="277"/>
      <c r="CZ299" s="277"/>
      <c r="DA299" s="303"/>
      <c r="DB299" s="304"/>
      <c r="DC299" s="304"/>
      <c r="DD299" s="304"/>
      <c r="DE299" s="303">
        <v>0</v>
      </c>
    </row>
    <row r="300" spans="2:111">
      <c r="B300" s="276" t="s">
        <v>82</v>
      </c>
      <c r="C300" s="277"/>
      <c r="D300" s="277"/>
      <c r="E300" s="277"/>
      <c r="F300" s="303"/>
      <c r="G300" s="304"/>
      <c r="H300" s="304"/>
      <c r="I300" s="304"/>
      <c r="J300" s="303">
        <v>1</v>
      </c>
      <c r="M300" s="76" t="s">
        <v>82</v>
      </c>
      <c r="Q300" s="306"/>
      <c r="U300" s="303">
        <v>1</v>
      </c>
      <c r="X300" s="276" t="s">
        <v>82</v>
      </c>
      <c r="Y300" s="277"/>
      <c r="Z300" s="277"/>
      <c r="AA300" s="277"/>
      <c r="AB300" s="303"/>
      <c r="AC300" s="304"/>
      <c r="AD300" s="304"/>
      <c r="AE300" s="304"/>
      <c r="AF300" s="303">
        <v>1</v>
      </c>
      <c r="AI300" s="276" t="s">
        <v>82</v>
      </c>
      <c r="AJ300" s="277"/>
      <c r="AK300" s="277"/>
      <c r="AL300" s="277"/>
      <c r="AM300" s="303"/>
      <c r="AN300" s="304"/>
      <c r="AO300" s="304"/>
      <c r="AP300" s="304"/>
      <c r="AQ300" s="303">
        <v>1</v>
      </c>
      <c r="AT300" s="276" t="s">
        <v>82</v>
      </c>
      <c r="AU300" s="277"/>
      <c r="AV300" s="277"/>
      <c r="AW300" s="277"/>
      <c r="AX300" s="303"/>
      <c r="AY300" s="304"/>
      <c r="AZ300" s="304"/>
      <c r="BA300" s="304"/>
      <c r="BB300" s="303">
        <v>1</v>
      </c>
      <c r="BE300" s="276" t="s">
        <v>82</v>
      </c>
      <c r="BF300" s="277"/>
      <c r="BG300" s="277"/>
      <c r="BH300" s="277"/>
      <c r="BI300" s="303"/>
      <c r="BJ300" s="304"/>
      <c r="BK300" s="304"/>
      <c r="BL300" s="304"/>
      <c r="BM300" s="303">
        <v>1</v>
      </c>
      <c r="BP300" s="276" t="s">
        <v>82</v>
      </c>
      <c r="BQ300" s="277"/>
      <c r="BR300" s="277"/>
      <c r="BS300" s="277"/>
      <c r="BT300" s="303"/>
      <c r="BU300" s="304"/>
      <c r="BV300" s="304"/>
      <c r="BW300" s="304"/>
      <c r="BX300" s="303">
        <v>1</v>
      </c>
      <c r="CA300" s="276" t="s">
        <v>82</v>
      </c>
      <c r="CB300" s="277"/>
      <c r="CC300" s="277"/>
      <c r="CD300" s="277"/>
      <c r="CE300" s="303"/>
      <c r="CF300" s="304"/>
      <c r="CG300" s="304"/>
      <c r="CH300" s="304"/>
      <c r="CI300" s="303">
        <v>1</v>
      </c>
      <c r="CL300" s="276" t="s">
        <v>82</v>
      </c>
      <c r="CM300" s="277"/>
      <c r="CN300" s="277"/>
      <c r="CO300" s="277"/>
      <c r="CP300" s="303"/>
      <c r="CQ300" s="304"/>
      <c r="CR300" s="304"/>
      <c r="CS300" s="304"/>
      <c r="CT300" s="303">
        <v>1</v>
      </c>
      <c r="CW300" s="276" t="s">
        <v>82</v>
      </c>
      <c r="CX300" s="277"/>
      <c r="CY300" s="277"/>
      <c r="CZ300" s="277"/>
      <c r="DA300" s="303"/>
      <c r="DB300" s="304"/>
      <c r="DC300" s="304"/>
      <c r="DD300" s="304"/>
      <c r="DE300" s="303">
        <v>1</v>
      </c>
    </row>
    <row r="301" spans="2:111">
      <c r="B301" s="76" t="s">
        <v>83</v>
      </c>
      <c r="J301" s="306">
        <f>COUNTIFS(I5:K20,"=12")+COUNTIFS(I32:K47,"=12")+COUNTIFS(I59:K74,"=12")+COUNTIFS(I86:K101,"=12")+COUNTIFS(I113:K128,"=12")+COUNTIFS(I140:K155,"=12")+COUNTIFS(I167:K182,"=12")+COUNTIFS(I194:K209,"=12")+COUNTIFS(I221:K236,"=12")+COUNTIFS(I248:K263,"=12")</f>
        <v>3</v>
      </c>
      <c r="M301" s="76" t="s">
        <v>83</v>
      </c>
      <c r="Q301" s="306"/>
      <c r="U301" s="306">
        <f>COUNTIFS(T5:V20,"=12")+COUNTIFS(T32:V47,"=12")+COUNTIFS(T59:V74,"=12")+COUNTIFS(T86:V101,"=12")+COUNTIFS(T113:V128,"=12")+COUNTIFS(T140:V155,"=12")+COUNTIFS(T167:V182,"=12")+COUNTIFS(T194:V209,"=12")+COUNTIFS(T221:V236,"=12")+COUNTIFS(T248:V263,"=12")</f>
        <v>4</v>
      </c>
      <c r="X301" s="76" t="s">
        <v>83</v>
      </c>
      <c r="Y301" s="77"/>
      <c r="Z301" s="77"/>
      <c r="AA301" s="77"/>
      <c r="AB301" s="306"/>
      <c r="AF301" s="306">
        <f>COUNTIFS(AE5:AG20,"=12")+COUNTIFS(AE32:AG47,"=12")+COUNTIFS(AE59:AG74,"=12")+COUNTIFS(AE86:AG101,"=12")+COUNTIFS(AE113:AG128,"=12")+COUNTIFS(AE140:AG155,"=12")+COUNTIFS(AE167:AG182,"=12")+COUNTIFS(AE194:AG209,"=12")+COUNTIFS(AE221:AG236,"=12")+COUNTIFS(AE248:AG263,"=12")</f>
        <v>2</v>
      </c>
      <c r="AI301" s="76" t="s">
        <v>83</v>
      </c>
      <c r="AJ301" s="77"/>
      <c r="AK301" s="77"/>
      <c r="AL301" s="77"/>
      <c r="AM301" s="306"/>
      <c r="AQ301" s="306">
        <f>COUNTIFS(AP5:AR20,"=12")+COUNTIFS(AP32:AR47,"=12")+COUNTIFS(AP59:AR74,"=12")+COUNTIFS(AP86:AR101,"=12")+COUNTIFS(AP113:AR128,"=12")+COUNTIFS(AP140:AR155,"=12")+COUNTIFS(AP167:AR182,"=12")+COUNTIFS(AP194:AR209,"=12")+COUNTIFS(AP221:AR236,"=12")+COUNTIFS(AP248:AR263,"=12")</f>
        <v>8</v>
      </c>
      <c r="AT301" s="76" t="s">
        <v>83</v>
      </c>
      <c r="AU301" s="77"/>
      <c r="AV301" s="77"/>
      <c r="AW301" s="77"/>
      <c r="AX301" s="306"/>
      <c r="AY301" s="299"/>
      <c r="AZ301" s="299"/>
      <c r="BA301" s="299"/>
      <c r="BB301" s="306">
        <f>COUNTIFS(BA5:BC20,"=12")+COUNTIFS(BA32:BC47,"=12")+COUNTIFS(BA59:BC74,"=12")+COUNTIFS(BA86:BC101,"=12")+COUNTIFS(BA113:BC128,"=12")+COUNTIFS(BA140:BC155,"=12")+COUNTIFS(BA167:BC182,"=12")+COUNTIFS(BA194:BC209,"=12")+COUNTIFS(BA221:BC236,"=12")+COUNTIFS(BA248:BC263,"=12")</f>
        <v>6</v>
      </c>
      <c r="BE301" s="76" t="s">
        <v>83</v>
      </c>
      <c r="BF301" s="77"/>
      <c r="BG301" s="77"/>
      <c r="BH301" s="77"/>
      <c r="BI301" s="306"/>
      <c r="BJ301" s="299"/>
      <c r="BK301" s="299"/>
      <c r="BL301" s="299"/>
      <c r="BM301" s="306">
        <f>COUNTIFS(BL5:BN20,"=12")+COUNTIFS(BL32:BN47,"=12")+COUNTIFS(BL59:BN74,"=12")+COUNTIFS(BL86:BN101,"=12")+COUNTIFS(BL113:BN128,"=12")+COUNTIFS(BL140:BN155,"=12")+COUNTIFS(BL167:BN182,"=12")+COUNTIFS(BL194:BN209,"=12")+COUNTIFS(BL221:BN236,"=12")+COUNTIFS(BL248:BN263,"=12")</f>
        <v>6</v>
      </c>
      <c r="BP301" s="76" t="s">
        <v>83</v>
      </c>
      <c r="BQ301" s="77"/>
      <c r="BR301" s="77"/>
      <c r="BS301" s="77"/>
      <c r="BT301" s="306"/>
      <c r="BU301" s="299"/>
      <c r="BV301" s="299"/>
      <c r="BW301" s="299"/>
      <c r="BX301" s="306">
        <f>COUNTIFS(BW5:BY20,"=12")+COUNTIFS(BW32:BY47,"=12")+COUNTIFS(BW59:BY74,"=12")+COUNTIFS(BW86:BY101,"=12")+COUNTIFS(BW113:BY128,"=12")+COUNTIFS(BW140:BY155,"=12")+COUNTIFS(BW167:BY182,"=12")+COUNTIFS(BW194:BY209,"=12")+COUNTIFS(BW221:BY236,"=12")+COUNTIFS(BW248:BY263,"=12")</f>
        <v>2</v>
      </c>
      <c r="CA301" s="76" t="s">
        <v>83</v>
      </c>
      <c r="CB301" s="77"/>
      <c r="CC301" s="77"/>
      <c r="CD301" s="77"/>
      <c r="CE301" s="306"/>
      <c r="CF301" s="299"/>
      <c r="CG301" s="299"/>
      <c r="CH301" s="299"/>
      <c r="CI301" s="306">
        <f>COUNTIFS(CH5:CJ20,"=12")+COUNTIFS(CH32:CJ47,"=12")+COUNTIFS(CH59:CJ74,"=12")+COUNTIFS(CH86:CJ101,"=12")+COUNTIFS(CH113:CJ128,"=12")+COUNTIFS(CH140:CJ155,"=12")+COUNTIFS(CH167:CJ182,"=12")+COUNTIFS(CH194:CJ209,"=12")+COUNTIFS(CH221:CJ236,"=12")+COUNTIFS(CH248:CJ263,"=12")</f>
        <v>5</v>
      </c>
      <c r="CL301" s="76" t="s">
        <v>83</v>
      </c>
      <c r="CM301" s="77"/>
      <c r="CN301" s="77"/>
      <c r="CO301" s="77"/>
      <c r="CP301" s="306"/>
      <c r="CQ301" s="299"/>
      <c r="CR301" s="299"/>
      <c r="CS301" s="299"/>
      <c r="CT301" s="306">
        <f>COUNTIFS(CS5:CU20,"=12")+COUNTIFS(CS32:CU47,"=12")+COUNTIFS(CS59:CU74,"=12")+COUNTIFS(CS86:CU101,"=12")+COUNTIFS(CS113:CU128,"=12")+COUNTIFS(CS140:CU155,"=12")+COUNTIFS(CS167:CU182,"=12")+COUNTIFS(CS194:CU209,"=12")+COUNTIFS(CS221:CU236,"=12")+COUNTIFS(CS248:CU263,"=12")</f>
        <v>2</v>
      </c>
      <c r="CW301" s="76" t="s">
        <v>83</v>
      </c>
      <c r="CX301" s="77"/>
      <c r="CY301" s="77"/>
      <c r="CZ301" s="77"/>
      <c r="DA301" s="306"/>
      <c r="DB301" s="299"/>
      <c r="DC301" s="299"/>
      <c r="DD301" s="299"/>
      <c r="DE301" s="306">
        <f>COUNTIFS(DD5:DF20,"=12")+COUNTIFS(DD32:DF47,"=12")+COUNTIFS(DD59:DF74,"=12")+COUNTIFS(DD86:DF101,"=12")+COUNTIFS(DD113:DF128,"=12")+COUNTIFS(DD140:DF155,"=12")+COUNTIFS(DD167:DF182,"=12")+COUNTIFS(DD194:DF209,"=12")+COUNTIFS(DD221:DF236,"=12")+COUNTIFS(DD248:DF263,"=12")</f>
        <v>2</v>
      </c>
    </row>
    <row r="302" spans="2:111">
      <c r="B302" s="76" t="s">
        <v>84</v>
      </c>
      <c r="J302" s="154">
        <f>J301/J$308</f>
        <v>4.6875E-2</v>
      </c>
      <c r="M302" s="76" t="s">
        <v>84</v>
      </c>
      <c r="Q302" s="306"/>
      <c r="U302" s="154">
        <f>U301/U$308</f>
        <v>5.7971014492753624E-2</v>
      </c>
      <c r="X302" s="76" t="s">
        <v>84</v>
      </c>
      <c r="Y302" s="77"/>
      <c r="Z302" s="77"/>
      <c r="AA302" s="77"/>
      <c r="AB302" s="306"/>
      <c r="AF302" s="154">
        <f>AF301/AF$308</f>
        <v>2.564102564102564E-2</v>
      </c>
      <c r="AI302" s="76" t="s">
        <v>84</v>
      </c>
      <c r="AJ302" s="77"/>
      <c r="AK302" s="77"/>
      <c r="AL302" s="77"/>
      <c r="AM302" s="306"/>
      <c r="AQ302" s="154">
        <f>AQ301/AQ$308</f>
        <v>0.10810810810810811</v>
      </c>
      <c r="AT302" s="76" t="s">
        <v>84</v>
      </c>
      <c r="AU302" s="77"/>
      <c r="AV302" s="77"/>
      <c r="AW302" s="77"/>
      <c r="AX302" s="306"/>
      <c r="AY302" s="299"/>
      <c r="AZ302" s="299"/>
      <c r="BA302" s="299"/>
      <c r="BB302" s="154">
        <f>BB301/BB$308</f>
        <v>7.8947368421052627E-2</v>
      </c>
      <c r="BE302" s="76" t="s">
        <v>84</v>
      </c>
      <c r="BF302" s="77"/>
      <c r="BG302" s="77"/>
      <c r="BH302" s="77"/>
      <c r="BI302" s="306"/>
      <c r="BJ302" s="299"/>
      <c r="BK302" s="299"/>
      <c r="BL302" s="299"/>
      <c r="BM302" s="154">
        <f>BM301/BM$308</f>
        <v>7.1428571428571425E-2</v>
      </c>
      <c r="BP302" s="76" t="s">
        <v>84</v>
      </c>
      <c r="BQ302" s="77"/>
      <c r="BR302" s="77"/>
      <c r="BS302" s="77"/>
      <c r="BT302" s="306"/>
      <c r="BU302" s="299"/>
      <c r="BV302" s="299"/>
      <c r="BW302" s="299"/>
      <c r="BX302" s="154">
        <f>BX301/BX$308</f>
        <v>2.5641025641025647E-2</v>
      </c>
      <c r="CA302" s="76" t="s">
        <v>84</v>
      </c>
      <c r="CB302" s="77"/>
      <c r="CC302" s="77"/>
      <c r="CD302" s="77"/>
      <c r="CE302" s="306"/>
      <c r="CF302" s="299"/>
      <c r="CG302" s="299"/>
      <c r="CH302" s="299"/>
      <c r="CI302" s="154">
        <f>CI301/CI$308</f>
        <v>6.5789473684210523E-2</v>
      </c>
      <c r="CL302" s="76" t="s">
        <v>84</v>
      </c>
      <c r="CM302" s="77"/>
      <c r="CN302" s="77"/>
      <c r="CO302" s="77"/>
      <c r="CP302" s="306"/>
      <c r="CQ302" s="299"/>
      <c r="CR302" s="299"/>
      <c r="CS302" s="299"/>
      <c r="CT302" s="154">
        <f>CT301/CT$308</f>
        <v>2.564102564102564E-2</v>
      </c>
      <c r="CW302" s="76" t="s">
        <v>84</v>
      </c>
      <c r="CX302" s="77"/>
      <c r="CY302" s="77"/>
      <c r="CZ302" s="77"/>
      <c r="DA302" s="306"/>
      <c r="DB302" s="299"/>
      <c r="DC302" s="299"/>
      <c r="DD302" s="299"/>
      <c r="DE302" s="154">
        <f>DE301/DE$308</f>
        <v>2.7027027027027029E-2</v>
      </c>
    </row>
    <row r="303" spans="2:111">
      <c r="B303" s="76" t="s">
        <v>85</v>
      </c>
      <c r="J303" s="306">
        <f>COUNTIFS(I5:K20,"=11")+COUNTIFS(I32:K47,"=11")+COUNTIFS(I59:K74,"=11")+COUNTIFS(I86:K101,"=11")+COUNTIFS(I113:K128,"=11")+COUNTIFS(I140:K155,"=11")+COUNTIFS(I167:K182,"=11")+COUNTIFS(I194:K209,"=11")+COUNTIFS(I221:K236,"=11")+COUNTIFS(I248:K263,"=11")</f>
        <v>5</v>
      </c>
      <c r="M303" s="76" t="s">
        <v>85</v>
      </c>
      <c r="Q303" s="306"/>
      <c r="U303" s="306">
        <f>COUNTIFS(T5:V20,"=11")+COUNTIFS(T32:V47,"=11")+COUNTIFS(T59:V74,"=11")+COUNTIFS(T86:V101,"=11")+COUNTIFS(T113:V128,"=11")+COUNTIFS(T140:V155,"=11")+COUNTIFS(T167:V182,"=11")+COUNTIFS(T194:V209,"=11")+COUNTIFS(T221:V236,"=11")+COUNTIFS(T248:V263,"=11")</f>
        <v>5</v>
      </c>
      <c r="X303" s="76" t="s">
        <v>85</v>
      </c>
      <c r="Y303" s="77"/>
      <c r="Z303" s="77"/>
      <c r="AA303" s="77"/>
      <c r="AB303" s="306"/>
      <c r="AF303" s="306">
        <f>COUNTIFS(AE5:AG20,"=11")+COUNTIFS(AE32:AG47,"=11")+COUNTIFS(AE59:AG74,"=11")+COUNTIFS(AE86:AG101,"=11")+COUNTIFS(AE113:AG128,"=11")+COUNTIFS(AE140:AG155,"=11")+COUNTIFS(AE167:AG182,"=11")+COUNTIFS(AE194:AG209,"=11")+COUNTIFS(AE221:AG236,"=11")+COUNTIFS(AE248:AG263,"=11")</f>
        <v>4</v>
      </c>
      <c r="AI303" s="76" t="s">
        <v>85</v>
      </c>
      <c r="AJ303" s="77"/>
      <c r="AK303" s="77"/>
      <c r="AL303" s="77"/>
      <c r="AM303" s="306"/>
      <c r="AQ303" s="306">
        <f>COUNTIFS(AP5:AR20,"=11")+COUNTIFS(AP32:AR47,"=11")+COUNTIFS(AP59:AR74,"=11")+COUNTIFS(AP86:AR101,"=11")+COUNTIFS(AP113:AR128,"=11")+COUNTIFS(AP140:AR155,"=11")+COUNTIFS(AP167:AR182,"=11")+COUNTIFS(AP194:AR209,"=11")+COUNTIFS(AP221:AR236,"=11")+COUNTIFS(AP248:AR263,"=11")</f>
        <v>5</v>
      </c>
      <c r="AT303" s="76" t="s">
        <v>85</v>
      </c>
      <c r="AU303" s="77"/>
      <c r="AV303" s="77"/>
      <c r="AW303" s="77"/>
      <c r="AX303" s="306"/>
      <c r="AY303" s="299"/>
      <c r="AZ303" s="299"/>
      <c r="BA303" s="299"/>
      <c r="BB303" s="306">
        <f>COUNTIFS(BA5:BC20,"=11")+COUNTIFS(BA32:BC47,"=11")+COUNTIFS(BA59:BC74,"=11")+COUNTIFS(BA86:BC101,"=11")+COUNTIFS(BA113:BC128,"=11")+COUNTIFS(BA140:BC155,"=11")+COUNTIFS(BA167:BC182,"=11")+COUNTIFS(BA194:BC209,"=11")+COUNTIFS(BA221:BC236,"=11")+COUNTIFS(BA248:BC263,"=11")</f>
        <v>5</v>
      </c>
      <c r="BE303" s="76" t="s">
        <v>85</v>
      </c>
      <c r="BF303" s="77"/>
      <c r="BG303" s="77"/>
      <c r="BH303" s="77"/>
      <c r="BI303" s="306"/>
      <c r="BJ303" s="299"/>
      <c r="BK303" s="299"/>
      <c r="BL303" s="299"/>
      <c r="BM303" s="306">
        <f>COUNTIFS(BL5:BN20,"=11")+COUNTIFS(BL32:BN47,"=11")+COUNTIFS(BL59:BN74,"=11")+COUNTIFS(BL86:BN101,"=11")+COUNTIFS(BL113:BN128,"=11")+COUNTIFS(BL140:BN155,"=11")+COUNTIFS(BL167:BN182,"=11")+COUNTIFS(BL194:BN209,"=11")+COUNTIFS(BL221:BN236,"=11")+COUNTIFS(BL248:BN263,"=11")</f>
        <v>2</v>
      </c>
      <c r="BP303" s="76" t="s">
        <v>85</v>
      </c>
      <c r="BQ303" s="77"/>
      <c r="BR303" s="77"/>
      <c r="BS303" s="77"/>
      <c r="BT303" s="306"/>
      <c r="BU303" s="299"/>
      <c r="BV303" s="299"/>
      <c r="BW303" s="299"/>
      <c r="BX303" s="306">
        <f>COUNTIFS(BW5:BY20,"=11")+COUNTIFS(BW32:BY47,"=11")+COUNTIFS(BW59:BY74,"=11")+COUNTIFS(BW86:BY101,"=11")+COUNTIFS(BW113:BY128,"=11")+COUNTIFS(BW140:BY155,"=11")+COUNTIFS(BW167:BY182,"=11")+COUNTIFS(BW194:BY209,"=11")+COUNTIFS(BW221:BY236,"=11")+COUNTIFS(BW248:BY263,"=11")</f>
        <v>3</v>
      </c>
      <c r="CA303" s="76" t="s">
        <v>85</v>
      </c>
      <c r="CB303" s="77"/>
      <c r="CC303" s="77"/>
      <c r="CD303" s="77"/>
      <c r="CE303" s="306"/>
      <c r="CF303" s="299"/>
      <c r="CG303" s="299"/>
      <c r="CH303" s="299"/>
      <c r="CI303" s="306">
        <f>COUNTIFS(CH5:CJ20,"=11")+COUNTIFS(CH32:CJ47,"=11")+COUNTIFS(CH59:CJ74,"=11")+COUNTIFS(CH86:CJ101,"=11")+COUNTIFS(CH113:CJ128,"=11")+COUNTIFS(CH140:CJ155,"=11")+COUNTIFS(CH167:CJ182,"=11")+COUNTIFS(CH194:CJ209,"=11")+COUNTIFS(CH221:CJ236,"=11")+COUNTIFS(CH248:CJ263,"=11")</f>
        <v>2</v>
      </c>
      <c r="CL303" s="76" t="s">
        <v>85</v>
      </c>
      <c r="CM303" s="77"/>
      <c r="CN303" s="77"/>
      <c r="CO303" s="77"/>
      <c r="CP303" s="306"/>
      <c r="CQ303" s="299"/>
      <c r="CR303" s="299"/>
      <c r="CS303" s="299"/>
      <c r="CT303" s="306">
        <f>COUNTIFS(CS5:CU20,"=11")+COUNTIFS(CS32:CU47,"=11")+COUNTIFS(CS59:CU74,"=11")+COUNTIFS(CS86:CU101,"=11")+COUNTIFS(CS113:CU128,"=11")+COUNTIFS(CS140:CU155,"=11")+COUNTIFS(CS167:CU182,"=11")+COUNTIFS(CS194:CU209,"=11")+COUNTIFS(CS221:CU236,"=11")+COUNTIFS(CS248:CU263,"=11")</f>
        <v>6</v>
      </c>
      <c r="CW303" s="76" t="s">
        <v>85</v>
      </c>
      <c r="CX303" s="77"/>
      <c r="CY303" s="77"/>
      <c r="CZ303" s="77"/>
      <c r="DA303" s="306"/>
      <c r="DB303" s="299"/>
      <c r="DC303" s="299"/>
      <c r="DD303" s="299"/>
      <c r="DE303" s="306">
        <f>COUNTIFS(DD5:DF20,"=11")+COUNTIFS(DD32:DF47,"=11")+COUNTIFS(DD59:DF74,"=11")+COUNTIFS(DD86:DF101,"=11")+COUNTIFS(DD113:DF128,"=11")+COUNTIFS(DD140:DF155,"=11")+COUNTIFS(DD167:DF182,"=11")+COUNTIFS(DD194:DF209,"=11")+COUNTIFS(DD221:DF236,"=11")+COUNTIFS(DD248:DF263,"=11")</f>
        <v>7</v>
      </c>
    </row>
    <row r="304" spans="2:111">
      <c r="B304" s="76" t="s">
        <v>86</v>
      </c>
      <c r="J304" s="154">
        <f>J303/J$308</f>
        <v>7.8125E-2</v>
      </c>
      <c r="M304" s="76" t="s">
        <v>86</v>
      </c>
      <c r="Q304" s="306"/>
      <c r="U304" s="154">
        <f>U303/U$308</f>
        <v>7.2463768115942032E-2</v>
      </c>
      <c r="X304" s="76" t="s">
        <v>86</v>
      </c>
      <c r="Y304" s="77"/>
      <c r="Z304" s="77"/>
      <c r="AA304" s="77"/>
      <c r="AB304" s="306"/>
      <c r="AF304" s="154">
        <f>AF303/AF$308</f>
        <v>5.128205128205128E-2</v>
      </c>
      <c r="AI304" s="76" t="s">
        <v>86</v>
      </c>
      <c r="AJ304" s="77"/>
      <c r="AK304" s="77"/>
      <c r="AL304" s="77"/>
      <c r="AM304" s="306"/>
      <c r="AQ304" s="154">
        <f>AQ303/AQ$308</f>
        <v>6.7567567567567571E-2</v>
      </c>
      <c r="AT304" s="76" t="s">
        <v>86</v>
      </c>
      <c r="AU304" s="77"/>
      <c r="AV304" s="77"/>
      <c r="AW304" s="77"/>
      <c r="AX304" s="306"/>
      <c r="AY304" s="299"/>
      <c r="AZ304" s="299"/>
      <c r="BA304" s="299"/>
      <c r="BB304" s="154">
        <f>BB303/BB$308</f>
        <v>6.5789473684210523E-2</v>
      </c>
      <c r="BE304" s="76" t="s">
        <v>86</v>
      </c>
      <c r="BF304" s="77"/>
      <c r="BG304" s="77"/>
      <c r="BH304" s="77"/>
      <c r="BI304" s="306"/>
      <c r="BJ304" s="299"/>
      <c r="BK304" s="299"/>
      <c r="BL304" s="299"/>
      <c r="BM304" s="154">
        <f>BM303/BM$308</f>
        <v>2.3809523809523808E-2</v>
      </c>
      <c r="BP304" s="76" t="s">
        <v>86</v>
      </c>
      <c r="BQ304" s="77"/>
      <c r="BR304" s="77"/>
      <c r="BS304" s="77"/>
      <c r="BT304" s="306"/>
      <c r="BU304" s="299"/>
      <c r="BV304" s="299"/>
      <c r="BW304" s="299"/>
      <c r="BX304" s="154">
        <f>BX303/BX$308</f>
        <v>3.8461538461538471E-2</v>
      </c>
      <c r="CA304" s="76" t="s">
        <v>86</v>
      </c>
      <c r="CB304" s="77"/>
      <c r="CC304" s="77"/>
      <c r="CD304" s="77"/>
      <c r="CE304" s="306"/>
      <c r="CF304" s="299"/>
      <c r="CG304" s="299"/>
      <c r="CH304" s="299"/>
      <c r="CI304" s="154">
        <f>CI303/CI$308</f>
        <v>2.6315789473684209E-2</v>
      </c>
      <c r="CL304" s="76" t="s">
        <v>86</v>
      </c>
      <c r="CM304" s="77"/>
      <c r="CN304" s="77"/>
      <c r="CO304" s="77"/>
      <c r="CP304" s="306"/>
      <c r="CQ304" s="299"/>
      <c r="CR304" s="299"/>
      <c r="CS304" s="299"/>
      <c r="CT304" s="154">
        <f>CT303/CT$308</f>
        <v>7.6923076923076927E-2</v>
      </c>
      <c r="CW304" s="76" t="s">
        <v>86</v>
      </c>
      <c r="CX304" s="77"/>
      <c r="CY304" s="77"/>
      <c r="CZ304" s="77"/>
      <c r="DA304" s="306"/>
      <c r="DB304" s="299"/>
      <c r="DC304" s="299"/>
      <c r="DD304" s="299"/>
      <c r="DE304" s="154">
        <f>DE303/DE$308</f>
        <v>9.45945945945946E-2</v>
      </c>
    </row>
    <row r="305" spans="2:109">
      <c r="B305" s="76" t="s">
        <v>87</v>
      </c>
      <c r="J305" s="306">
        <f>COUNTIFS(I5:K20,"=10")+COUNTIFS(I32:K47,"=10")+COUNTIFS(I59:K74,"=10")+COUNTIFS(I86:K101,"=10")+COUNTIFS(I113:K128,"=10")+COUNTIFS(I140:K155,"=10")+COUNTIFS(I167:K182,"=10")+COUNTIFS(I194:K209,"=10")+COUNTIFS(I221:K236,"=10")+COUNTIFS(I248:K263,"=10")</f>
        <v>3</v>
      </c>
      <c r="M305" s="76" t="s">
        <v>87</v>
      </c>
      <c r="Q305" s="306"/>
      <c r="U305" s="306">
        <f>COUNTIFS(T5:V20,"=10")+COUNTIFS(T32:V47,"=10")+COUNTIFS(T59:V74,"=10")+COUNTIFS(T86:V101,"=10")+COUNTIFS(T113:V128,"=10")+COUNTIFS(T140:V155,"=10")+COUNTIFS(T167:V182,"=10")+COUNTIFS(T194:V209,"=10")+COUNTIFS(T221:V236,"=10")+COUNTIFS(T248:V263,"=10")</f>
        <v>5</v>
      </c>
      <c r="X305" s="76" t="s">
        <v>87</v>
      </c>
      <c r="Y305" s="77"/>
      <c r="Z305" s="77"/>
      <c r="AA305" s="77"/>
      <c r="AB305" s="306"/>
      <c r="AF305" s="306">
        <f>COUNTIFS(AE5:AG20,"=10")+COUNTIFS(AE32:AG47,"=10")+COUNTIFS(AE59:AG74,"=10")+COUNTIFS(AE86:AG101,"=10")+COUNTIFS(AE113:AG128,"=10")+COUNTIFS(AE140:AG155,"=10")+COUNTIFS(AE167:AG182,"=10")+COUNTIFS(AE194:AG209,"=10")+COUNTIFS(AE221:AG236,"=10")+COUNTIFS(AE248:AG263,"=10")</f>
        <v>2</v>
      </c>
      <c r="AI305" s="76" t="s">
        <v>87</v>
      </c>
      <c r="AJ305" s="77"/>
      <c r="AK305" s="77"/>
      <c r="AL305" s="77"/>
      <c r="AM305" s="306"/>
      <c r="AQ305" s="306">
        <f>COUNTIFS(AP5:AR20,"=10")+COUNTIFS(AP32:AR47,"=10")+COUNTIFS(AP59:AR74,"=10")+COUNTIFS(AP86:AR101,"=10")+COUNTIFS(AP113:AR128,"=10")+COUNTIFS(AP140:AR155,"=10")+COUNTIFS(AP167:AR182,"=10")+COUNTIFS(AP194:AR209,"=10")+COUNTIFS(AP221:AR236,"=10")+COUNTIFS(AP248:AR263,"=10")</f>
        <v>6</v>
      </c>
      <c r="AT305" s="76" t="s">
        <v>87</v>
      </c>
      <c r="AU305" s="77"/>
      <c r="AV305" s="77"/>
      <c r="AW305" s="77"/>
      <c r="AX305" s="306"/>
      <c r="AY305" s="299"/>
      <c r="AZ305" s="299"/>
      <c r="BA305" s="299"/>
      <c r="BB305" s="306">
        <f>COUNTIFS(BA5:BC20,"=10")+COUNTIFS(BA32:BC47,"=10")+COUNTIFS(BA59:BC74,"=10")+COUNTIFS(BA86:BC101,"=10")+COUNTIFS(BA113:BC128,"=10")+COUNTIFS(BA140:BC155,"=10")+COUNTIFS(BA167:BC182,"=10")+COUNTIFS(BA194:BC209,"=10")+COUNTIFS(BA221:BC236,"=10")+COUNTIFS(BA248:BC263,"=10")</f>
        <v>2</v>
      </c>
      <c r="BE305" s="76" t="s">
        <v>87</v>
      </c>
      <c r="BF305" s="77"/>
      <c r="BG305" s="77"/>
      <c r="BH305" s="77"/>
      <c r="BI305" s="306"/>
      <c r="BJ305" s="299"/>
      <c r="BK305" s="299"/>
      <c r="BL305" s="299"/>
      <c r="BM305" s="306">
        <f>COUNTIFS(BL5:BN20,"=10")+COUNTIFS(BL32:BN47,"=10")+COUNTIFS(BL59:BN74,"=10")+COUNTIFS(BL86:BN101,"=10")+COUNTIFS(BL113:BN128,"=10")+COUNTIFS(BL140:BN155,"=10")+COUNTIFS(BL167:BN182,"=10")+COUNTIFS(BL194:BN209,"=10")+COUNTIFS(BL221:BN236,"=10")+COUNTIFS(BL248:BN263,"=10")</f>
        <v>4</v>
      </c>
      <c r="BP305" s="76" t="s">
        <v>87</v>
      </c>
      <c r="BQ305" s="77"/>
      <c r="BR305" s="77"/>
      <c r="BS305" s="77"/>
      <c r="BT305" s="306"/>
      <c r="BU305" s="299"/>
      <c r="BV305" s="299"/>
      <c r="BW305" s="299"/>
      <c r="BX305" s="306">
        <f>COUNTIFS(BW5:BY20,"=10")+COUNTIFS(BW32:BY47,"=10")+COUNTIFS(BW59:BY74,"=10")+COUNTIFS(BW86:BY101,"=10")+COUNTIFS(BW113:BY128,"=10")+COUNTIFS(BW140:BY155,"=10")+COUNTIFS(BW167:BY182,"=10")+COUNTIFS(BW194:BY209,"=10")+COUNTIFS(BW221:BY236,"=10")+COUNTIFS(BW248:BY263,"=10")</f>
        <v>5</v>
      </c>
      <c r="CA305" s="76" t="s">
        <v>87</v>
      </c>
      <c r="CB305" s="77"/>
      <c r="CC305" s="77"/>
      <c r="CD305" s="77"/>
      <c r="CE305" s="306"/>
      <c r="CF305" s="299"/>
      <c r="CG305" s="299"/>
      <c r="CH305" s="299"/>
      <c r="CI305" s="306">
        <f>COUNTIFS(CH5:CJ20,"=10")+COUNTIFS(CH32:CJ47,"=10")+COUNTIFS(CH59:CJ74,"=10")+COUNTIFS(CH86:CJ101,"=10")+COUNTIFS(CH113:CJ128,"=10")+COUNTIFS(CH140:CJ155,"=10")+COUNTIFS(CH167:CJ182,"=10")+COUNTIFS(CH194:CJ209,"=10")+COUNTIFS(CH221:CJ236,"=10")+COUNTIFS(CH248:CJ263,"=10")</f>
        <v>5</v>
      </c>
      <c r="CL305" s="76" t="s">
        <v>87</v>
      </c>
      <c r="CM305" s="77"/>
      <c r="CN305" s="77"/>
      <c r="CO305" s="77"/>
      <c r="CP305" s="306"/>
      <c r="CQ305" s="299"/>
      <c r="CR305" s="299"/>
      <c r="CS305" s="299"/>
      <c r="CT305" s="306">
        <f>COUNTIFS(CS5:CU20,"=10")+COUNTIFS(CS32:CU47,"=10")+COUNTIFS(CS59:CU74,"=10")+COUNTIFS(CS86:CU101,"=10")+COUNTIFS(CS113:CU128,"=10")+COUNTIFS(CS140:CU155,"=10")+COUNTIFS(CS167:CU182,"=10")+COUNTIFS(CS194:CU209,"=10")+COUNTIFS(CS221:CU236,"=10")+COUNTIFS(CS248:CU263,"=10")</f>
        <v>3</v>
      </c>
      <c r="CW305" s="76" t="s">
        <v>87</v>
      </c>
      <c r="CX305" s="77"/>
      <c r="CY305" s="77"/>
      <c r="CZ305" s="77"/>
      <c r="DA305" s="306"/>
      <c r="DB305" s="299"/>
      <c r="DC305" s="299"/>
      <c r="DD305" s="299"/>
      <c r="DE305" s="306">
        <f>COUNTIFS(DD5:DF20,"=10")+COUNTIFS(DD32:DF47,"=10")+COUNTIFS(DD59:DF74,"=10")+COUNTIFS(DD86:DF101,"=10")+COUNTIFS(DD113:DF128,"=10")+COUNTIFS(DD140:DF155,"=10")+COUNTIFS(DD167:DF182,"=10")+COUNTIFS(DD194:DF209,"=10")+COUNTIFS(DD221:DF236,"=10")+COUNTIFS(DD248:DF263,"=10")</f>
        <v>5</v>
      </c>
    </row>
    <row r="306" spans="2:109">
      <c r="B306" s="76" t="s">
        <v>88</v>
      </c>
      <c r="J306" s="154">
        <f>J305/J$308</f>
        <v>4.6875E-2</v>
      </c>
      <c r="M306" s="76" t="s">
        <v>88</v>
      </c>
      <c r="Q306" s="306"/>
      <c r="U306" s="154">
        <f>U305/U$308</f>
        <v>7.2463768115942032E-2</v>
      </c>
      <c r="X306" s="76" t="s">
        <v>88</v>
      </c>
      <c r="Y306" s="77"/>
      <c r="Z306" s="77"/>
      <c r="AA306" s="77"/>
      <c r="AB306" s="306"/>
      <c r="AF306" s="154">
        <f>AF305/AF$308</f>
        <v>2.564102564102564E-2</v>
      </c>
      <c r="AI306" s="76" t="s">
        <v>88</v>
      </c>
      <c r="AJ306" s="77"/>
      <c r="AK306" s="77"/>
      <c r="AL306" s="77"/>
      <c r="AM306" s="306"/>
      <c r="AQ306" s="154">
        <f>AQ305/AQ$308</f>
        <v>8.1081081081081086E-2</v>
      </c>
      <c r="AT306" s="76" t="s">
        <v>88</v>
      </c>
      <c r="AU306" s="77"/>
      <c r="AV306" s="77"/>
      <c r="AW306" s="77"/>
      <c r="AX306" s="306"/>
      <c r="AY306" s="299"/>
      <c r="AZ306" s="299"/>
      <c r="BA306" s="299"/>
      <c r="BB306" s="154">
        <f>BB305/BB$308</f>
        <v>2.6315789473684209E-2</v>
      </c>
      <c r="BE306" s="76" t="s">
        <v>88</v>
      </c>
      <c r="BF306" s="77"/>
      <c r="BG306" s="77"/>
      <c r="BH306" s="77"/>
      <c r="BI306" s="306"/>
      <c r="BJ306" s="299"/>
      <c r="BK306" s="299"/>
      <c r="BL306" s="299"/>
      <c r="BM306" s="154">
        <f>BM305/BM$308</f>
        <v>4.7619047619047616E-2</v>
      </c>
      <c r="BP306" s="76" t="s">
        <v>88</v>
      </c>
      <c r="BQ306" s="77"/>
      <c r="BR306" s="77"/>
      <c r="BS306" s="77"/>
      <c r="BT306" s="306"/>
      <c r="BU306" s="299"/>
      <c r="BV306" s="299"/>
      <c r="BW306" s="299"/>
      <c r="BX306" s="154">
        <f>BX305/BX$308</f>
        <v>6.4102564102564111E-2</v>
      </c>
      <c r="CA306" s="76" t="s">
        <v>88</v>
      </c>
      <c r="CB306" s="77"/>
      <c r="CC306" s="77"/>
      <c r="CD306" s="77"/>
      <c r="CE306" s="306"/>
      <c r="CF306" s="299"/>
      <c r="CG306" s="299"/>
      <c r="CH306" s="299"/>
      <c r="CI306" s="154">
        <f>CI305/CI$308</f>
        <v>6.5789473684210523E-2</v>
      </c>
      <c r="CL306" s="76" t="s">
        <v>88</v>
      </c>
      <c r="CM306" s="77"/>
      <c r="CN306" s="77"/>
      <c r="CO306" s="77"/>
      <c r="CP306" s="306"/>
      <c r="CQ306" s="299"/>
      <c r="CR306" s="299"/>
      <c r="CS306" s="299"/>
      <c r="CT306" s="154">
        <f>CT305/CT$308</f>
        <v>3.8461538461538464E-2</v>
      </c>
      <c r="CW306" s="76" t="s">
        <v>88</v>
      </c>
      <c r="CX306" s="77"/>
      <c r="CY306" s="77"/>
      <c r="CZ306" s="77"/>
      <c r="DA306" s="306"/>
      <c r="DB306" s="299"/>
      <c r="DC306" s="299"/>
      <c r="DD306" s="299"/>
      <c r="DE306" s="154">
        <f>DE305/DE$308</f>
        <v>6.7567567567567571E-2</v>
      </c>
    </row>
    <row r="307" spans="2:109">
      <c r="B307" s="76" t="s">
        <v>89</v>
      </c>
      <c r="J307" s="313">
        <f>J302+J304+J306</f>
        <v>0.171875</v>
      </c>
      <c r="M307" s="76" t="s">
        <v>89</v>
      </c>
      <c r="Q307" s="306"/>
      <c r="U307" s="313">
        <f>U302+U304+U306</f>
        <v>0.20289855072463769</v>
      </c>
      <c r="X307" s="76" t="s">
        <v>89</v>
      </c>
      <c r="Y307" s="77"/>
      <c r="Z307" s="77"/>
      <c r="AA307" s="77"/>
      <c r="AB307" s="306"/>
      <c r="AF307" s="313">
        <f>AF302+AF304+AF306</f>
        <v>0.10256410256410256</v>
      </c>
      <c r="AI307" s="76" t="s">
        <v>89</v>
      </c>
      <c r="AJ307" s="77"/>
      <c r="AK307" s="77"/>
      <c r="AL307" s="77"/>
      <c r="AM307" s="306"/>
      <c r="AQ307" s="313">
        <f>AQ302+AQ304+AQ306</f>
        <v>0.2567567567567568</v>
      </c>
      <c r="AT307" s="76" t="s">
        <v>89</v>
      </c>
      <c r="AU307" s="77"/>
      <c r="AV307" s="77"/>
      <c r="AW307" s="77"/>
      <c r="AX307" s="306"/>
      <c r="AY307" s="299"/>
      <c r="AZ307" s="299"/>
      <c r="BA307" s="299"/>
      <c r="BB307" s="313">
        <f>BB302+BB304+BB306</f>
        <v>0.17105263157894737</v>
      </c>
      <c r="BE307" s="76" t="s">
        <v>89</v>
      </c>
      <c r="BF307" s="77"/>
      <c r="BG307" s="77"/>
      <c r="BH307" s="77"/>
      <c r="BI307" s="306"/>
      <c r="BJ307" s="299"/>
      <c r="BK307" s="299"/>
      <c r="BL307" s="299"/>
      <c r="BM307" s="313">
        <f>BM302+BM304+BM306</f>
        <v>0.14285714285714285</v>
      </c>
      <c r="BP307" s="76" t="s">
        <v>89</v>
      </c>
      <c r="BQ307" s="77"/>
      <c r="BR307" s="77"/>
      <c r="BS307" s="77"/>
      <c r="BT307" s="306"/>
      <c r="BU307" s="299"/>
      <c r="BV307" s="299"/>
      <c r="BW307" s="299"/>
      <c r="BX307" s="313">
        <f>BX302+BX304+BX306</f>
        <v>0.12820512820512825</v>
      </c>
      <c r="CA307" s="76" t="s">
        <v>89</v>
      </c>
      <c r="CB307" s="77"/>
      <c r="CC307" s="77"/>
      <c r="CD307" s="77"/>
      <c r="CE307" s="306"/>
      <c r="CF307" s="299"/>
      <c r="CG307" s="299"/>
      <c r="CH307" s="299"/>
      <c r="CI307" s="313">
        <f>CI302+CI304+CI306</f>
        <v>0.15789473684210525</v>
      </c>
      <c r="CL307" s="76" t="s">
        <v>89</v>
      </c>
      <c r="CM307" s="77"/>
      <c r="CN307" s="77"/>
      <c r="CO307" s="77"/>
      <c r="CP307" s="306"/>
      <c r="CQ307" s="299"/>
      <c r="CR307" s="299"/>
      <c r="CS307" s="299"/>
      <c r="CT307" s="313">
        <f>CT302+CT304+CT306</f>
        <v>0.14102564102564102</v>
      </c>
      <c r="CW307" s="76" t="s">
        <v>89</v>
      </c>
      <c r="CX307" s="77"/>
      <c r="CY307" s="77"/>
      <c r="CZ307" s="77"/>
      <c r="DA307" s="306"/>
      <c r="DB307" s="299"/>
      <c r="DC307" s="299"/>
      <c r="DD307" s="299"/>
      <c r="DE307" s="313">
        <f>DE302+DE304+DE306</f>
        <v>0.1891891891891892</v>
      </c>
    </row>
    <row r="308" spans="2:109">
      <c r="B308" s="76" t="s">
        <v>3</v>
      </c>
      <c r="J308" s="306">
        <f>J280/J282</f>
        <v>64</v>
      </c>
      <c r="M308" s="76" t="s">
        <v>3</v>
      </c>
      <c r="Q308" s="306"/>
      <c r="U308" s="306">
        <f>U280/U282</f>
        <v>69</v>
      </c>
      <c r="X308" s="76" t="s">
        <v>3</v>
      </c>
      <c r="Y308" s="77"/>
      <c r="Z308" s="77"/>
      <c r="AA308" s="77"/>
      <c r="AB308" s="306"/>
      <c r="AF308" s="306">
        <f>AF280/AF282</f>
        <v>78</v>
      </c>
      <c r="AI308" s="76" t="s">
        <v>3</v>
      </c>
      <c r="AJ308" s="77"/>
      <c r="AK308" s="77"/>
      <c r="AL308" s="77"/>
      <c r="AM308" s="306"/>
      <c r="AQ308" s="306">
        <f>AQ280/AQ282</f>
        <v>74</v>
      </c>
      <c r="AT308" s="76" t="s">
        <v>3</v>
      </c>
      <c r="AU308" s="77"/>
      <c r="AV308" s="77"/>
      <c r="AW308" s="77"/>
      <c r="AX308" s="306"/>
      <c r="AY308" s="299"/>
      <c r="AZ308" s="299"/>
      <c r="BA308" s="299"/>
      <c r="BB308" s="306">
        <f>BB280/BB282</f>
        <v>76</v>
      </c>
      <c r="BE308" s="76" t="s">
        <v>3</v>
      </c>
      <c r="BF308" s="77"/>
      <c r="BG308" s="77"/>
      <c r="BH308" s="77"/>
      <c r="BI308" s="306"/>
      <c r="BJ308" s="299"/>
      <c r="BK308" s="299"/>
      <c r="BL308" s="299"/>
      <c r="BM308" s="306">
        <f>BM280/BM282</f>
        <v>84</v>
      </c>
      <c r="BP308" s="76" t="s">
        <v>3</v>
      </c>
      <c r="BQ308" s="77"/>
      <c r="BR308" s="77"/>
      <c r="BS308" s="77"/>
      <c r="BT308" s="306"/>
      <c r="BU308" s="299"/>
      <c r="BV308" s="299"/>
      <c r="BW308" s="299"/>
      <c r="BX308" s="306">
        <f>BX280/BX282</f>
        <v>77.999999999999986</v>
      </c>
      <c r="CA308" s="76" t="s">
        <v>3</v>
      </c>
      <c r="CB308" s="77"/>
      <c r="CC308" s="77"/>
      <c r="CD308" s="77"/>
      <c r="CE308" s="306"/>
      <c r="CF308" s="299"/>
      <c r="CG308" s="299"/>
      <c r="CH308" s="299"/>
      <c r="CI308" s="306">
        <f>CI280/CI282</f>
        <v>76</v>
      </c>
      <c r="CL308" s="76" t="s">
        <v>3</v>
      </c>
      <c r="CM308" s="77"/>
      <c r="CN308" s="77"/>
      <c r="CO308" s="77"/>
      <c r="CP308" s="306"/>
      <c r="CQ308" s="299"/>
      <c r="CR308" s="299"/>
      <c r="CS308" s="299"/>
      <c r="CT308" s="306">
        <f>CT280/CT282</f>
        <v>78</v>
      </c>
      <c r="CW308" s="76" t="s">
        <v>3</v>
      </c>
      <c r="CX308" s="77"/>
      <c r="CY308" s="77"/>
      <c r="CZ308" s="77"/>
      <c r="DA308" s="306"/>
      <c r="DB308" s="299"/>
      <c r="DC308" s="299"/>
      <c r="DD308" s="299"/>
      <c r="DE308" s="306">
        <f>DE280/DE282</f>
        <v>74</v>
      </c>
    </row>
    <row r="309" spans="2:109">
      <c r="Q309" s="306"/>
      <c r="X309" s="76"/>
      <c r="Y309" s="77"/>
      <c r="Z309" s="77"/>
      <c r="AA309" s="77"/>
      <c r="AB309" s="306"/>
      <c r="AI309" s="76"/>
      <c r="AJ309" s="77"/>
      <c r="AK309" s="77"/>
      <c r="AL309" s="77"/>
      <c r="AM309" s="306"/>
      <c r="AT309" s="76"/>
      <c r="AU309" s="77"/>
      <c r="AV309" s="77"/>
      <c r="AW309" s="77"/>
      <c r="AX309" s="306"/>
      <c r="AY309" s="299"/>
      <c r="AZ309" s="299"/>
      <c r="BA309" s="299"/>
      <c r="BB309" s="299"/>
      <c r="BE309" s="76"/>
      <c r="BF309" s="77"/>
      <c r="BG309" s="77"/>
      <c r="BH309" s="77"/>
      <c r="BI309" s="306"/>
      <c r="BJ309" s="299"/>
      <c r="BK309" s="299"/>
      <c r="BL309" s="299"/>
      <c r="BM309" s="299"/>
      <c r="BP309" s="76"/>
      <c r="BQ309" s="77"/>
      <c r="BR309" s="77"/>
      <c r="BS309" s="77"/>
      <c r="BT309" s="306"/>
      <c r="BU309" s="299"/>
      <c r="BV309" s="299"/>
      <c r="BW309" s="299"/>
      <c r="BX309" s="299"/>
      <c r="CA309" s="76"/>
      <c r="CB309" s="77"/>
      <c r="CC309" s="77"/>
      <c r="CD309" s="77"/>
      <c r="CE309" s="306"/>
      <c r="CF309" s="299"/>
      <c r="CG309" s="299"/>
      <c r="CH309" s="299"/>
      <c r="CI309" s="299"/>
      <c r="CL309" s="76"/>
      <c r="CM309" s="77"/>
      <c r="CN309" s="77"/>
      <c r="CO309" s="77"/>
      <c r="CP309" s="306"/>
      <c r="CQ309" s="299"/>
      <c r="CR309" s="299"/>
      <c r="CS309" s="299"/>
      <c r="CT309" s="299"/>
      <c r="CW309" s="76"/>
      <c r="CX309" s="77"/>
      <c r="CY309" s="77"/>
      <c r="CZ309" s="77"/>
      <c r="DA309" s="306"/>
      <c r="DB309" s="299"/>
      <c r="DC309" s="299"/>
      <c r="DD309" s="299"/>
      <c r="DE309" s="299"/>
    </row>
    <row r="310" spans="2:109">
      <c r="B310" s="76" t="s">
        <v>90</v>
      </c>
      <c r="J310" s="306">
        <v>0</v>
      </c>
      <c r="M310" s="76" t="s">
        <v>90</v>
      </c>
      <c r="Q310" s="306"/>
      <c r="U310" s="306">
        <v>0</v>
      </c>
      <c r="X310" s="76" t="s">
        <v>90</v>
      </c>
      <c r="Y310" s="77"/>
      <c r="Z310" s="77"/>
      <c r="AA310" s="77"/>
      <c r="AB310" s="306"/>
      <c r="AF310" s="306">
        <v>0</v>
      </c>
      <c r="AI310" s="76" t="s">
        <v>90</v>
      </c>
      <c r="AJ310" s="77"/>
      <c r="AK310" s="77"/>
      <c r="AL310" s="77"/>
      <c r="AM310" s="306"/>
      <c r="AQ310" s="306">
        <v>0</v>
      </c>
      <c r="AT310" s="76" t="s">
        <v>90</v>
      </c>
      <c r="AU310" s="77"/>
      <c r="AV310" s="77"/>
      <c r="AW310" s="77"/>
      <c r="AX310" s="306"/>
      <c r="AY310" s="299"/>
      <c r="AZ310" s="299"/>
      <c r="BA310" s="299"/>
      <c r="BB310" s="306">
        <v>0</v>
      </c>
      <c r="BE310" s="76" t="s">
        <v>90</v>
      </c>
      <c r="BF310" s="77"/>
      <c r="BG310" s="77"/>
      <c r="BH310" s="77"/>
      <c r="BI310" s="306"/>
      <c r="BJ310" s="299"/>
      <c r="BK310" s="299"/>
      <c r="BL310" s="299"/>
      <c r="BM310" s="306">
        <v>0</v>
      </c>
      <c r="BP310" s="76" t="s">
        <v>90</v>
      </c>
      <c r="BQ310" s="77"/>
      <c r="BR310" s="77"/>
      <c r="BS310" s="77"/>
      <c r="BT310" s="306"/>
      <c r="BU310" s="299"/>
      <c r="BV310" s="299"/>
      <c r="BW310" s="299"/>
      <c r="BX310" s="306">
        <v>0</v>
      </c>
      <c r="CA310" s="76" t="s">
        <v>90</v>
      </c>
      <c r="CB310" s="77"/>
      <c r="CC310" s="77"/>
      <c r="CD310" s="77"/>
      <c r="CE310" s="306"/>
      <c r="CF310" s="299"/>
      <c r="CG310" s="299"/>
      <c r="CH310" s="299"/>
      <c r="CI310" s="306">
        <v>0</v>
      </c>
      <c r="CL310" s="76" t="s">
        <v>90</v>
      </c>
      <c r="CM310" s="77"/>
      <c r="CN310" s="77"/>
      <c r="CO310" s="77"/>
      <c r="CP310" s="306"/>
      <c r="CQ310" s="299"/>
      <c r="CR310" s="299"/>
      <c r="CS310" s="299"/>
      <c r="CT310" s="306">
        <v>0</v>
      </c>
      <c r="CW310" s="76" t="s">
        <v>90</v>
      </c>
      <c r="CX310" s="77"/>
      <c r="CY310" s="77"/>
      <c r="CZ310" s="77"/>
      <c r="DA310" s="306"/>
      <c r="DB310" s="299"/>
      <c r="DC310" s="299"/>
      <c r="DD310" s="299"/>
      <c r="DE310" s="306">
        <v>0</v>
      </c>
    </row>
    <row r="311" spans="2:109">
      <c r="B311" s="76" t="s">
        <v>91</v>
      </c>
      <c r="J311" s="306" t="s">
        <v>61</v>
      </c>
      <c r="M311" s="76" t="s">
        <v>91</v>
      </c>
      <c r="Q311" s="306"/>
      <c r="U311" s="306" t="s">
        <v>61</v>
      </c>
      <c r="X311" s="76" t="s">
        <v>91</v>
      </c>
      <c r="Y311" s="77"/>
      <c r="Z311" s="77"/>
      <c r="AA311" s="77"/>
      <c r="AB311" s="306"/>
      <c r="AF311" s="306" t="s">
        <v>61</v>
      </c>
      <c r="AI311" s="76" t="s">
        <v>91</v>
      </c>
      <c r="AJ311" s="77"/>
      <c r="AK311" s="77"/>
      <c r="AL311" s="77"/>
      <c r="AM311" s="306"/>
      <c r="AQ311" s="306" t="s">
        <v>61</v>
      </c>
      <c r="AT311" s="76" t="s">
        <v>91</v>
      </c>
      <c r="AU311" s="77"/>
      <c r="AV311" s="77"/>
      <c r="AW311" s="77"/>
      <c r="AX311" s="306"/>
      <c r="AY311" s="299"/>
      <c r="AZ311" s="299"/>
      <c r="BA311" s="299"/>
      <c r="BB311" s="306" t="s">
        <v>61</v>
      </c>
      <c r="BE311" s="76" t="s">
        <v>91</v>
      </c>
      <c r="BF311" s="77"/>
      <c r="BG311" s="77"/>
      <c r="BH311" s="77"/>
      <c r="BI311" s="306"/>
      <c r="BJ311" s="299"/>
      <c r="BK311" s="299"/>
      <c r="BL311" s="299"/>
      <c r="BM311" s="306" t="s">
        <v>61</v>
      </c>
      <c r="BP311" s="76" t="s">
        <v>91</v>
      </c>
      <c r="BQ311" s="77"/>
      <c r="BR311" s="77"/>
      <c r="BS311" s="77"/>
      <c r="BT311" s="306"/>
      <c r="BU311" s="299"/>
      <c r="BV311" s="299"/>
      <c r="BW311" s="299"/>
      <c r="BX311" s="306" t="s">
        <v>61</v>
      </c>
      <c r="CA311" s="76" t="s">
        <v>91</v>
      </c>
      <c r="CB311" s="77"/>
      <c r="CC311" s="77"/>
      <c r="CD311" s="77"/>
      <c r="CE311" s="306"/>
      <c r="CF311" s="299"/>
      <c r="CG311" s="299"/>
      <c r="CH311" s="299"/>
      <c r="CI311" s="306" t="s">
        <v>61</v>
      </c>
      <c r="CL311" s="76" t="s">
        <v>91</v>
      </c>
      <c r="CM311" s="77"/>
      <c r="CN311" s="77"/>
      <c r="CO311" s="77"/>
      <c r="CP311" s="306"/>
      <c r="CQ311" s="299"/>
      <c r="CR311" s="299"/>
      <c r="CS311" s="299"/>
      <c r="CT311" s="306" t="s">
        <v>61</v>
      </c>
      <c r="CW311" s="76" t="s">
        <v>91</v>
      </c>
      <c r="CX311" s="77"/>
      <c r="CY311" s="77"/>
      <c r="CZ311" s="77"/>
      <c r="DA311" s="306"/>
      <c r="DB311" s="299"/>
      <c r="DC311" s="299"/>
      <c r="DD311" s="299"/>
      <c r="DE311" s="306" t="s">
        <v>61</v>
      </c>
    </row>
  </sheetData>
  <mergeCells count="200">
    <mergeCell ref="CM138:CO138"/>
    <mergeCell ref="CS138:CU138"/>
    <mergeCell ref="CX138:CZ138"/>
    <mergeCell ref="DD138:DF138"/>
    <mergeCell ref="BF246:BH246"/>
    <mergeCell ref="BL246:BN246"/>
    <mergeCell ref="BQ138:BS138"/>
    <mergeCell ref="BW138:BY138"/>
    <mergeCell ref="BF165:BH165"/>
    <mergeCell ref="BL165:BN165"/>
    <mergeCell ref="CM246:CO246"/>
    <mergeCell ref="CS246:CU246"/>
    <mergeCell ref="CB219:CD219"/>
    <mergeCell ref="CH219:CJ219"/>
    <mergeCell ref="CB246:CD246"/>
    <mergeCell ref="CH246:CJ246"/>
    <mergeCell ref="CX192:CZ192"/>
    <mergeCell ref="BQ246:BS246"/>
    <mergeCell ref="BF192:BH192"/>
    <mergeCell ref="BL192:BN192"/>
    <mergeCell ref="DD219:DF219"/>
    <mergeCell ref="DD165:DF165"/>
    <mergeCell ref="CX165:CZ165"/>
    <mergeCell ref="C30:E30"/>
    <mergeCell ref="Y3:AA3"/>
    <mergeCell ref="N246:P246"/>
    <mergeCell ref="T246:V246"/>
    <mergeCell ref="CX30:CZ30"/>
    <mergeCell ref="DD30:DF30"/>
    <mergeCell ref="CB30:CD30"/>
    <mergeCell ref="CH30:CJ30"/>
    <mergeCell ref="N192:P192"/>
    <mergeCell ref="T192:V192"/>
    <mergeCell ref="Y84:AA84"/>
    <mergeCell ref="CB165:CD165"/>
    <mergeCell ref="CH165:CJ165"/>
    <mergeCell ref="BQ192:BS192"/>
    <mergeCell ref="BW192:BY192"/>
    <mergeCell ref="AJ30:AL30"/>
    <mergeCell ref="AP30:AR30"/>
    <mergeCell ref="BA219:BC219"/>
    <mergeCell ref="CM111:CO111"/>
    <mergeCell ref="CS111:CU111"/>
    <mergeCell ref="AJ111:AL111"/>
    <mergeCell ref="AP111:AR111"/>
    <mergeCell ref="BW246:BY246"/>
    <mergeCell ref="AE246:AG246"/>
    <mergeCell ref="C192:E192"/>
    <mergeCell ref="I192:K192"/>
    <mergeCell ref="AU246:AW246"/>
    <mergeCell ref="BA246:BC246"/>
    <mergeCell ref="AE84:AG84"/>
    <mergeCell ref="AJ57:AL57"/>
    <mergeCell ref="AP57:AR57"/>
    <mergeCell ref="Y219:AA219"/>
    <mergeCell ref="AE219:AG219"/>
    <mergeCell ref="C84:E84"/>
    <mergeCell ref="I84:K84"/>
    <mergeCell ref="I57:K57"/>
    <mergeCell ref="Y192:AA192"/>
    <mergeCell ref="AE192:AG192"/>
    <mergeCell ref="AJ192:AL192"/>
    <mergeCell ref="AP192:AR192"/>
    <mergeCell ref="N111:P111"/>
    <mergeCell ref="C138:E138"/>
    <mergeCell ref="I138:K138"/>
    <mergeCell ref="N138:P138"/>
    <mergeCell ref="T138:V138"/>
    <mergeCell ref="N219:P219"/>
    <mergeCell ref="AU219:AW219"/>
    <mergeCell ref="C246:E246"/>
    <mergeCell ref="CS3:CU3"/>
    <mergeCell ref="C165:E165"/>
    <mergeCell ref="I165:K165"/>
    <mergeCell ref="BQ3:BS3"/>
    <mergeCell ref="BW3:BY3"/>
    <mergeCell ref="CM3:CO3"/>
    <mergeCell ref="C219:E219"/>
    <mergeCell ref="BA30:BC30"/>
    <mergeCell ref="AJ165:AL165"/>
    <mergeCell ref="BQ84:BS84"/>
    <mergeCell ref="BW84:BY84"/>
    <mergeCell ref="AP165:AR165"/>
    <mergeCell ref="AJ3:AL3"/>
    <mergeCell ref="AP3:AR3"/>
    <mergeCell ref="BQ111:BS111"/>
    <mergeCell ref="AU165:AW165"/>
    <mergeCell ref="BA165:BC165"/>
    <mergeCell ref="I219:K219"/>
    <mergeCell ref="BQ219:BS219"/>
    <mergeCell ref="BW219:BY219"/>
    <mergeCell ref="CM165:CO165"/>
    <mergeCell ref="CS165:CU165"/>
    <mergeCell ref="C111:E111"/>
    <mergeCell ref="I111:K111"/>
    <mergeCell ref="CB138:CD138"/>
    <mergeCell ref="CH138:CJ138"/>
    <mergeCell ref="AU84:AW84"/>
    <mergeCell ref="BA84:BC84"/>
    <mergeCell ref="CB57:CD57"/>
    <mergeCell ref="CH57:CJ57"/>
    <mergeCell ref="CB84:CD84"/>
    <mergeCell ref="CH84:CJ84"/>
    <mergeCell ref="T111:V111"/>
    <mergeCell ref="BF57:BH57"/>
    <mergeCell ref="BL57:BN57"/>
    <mergeCell ref="Y138:AA138"/>
    <mergeCell ref="AE138:AG138"/>
    <mergeCell ref="AU138:AW138"/>
    <mergeCell ref="BA138:BC138"/>
    <mergeCell ref="BF111:BH111"/>
    <mergeCell ref="BL111:BN111"/>
    <mergeCell ref="BF84:BH84"/>
    <mergeCell ref="BL84:BN84"/>
    <mergeCell ref="AJ138:AL138"/>
    <mergeCell ref="AP138:AR138"/>
    <mergeCell ref="N165:P165"/>
    <mergeCell ref="BW111:BY111"/>
    <mergeCell ref="N84:P84"/>
    <mergeCell ref="T84:V84"/>
    <mergeCell ref="I30:K30"/>
    <mergeCell ref="N3:P3"/>
    <mergeCell ref="AU3:AW3"/>
    <mergeCell ref="BA3:BC3"/>
    <mergeCell ref="T165:V165"/>
    <mergeCell ref="AU30:AW30"/>
    <mergeCell ref="BF30:BH30"/>
    <mergeCell ref="BL30:BN30"/>
    <mergeCell ref="I246:K246"/>
    <mergeCell ref="DD192:DF192"/>
    <mergeCell ref="Y30:AA30"/>
    <mergeCell ref="AE30:AG30"/>
    <mergeCell ref="N57:P57"/>
    <mergeCell ref="T57:V57"/>
    <mergeCell ref="AU57:AW57"/>
    <mergeCell ref="BA57:BC57"/>
    <mergeCell ref="T219:V219"/>
    <mergeCell ref="CM30:CO30"/>
    <mergeCell ref="CS30:CU30"/>
    <mergeCell ref="Y165:AA165"/>
    <mergeCell ref="AE165:AG165"/>
    <mergeCell ref="DD84:DF84"/>
    <mergeCell ref="CM192:CO192"/>
    <mergeCell ref="CS192:CU192"/>
    <mergeCell ref="BQ57:BS57"/>
    <mergeCell ref="BW57:BY57"/>
    <mergeCell ref="AJ246:AL246"/>
    <mergeCell ref="AP246:AR246"/>
    <mergeCell ref="BF219:BH219"/>
    <mergeCell ref="BL219:BN219"/>
    <mergeCell ref="BQ30:BS30"/>
    <mergeCell ref="BW30:BY30"/>
    <mergeCell ref="A218:A243"/>
    <mergeCell ref="A245:A270"/>
    <mergeCell ref="A137:A162"/>
    <mergeCell ref="AT1:BC1"/>
    <mergeCell ref="BE1:BN1"/>
    <mergeCell ref="AP219:AR219"/>
    <mergeCell ref="CX3:CZ3"/>
    <mergeCell ref="CX84:CZ84"/>
    <mergeCell ref="CX219:CZ219"/>
    <mergeCell ref="CX57:CZ57"/>
    <mergeCell ref="CX111:CZ111"/>
    <mergeCell ref="CM57:CO57"/>
    <mergeCell ref="CS57:CU57"/>
    <mergeCell ref="CM84:CO84"/>
    <mergeCell ref="CS84:CU84"/>
    <mergeCell ref="AJ219:AL219"/>
    <mergeCell ref="Y246:AA246"/>
    <mergeCell ref="AE3:AG3"/>
    <mergeCell ref="C57:E57"/>
    <mergeCell ref="CB111:CD111"/>
    <mergeCell ref="CH111:CJ111"/>
    <mergeCell ref="AU192:AW192"/>
    <mergeCell ref="BP1:BY1"/>
    <mergeCell ref="CA1:CJ1"/>
    <mergeCell ref="CL1:CU1"/>
    <mergeCell ref="CW1:DF1"/>
    <mergeCell ref="A164:A189"/>
    <mergeCell ref="A191:A216"/>
    <mergeCell ref="B1:K1"/>
    <mergeCell ref="M1:V1"/>
    <mergeCell ref="X1:AG1"/>
    <mergeCell ref="A2:A27"/>
    <mergeCell ref="AI1:AR1"/>
    <mergeCell ref="A29:A54"/>
    <mergeCell ref="A56:A81"/>
    <mergeCell ref="A83:A108"/>
    <mergeCell ref="A110:A135"/>
    <mergeCell ref="T3:V3"/>
    <mergeCell ref="Y111:AA111"/>
    <mergeCell ref="AE111:AG111"/>
    <mergeCell ref="BF3:BH3"/>
    <mergeCell ref="BL3:BN3"/>
    <mergeCell ref="DD3:DF3"/>
    <mergeCell ref="DD57:DF57"/>
    <mergeCell ref="DD111:DF111"/>
    <mergeCell ref="BA192:BC192"/>
    <mergeCell ref="CB3:CD3"/>
    <mergeCell ref="CH3:CJ3"/>
  </mergeCells>
  <pageMargins left="0.23622047244094491" right="0.23622047244094491" top="0.35433070866141736" bottom="0.35433070866141736" header="0.11811023622047245" footer="0.11811023622047245"/>
  <pageSetup paperSize="9" scale="48" orientation="landscape" horizontalDpi="4294967293" r:id="rId1"/>
  <rowBreaks count="1" manualBreakCount="1">
    <brk id="122" max="16383" man="1"/>
  </rowBreaks>
  <colBreaks count="1" manualBreakCount="1">
    <brk id="7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/>
  </sheetViews>
  <sheetFormatPr baseColWidth="10" defaultRowHeight="15"/>
  <cols>
    <col min="1" max="1" width="5.28515625" bestFit="1" customWidth="1"/>
    <col min="2" max="2" width="25.28515625" bestFit="1" customWidth="1"/>
    <col min="3" max="3" width="14.7109375" bestFit="1" customWidth="1"/>
  </cols>
  <sheetData>
    <row r="1" spans="1:3">
      <c r="A1" s="269" t="s">
        <v>129</v>
      </c>
      <c r="B1" s="270" t="s">
        <v>130</v>
      </c>
      <c r="C1" s="270" t="s">
        <v>96</v>
      </c>
    </row>
    <row r="2" spans="1:3">
      <c r="A2">
        <v>1</v>
      </c>
      <c r="B2" t="s">
        <v>114</v>
      </c>
      <c r="C2" s="271">
        <v>0.77565261275367658</v>
      </c>
    </row>
    <row r="3" spans="1:3">
      <c r="A3">
        <v>2</v>
      </c>
      <c r="B3" s="272" t="s">
        <v>103</v>
      </c>
      <c r="C3" s="273">
        <v>0.75763679730701194</v>
      </c>
    </row>
    <row r="4" spans="1:3">
      <c r="A4">
        <v>3</v>
      </c>
      <c r="B4" t="s">
        <v>101</v>
      </c>
      <c r="C4" s="271">
        <v>0.71047224583546675</v>
      </c>
    </row>
    <row r="5" spans="1:3">
      <c r="A5">
        <v>4</v>
      </c>
      <c r="B5" t="s">
        <v>113</v>
      </c>
      <c r="C5" s="271">
        <v>0.67720848350619212</v>
      </c>
    </row>
    <row r="6" spans="1:3">
      <c r="A6">
        <v>5</v>
      </c>
      <c r="B6" t="s">
        <v>100</v>
      </c>
      <c r="C6" s="271">
        <v>0.6718914041731987</v>
      </c>
    </row>
    <row r="7" spans="1:3">
      <c r="A7">
        <v>6</v>
      </c>
      <c r="B7" t="s">
        <v>109</v>
      </c>
      <c r="C7" s="271">
        <v>0.6594073920922715</v>
      </c>
    </row>
    <row r="8" spans="1:3">
      <c r="A8">
        <v>7</v>
      </c>
      <c r="B8" t="s">
        <v>126</v>
      </c>
      <c r="C8" s="271">
        <v>0.65634050948834144</v>
      </c>
    </row>
    <row r="9" spans="1:3">
      <c r="A9">
        <v>8</v>
      </c>
      <c r="B9" t="s">
        <v>117</v>
      </c>
      <c r="C9" s="271">
        <v>0.65126288255850384</v>
      </c>
    </row>
    <row r="10" spans="1:3">
      <c r="A10">
        <v>9</v>
      </c>
      <c r="B10" t="s">
        <v>110</v>
      </c>
      <c r="C10" s="271">
        <v>0.65039874117172591</v>
      </c>
    </row>
    <row r="11" spans="1:3">
      <c r="A11">
        <v>10</v>
      </c>
      <c r="B11" t="s">
        <v>104</v>
      </c>
      <c r="C11" s="271">
        <v>0.64905432316431966</v>
      </c>
    </row>
    <row r="12" spans="1:3">
      <c r="A12">
        <v>11</v>
      </c>
      <c r="B12" t="s">
        <v>98</v>
      </c>
      <c r="C12" s="271">
        <v>0.6336595971455159</v>
      </c>
    </row>
    <row r="13" spans="1:3">
      <c r="A13">
        <v>12</v>
      </c>
      <c r="B13" t="s">
        <v>105</v>
      </c>
      <c r="C13" s="271">
        <v>0.62480323137914973</v>
      </c>
    </row>
    <row r="14" spans="1:3">
      <c r="A14">
        <v>13</v>
      </c>
      <c r="B14" t="s">
        <v>122</v>
      </c>
      <c r="C14" s="271">
        <v>0.61570323020139184</v>
      </c>
    </row>
    <row r="15" spans="1:3">
      <c r="A15">
        <v>14</v>
      </c>
      <c r="B15" t="s">
        <v>115</v>
      </c>
      <c r="C15" s="271">
        <v>0.61528323375604455</v>
      </c>
    </row>
    <row r="16" spans="1:3">
      <c r="A16">
        <v>15</v>
      </c>
      <c r="B16" t="s">
        <v>118</v>
      </c>
      <c r="C16" s="271">
        <v>0.59948070316152957</v>
      </c>
    </row>
    <row r="17" spans="1:3">
      <c r="A17">
        <v>16</v>
      </c>
      <c r="B17" t="s">
        <v>108</v>
      </c>
      <c r="C17" s="271">
        <v>0.58260147204638457</v>
      </c>
    </row>
    <row r="18" spans="1:3">
      <c r="A18">
        <v>17</v>
      </c>
      <c r="B18" t="s">
        <v>107</v>
      </c>
      <c r="C18" s="271">
        <v>0.57588122236070516</v>
      </c>
    </row>
    <row r="19" spans="1:3">
      <c r="A19">
        <v>18</v>
      </c>
      <c r="B19" t="s">
        <v>116</v>
      </c>
      <c r="C19" s="271">
        <v>0.5688864011333824</v>
      </c>
    </row>
    <row r="20" spans="1:3">
      <c r="A20">
        <v>19</v>
      </c>
      <c r="B20" t="s">
        <v>111</v>
      </c>
      <c r="C20" s="271">
        <v>0.56365377150580942</v>
      </c>
    </row>
    <row r="21" spans="1:3">
      <c r="A21">
        <v>20</v>
      </c>
      <c r="B21" t="s">
        <v>112</v>
      </c>
      <c r="C21" s="271">
        <v>0.55696104299415605</v>
      </c>
    </row>
    <row r="22" spans="1:3">
      <c r="A22">
        <v>21</v>
      </c>
      <c r="B22" t="s">
        <v>97</v>
      </c>
      <c r="C22" s="271">
        <v>0.55297635477795748</v>
      </c>
    </row>
    <row r="23" spans="1:3">
      <c r="A23">
        <v>22</v>
      </c>
      <c r="B23" t="s">
        <v>120</v>
      </c>
      <c r="C23" s="271">
        <v>0.53913390665311933</v>
      </c>
    </row>
    <row r="24" spans="1:3">
      <c r="A24">
        <v>23</v>
      </c>
      <c r="B24" t="s">
        <v>123</v>
      </c>
      <c r="C24" s="271">
        <v>0.52759030928364903</v>
      </c>
    </row>
    <row r="25" spans="1:3">
      <c r="A25">
        <v>24</v>
      </c>
      <c r="B25" t="s">
        <v>125</v>
      </c>
      <c r="C25" s="271">
        <v>0.52544674300758487</v>
      </c>
    </row>
    <row r="26" spans="1:3">
      <c r="A26">
        <v>25</v>
      </c>
      <c r="B26" t="s">
        <v>102</v>
      </c>
      <c r="C26" s="271">
        <v>0.52301315579564245</v>
      </c>
    </row>
    <row r="27" spans="1:3">
      <c r="A27">
        <v>26</v>
      </c>
      <c r="B27" t="s">
        <v>119</v>
      </c>
      <c r="C27" s="271">
        <v>0.52084545374324953</v>
      </c>
    </row>
    <row r="28" spans="1:3">
      <c r="A28">
        <v>27</v>
      </c>
      <c r="B28" t="s">
        <v>106</v>
      </c>
      <c r="C28" s="271">
        <v>0.51845109493935804</v>
      </c>
    </row>
    <row r="29" spans="1:3">
      <c r="A29">
        <v>28</v>
      </c>
      <c r="B29" t="s">
        <v>124</v>
      </c>
      <c r="C29" s="271">
        <v>0.49799286320310721</v>
      </c>
    </row>
    <row r="30" spans="1:3">
      <c r="A30">
        <v>29</v>
      </c>
      <c r="B30" t="s">
        <v>127</v>
      </c>
      <c r="C30" s="271">
        <v>0.487980505425128</v>
      </c>
    </row>
    <row r="31" spans="1:3">
      <c r="A31">
        <v>30</v>
      </c>
      <c r="B31" t="s">
        <v>128</v>
      </c>
      <c r="C31" s="271">
        <v>0.47173001236590412</v>
      </c>
    </row>
    <row r="32" spans="1:3">
      <c r="A32">
        <v>31</v>
      </c>
      <c r="B32" t="s">
        <v>99</v>
      </c>
      <c r="C32" s="271">
        <v>0.44942863721180704</v>
      </c>
    </row>
    <row r="33" spans="1:3">
      <c r="A33">
        <v>32</v>
      </c>
      <c r="B33" t="s">
        <v>121</v>
      </c>
      <c r="C33" s="271">
        <v>0.35533140424702203</v>
      </c>
    </row>
  </sheetData>
  <autoFilter ref="B1:C1">
    <sortState ref="B2:C33">
      <sortCondition descending="1" ref="C1"/>
    </sortState>
  </autoFilter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/>
  </sheetViews>
  <sheetFormatPr baseColWidth="10" defaultRowHeight="15"/>
  <cols>
    <col min="1" max="1" width="5.28515625" bestFit="1" customWidth="1"/>
    <col min="2" max="2" width="25.28515625" bestFit="1" customWidth="1"/>
    <col min="3" max="3" width="14.7109375" bestFit="1" customWidth="1"/>
  </cols>
  <sheetData>
    <row r="1" spans="1:3">
      <c r="A1" s="269" t="s">
        <v>129</v>
      </c>
      <c r="B1" s="270" t="s">
        <v>130</v>
      </c>
      <c r="C1" s="270" t="s">
        <v>96</v>
      </c>
    </row>
    <row r="2" spans="1:3">
      <c r="A2">
        <v>1</v>
      </c>
      <c r="B2" t="s">
        <v>114</v>
      </c>
      <c r="C2" s="227">
        <v>0.83310767246937467</v>
      </c>
    </row>
    <row r="3" spans="1:3">
      <c r="A3">
        <v>2</v>
      </c>
      <c r="B3" t="s">
        <v>103</v>
      </c>
      <c r="C3" s="227">
        <v>0.77068019167097312</v>
      </c>
    </row>
    <row r="4" spans="1:3">
      <c r="A4">
        <v>3</v>
      </c>
      <c r="B4" t="s">
        <v>126</v>
      </c>
      <c r="C4" s="227">
        <v>0.76242747828830448</v>
      </c>
    </row>
    <row r="5" spans="1:3">
      <c r="A5">
        <v>4</v>
      </c>
      <c r="B5" t="s">
        <v>100</v>
      </c>
      <c r="C5" s="227">
        <v>0.73355239755684798</v>
      </c>
    </row>
    <row r="6" spans="1:3">
      <c r="A6">
        <v>5</v>
      </c>
      <c r="B6" t="s">
        <v>113</v>
      </c>
      <c r="C6" s="227">
        <v>0.70765604983216668</v>
      </c>
    </row>
    <row r="7" spans="1:3">
      <c r="A7">
        <v>6</v>
      </c>
      <c r="B7" t="s">
        <v>101</v>
      </c>
      <c r="C7" s="227">
        <v>0.70090260894097323</v>
      </c>
    </row>
    <row r="8" spans="1:3">
      <c r="A8">
        <v>7</v>
      </c>
      <c r="B8" t="s">
        <v>109</v>
      </c>
      <c r="C8" s="227">
        <v>0.68517815119604586</v>
      </c>
    </row>
    <row r="9" spans="1:3">
      <c r="A9">
        <v>8</v>
      </c>
      <c r="B9" t="s">
        <v>122</v>
      </c>
      <c r="C9" s="227">
        <v>0.68185068177506758</v>
      </c>
    </row>
    <row r="10" spans="1:3">
      <c r="A10">
        <v>9</v>
      </c>
      <c r="B10" t="s">
        <v>104</v>
      </c>
      <c r="C10" s="227">
        <v>0.66845749142865685</v>
      </c>
    </row>
    <row r="11" spans="1:3">
      <c r="A11">
        <v>10</v>
      </c>
      <c r="B11" t="s">
        <v>117</v>
      </c>
      <c r="C11" s="227">
        <v>0.65608140959852945</v>
      </c>
    </row>
    <row r="12" spans="1:3">
      <c r="A12">
        <v>11</v>
      </c>
      <c r="B12" t="s">
        <v>118</v>
      </c>
      <c r="C12" s="227">
        <v>0.64542054536626692</v>
      </c>
    </row>
    <row r="13" spans="1:3">
      <c r="A13">
        <v>12</v>
      </c>
      <c r="B13" t="s">
        <v>98</v>
      </c>
      <c r="C13" s="227">
        <v>0.62279328301500458</v>
      </c>
    </row>
    <row r="14" spans="1:3">
      <c r="A14">
        <v>13</v>
      </c>
      <c r="B14" t="s">
        <v>110</v>
      </c>
      <c r="C14" s="227">
        <v>0.60690017204356783</v>
      </c>
    </row>
    <row r="15" spans="1:3">
      <c r="A15">
        <v>14</v>
      </c>
      <c r="B15" t="s">
        <v>107</v>
      </c>
      <c r="C15" s="227">
        <v>0.5985163606178634</v>
      </c>
    </row>
    <row r="16" spans="1:3">
      <c r="A16">
        <v>15</v>
      </c>
      <c r="B16" t="s">
        <v>116</v>
      </c>
      <c r="C16" s="227">
        <v>0.59714323793011881</v>
      </c>
    </row>
    <row r="17" spans="1:3">
      <c r="A17">
        <v>16</v>
      </c>
      <c r="B17" t="s">
        <v>105</v>
      </c>
      <c r="C17" s="227">
        <v>0.58943354330859188</v>
      </c>
    </row>
    <row r="18" spans="1:3">
      <c r="A18">
        <v>17</v>
      </c>
      <c r="B18" t="s">
        <v>111</v>
      </c>
      <c r="C18" s="227">
        <v>0.58413058206783774</v>
      </c>
    </row>
    <row r="19" spans="1:3">
      <c r="A19">
        <v>18</v>
      </c>
      <c r="B19" t="s">
        <v>123</v>
      </c>
      <c r="C19" s="227">
        <v>0.5620186814048147</v>
      </c>
    </row>
    <row r="20" spans="1:3">
      <c r="A20">
        <v>19</v>
      </c>
      <c r="B20" t="s">
        <v>115</v>
      </c>
      <c r="C20" s="227">
        <v>0.54939372046683288</v>
      </c>
    </row>
    <row r="21" spans="1:3">
      <c r="A21">
        <v>20</v>
      </c>
      <c r="B21" t="s">
        <v>108</v>
      </c>
      <c r="C21" s="227">
        <v>0.54274060132317714</v>
      </c>
    </row>
    <row r="22" spans="1:3">
      <c r="A22">
        <v>21</v>
      </c>
      <c r="B22" t="s">
        <v>119</v>
      </c>
      <c r="C22" s="227">
        <v>0.54007795401830916</v>
      </c>
    </row>
    <row r="23" spans="1:3">
      <c r="A23">
        <v>22</v>
      </c>
      <c r="B23" t="s">
        <v>125</v>
      </c>
      <c r="C23" s="227">
        <v>0.53038456598995465</v>
      </c>
    </row>
    <row r="24" spans="1:3">
      <c r="A24">
        <v>23</v>
      </c>
      <c r="B24" t="s">
        <v>120</v>
      </c>
      <c r="C24" s="227">
        <v>0.52879901522327355</v>
      </c>
    </row>
    <row r="25" spans="1:3">
      <c r="A25">
        <v>24</v>
      </c>
      <c r="B25" t="s">
        <v>106</v>
      </c>
      <c r="C25" s="227">
        <v>0.52261615150179419</v>
      </c>
    </row>
    <row r="26" spans="1:3">
      <c r="A26">
        <v>25</v>
      </c>
      <c r="B26" t="s">
        <v>97</v>
      </c>
      <c r="C26" s="227">
        <v>0.52221617262585196</v>
      </c>
    </row>
    <row r="27" spans="1:3">
      <c r="A27">
        <v>26</v>
      </c>
      <c r="B27" t="s">
        <v>112</v>
      </c>
      <c r="C27" s="227">
        <v>0.5141311611984587</v>
      </c>
    </row>
    <row r="28" spans="1:3">
      <c r="A28">
        <v>27</v>
      </c>
      <c r="B28" t="s">
        <v>124</v>
      </c>
      <c r="C28" s="227">
        <v>0.48084217437984117</v>
      </c>
    </row>
    <row r="29" spans="1:3">
      <c r="A29">
        <v>28</v>
      </c>
      <c r="B29" t="s">
        <v>127</v>
      </c>
      <c r="C29" s="227">
        <v>0.45441909180726814</v>
      </c>
    </row>
    <row r="30" spans="1:3">
      <c r="A30">
        <v>29</v>
      </c>
      <c r="B30" t="s">
        <v>102</v>
      </c>
      <c r="C30" s="227">
        <v>0.45171553891135463</v>
      </c>
    </row>
    <row r="31" spans="1:3">
      <c r="A31">
        <v>30</v>
      </c>
      <c r="B31" t="s">
        <v>128</v>
      </c>
      <c r="C31" s="227">
        <v>0.4227708332816914</v>
      </c>
    </row>
    <row r="32" spans="1:3">
      <c r="A32">
        <v>31</v>
      </c>
      <c r="B32" t="s">
        <v>99</v>
      </c>
      <c r="C32" s="227">
        <v>0.4149263835302146</v>
      </c>
    </row>
    <row r="33" spans="1:3">
      <c r="A33">
        <v>32</v>
      </c>
      <c r="B33" t="s">
        <v>121</v>
      </c>
      <c r="C33" s="227">
        <v>0.31326448192138556</v>
      </c>
    </row>
  </sheetData>
  <autoFilter ref="B1:C1">
    <sortState ref="B2:C33">
      <sortCondition descending="1" ref="C1"/>
    </sortState>
  </autoFilter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/>
  </sheetViews>
  <sheetFormatPr baseColWidth="10" defaultRowHeight="15"/>
  <cols>
    <col min="1" max="1" width="14.28515625" style="1" bestFit="1" customWidth="1"/>
    <col min="2" max="4" width="10.7109375" style="2" customWidth="1"/>
    <col min="5" max="5" width="4.7109375" style="18" customWidth="1"/>
    <col min="6" max="7" width="4.7109375" style="15" customWidth="1"/>
    <col min="8" max="10" width="10.7109375" style="15" customWidth="1"/>
    <col min="11" max="11" width="3.7109375" style="15" customWidth="1"/>
    <col min="12" max="12" width="14.28515625" style="1" bestFit="1" customWidth="1"/>
    <col min="13" max="15" width="10.7109375" style="2" customWidth="1"/>
    <col min="16" max="18" width="4.7109375" style="15" customWidth="1"/>
    <col min="19" max="21" width="10.7109375" style="15" customWidth="1"/>
    <col min="22" max="16384" width="11.42578125" style="15"/>
  </cols>
  <sheetData>
    <row r="1" spans="1:21">
      <c r="B1" s="279" t="s">
        <v>31</v>
      </c>
      <c r="C1" s="279"/>
      <c r="D1" s="279"/>
      <c r="E1" s="20">
        <f>COUNTIF(E3:E17,"&gt;37")-1</f>
        <v>4</v>
      </c>
      <c r="G1" s="20">
        <f>COUNTIF(G3:G17,"&gt;37")-1</f>
        <v>-1</v>
      </c>
      <c r="H1" s="278" t="s">
        <v>41</v>
      </c>
      <c r="I1" s="278"/>
      <c r="J1" s="278"/>
      <c r="M1" s="278" t="s">
        <v>41</v>
      </c>
      <c r="N1" s="278"/>
      <c r="O1" s="278"/>
      <c r="P1" s="20">
        <f>COUNTIF(P3:P17,"&gt;37")-1</f>
        <v>1</v>
      </c>
      <c r="R1" s="20">
        <f>COUNTIF(R3:R17,"&gt;37")-1</f>
        <v>1</v>
      </c>
      <c r="S1" s="279" t="s">
        <v>31</v>
      </c>
      <c r="T1" s="279"/>
      <c r="U1" s="279"/>
    </row>
    <row r="2" spans="1:21">
      <c r="B2" s="83" t="s">
        <v>32</v>
      </c>
      <c r="C2" s="84" t="s">
        <v>33</v>
      </c>
      <c r="D2" s="83" t="s">
        <v>34</v>
      </c>
      <c r="E2" s="21"/>
      <c r="F2" s="19"/>
      <c r="H2" s="4" t="s">
        <v>42</v>
      </c>
      <c r="I2" s="16" t="s">
        <v>43</v>
      </c>
      <c r="J2" s="17" t="s">
        <v>44</v>
      </c>
      <c r="M2" s="4" t="s">
        <v>42</v>
      </c>
      <c r="N2" s="16" t="s">
        <v>43</v>
      </c>
      <c r="O2" s="17" t="s">
        <v>44</v>
      </c>
      <c r="P2" s="19"/>
      <c r="Q2" s="19"/>
      <c r="R2" s="19"/>
      <c r="S2" s="83" t="s">
        <v>32</v>
      </c>
      <c r="T2" s="84" t="s">
        <v>33</v>
      </c>
      <c r="U2" s="83" t="s">
        <v>34</v>
      </c>
    </row>
    <row r="3" spans="1:21">
      <c r="A3" s="3">
        <v>1</v>
      </c>
      <c r="B3" s="4">
        <v>4</v>
      </c>
      <c r="C3" s="5"/>
      <c r="D3" s="5"/>
      <c r="E3" s="23">
        <f>SUM(B$3:D3)</f>
        <v>4</v>
      </c>
      <c r="G3" s="23">
        <f>SUM(H$3:J3)</f>
        <v>10</v>
      </c>
      <c r="H3" s="4">
        <v>10</v>
      </c>
      <c r="I3" s="5"/>
      <c r="J3" s="5"/>
      <c r="L3" s="3">
        <v>1</v>
      </c>
      <c r="M3" s="4">
        <v>11</v>
      </c>
      <c r="N3" s="5"/>
      <c r="O3" s="5"/>
      <c r="P3" s="23">
        <f>SUM(M$3:O3)</f>
        <v>11</v>
      </c>
      <c r="R3" s="23">
        <f>SUM(S$3:U3)</f>
        <v>10</v>
      </c>
      <c r="S3" s="4">
        <v>10</v>
      </c>
      <c r="T3" s="5"/>
      <c r="U3" s="5"/>
    </row>
    <row r="4" spans="1:21">
      <c r="A4" s="7">
        <v>2</v>
      </c>
      <c r="B4" s="5"/>
      <c r="C4" s="4">
        <v>10</v>
      </c>
      <c r="D4" s="5"/>
      <c r="E4" s="23">
        <f>SUM(B$3:D4)</f>
        <v>14</v>
      </c>
      <c r="G4" s="23">
        <f>SUM(H$3:J4)</f>
        <v>10</v>
      </c>
      <c r="H4" s="5"/>
      <c r="I4" s="4" t="s">
        <v>1</v>
      </c>
      <c r="J4" s="5"/>
      <c r="L4" s="7">
        <v>2</v>
      </c>
      <c r="M4" s="5"/>
      <c r="N4" s="4">
        <v>10</v>
      </c>
      <c r="O4" s="5"/>
      <c r="P4" s="23">
        <f>SUM(M$3:O4)</f>
        <v>21</v>
      </c>
      <c r="R4" s="23">
        <f>SUM(S$3:U4)</f>
        <v>20</v>
      </c>
      <c r="S4" s="5"/>
      <c r="T4" s="4">
        <v>10</v>
      </c>
      <c r="U4" s="5"/>
    </row>
    <row r="5" spans="1:21">
      <c r="A5" s="7">
        <v>3</v>
      </c>
      <c r="B5" s="4"/>
      <c r="C5" s="5"/>
      <c r="D5" s="5">
        <v>2</v>
      </c>
      <c r="E5" s="23">
        <f>SUM(B$3:D5)</f>
        <v>16</v>
      </c>
      <c r="G5" s="23">
        <f>SUM(H$3:J5)</f>
        <v>10</v>
      </c>
      <c r="H5" s="4"/>
      <c r="I5" s="5"/>
      <c r="J5" s="5" t="s">
        <v>1</v>
      </c>
      <c r="L5" s="7">
        <v>3</v>
      </c>
      <c r="M5" s="4"/>
      <c r="N5" s="5"/>
      <c r="O5" s="5" t="s">
        <v>1</v>
      </c>
      <c r="P5" s="23">
        <f>SUM(M$3:O5)</f>
        <v>21</v>
      </c>
      <c r="R5" s="23">
        <f>SUM(S$3:U5)</f>
        <v>25</v>
      </c>
      <c r="S5" s="4"/>
      <c r="T5" s="5"/>
      <c r="U5" s="5">
        <v>5</v>
      </c>
    </row>
    <row r="6" spans="1:21">
      <c r="A6" s="3">
        <v>4</v>
      </c>
      <c r="B6" s="5">
        <v>10</v>
      </c>
      <c r="C6" s="4"/>
      <c r="D6" s="5"/>
      <c r="E6" s="23">
        <f>SUM(B$3:D6)</f>
        <v>26</v>
      </c>
      <c r="G6" s="23">
        <f>SUM(H$3:J6)</f>
        <v>13</v>
      </c>
      <c r="H6" s="5">
        <v>3</v>
      </c>
      <c r="I6" s="4"/>
      <c r="J6" s="5"/>
      <c r="L6" s="7">
        <v>4</v>
      </c>
      <c r="M6" s="5">
        <v>10</v>
      </c>
      <c r="N6" s="4"/>
      <c r="O6" s="5"/>
      <c r="P6" s="23">
        <f>SUM(M$3:O6)</f>
        <v>31</v>
      </c>
      <c r="R6" s="23">
        <f>SUM(S$3:U6)</f>
        <v>33</v>
      </c>
      <c r="S6" s="5">
        <v>8</v>
      </c>
      <c r="T6" s="4"/>
      <c r="U6" s="5"/>
    </row>
    <row r="7" spans="1:21">
      <c r="A7" s="7">
        <v>5</v>
      </c>
      <c r="B7" s="4"/>
      <c r="C7" s="5">
        <v>2</v>
      </c>
      <c r="D7" s="5"/>
      <c r="E7" s="23">
        <f>SUM(B$3:D7)</f>
        <v>28</v>
      </c>
      <c r="G7" s="23">
        <f>SUM(H$3:J7)</f>
        <v>16</v>
      </c>
      <c r="H7" s="4"/>
      <c r="I7" s="5">
        <v>3</v>
      </c>
      <c r="J7" s="5"/>
      <c r="L7" s="7">
        <v>5</v>
      </c>
      <c r="M7" s="4"/>
      <c r="N7" s="5">
        <v>10</v>
      </c>
      <c r="O7" s="5"/>
      <c r="P7" s="23">
        <f>SUM(M$3:O7)</f>
        <v>41</v>
      </c>
      <c r="R7" s="23">
        <f>SUM(S$3:U7)</f>
        <v>41</v>
      </c>
      <c r="S7" s="4"/>
      <c r="T7" s="5">
        <v>8</v>
      </c>
      <c r="U7" s="5"/>
    </row>
    <row r="8" spans="1:21">
      <c r="A8" s="7">
        <v>6</v>
      </c>
      <c r="B8" s="5"/>
      <c r="C8" s="4"/>
      <c r="D8" s="5">
        <v>12</v>
      </c>
      <c r="E8" s="23">
        <f>SUM(B$3:D8)</f>
        <v>40</v>
      </c>
      <c r="G8" s="23">
        <f>SUM(H$3:J8)</f>
        <v>28</v>
      </c>
      <c r="H8" s="5"/>
      <c r="I8" s="4"/>
      <c r="J8" s="5">
        <v>12</v>
      </c>
      <c r="L8" s="7">
        <v>6</v>
      </c>
      <c r="M8" s="5"/>
      <c r="N8" s="4"/>
      <c r="O8" s="5">
        <v>2</v>
      </c>
      <c r="P8" s="23">
        <f>SUM(M$3:O8)</f>
        <v>43</v>
      </c>
      <c r="R8" s="23">
        <f>SUM(S$3:U8)</f>
        <v>50</v>
      </c>
      <c r="S8" s="5"/>
      <c r="T8" s="4"/>
      <c r="U8" s="5">
        <v>9</v>
      </c>
    </row>
    <row r="9" spans="1:21">
      <c r="A9" s="3">
        <v>7</v>
      </c>
      <c r="B9" s="4" t="s">
        <v>1</v>
      </c>
      <c r="C9" s="5"/>
      <c r="D9" s="5"/>
      <c r="E9" s="23">
        <f>SUM(B$3:D9)</f>
        <v>40</v>
      </c>
      <c r="G9" s="23">
        <f>SUM(H$3:J9)</f>
        <v>28</v>
      </c>
      <c r="H9" s="4" t="s">
        <v>1</v>
      </c>
      <c r="I9" s="5"/>
      <c r="J9" s="5"/>
      <c r="N9" s="18"/>
      <c r="P9" s="18"/>
      <c r="S9" s="2"/>
      <c r="T9" s="18"/>
      <c r="U9" s="2"/>
    </row>
    <row r="10" spans="1:21">
      <c r="A10" s="7">
        <v>8</v>
      </c>
      <c r="B10" s="5"/>
      <c r="C10" s="4">
        <v>2</v>
      </c>
      <c r="D10" s="5"/>
      <c r="E10" s="23">
        <f>SUM(B$3:D10)</f>
        <v>42</v>
      </c>
      <c r="G10" s="23">
        <f>SUM(H$3:J10)</f>
        <v>30</v>
      </c>
      <c r="H10" s="5"/>
      <c r="I10" s="4">
        <v>2</v>
      </c>
      <c r="J10" s="5"/>
      <c r="N10" s="18"/>
      <c r="P10" s="18"/>
      <c r="S10" s="2"/>
      <c r="T10" s="18"/>
      <c r="U10" s="2"/>
    </row>
    <row r="11" spans="1:21">
      <c r="A11" s="7">
        <v>9</v>
      </c>
      <c r="B11" s="5"/>
      <c r="C11" s="4"/>
      <c r="D11" s="5">
        <v>6</v>
      </c>
      <c r="E11" s="23">
        <f>SUM(B$3:D11)</f>
        <v>48</v>
      </c>
      <c r="G11" s="23">
        <f>SUM(H$3:J11)</f>
        <v>32</v>
      </c>
      <c r="H11" s="5"/>
      <c r="I11" s="4"/>
      <c r="J11" s="5">
        <v>2</v>
      </c>
      <c r="N11" s="18"/>
      <c r="P11" s="18"/>
      <c r="S11" s="2"/>
      <c r="T11" s="18"/>
      <c r="U11" s="2"/>
    </row>
    <row r="12" spans="1:21">
      <c r="A12" s="3">
        <v>10</v>
      </c>
      <c r="B12" s="5">
        <v>2</v>
      </c>
      <c r="C12" s="4"/>
      <c r="D12" s="5"/>
      <c r="E12" s="23">
        <f>SUM(B$3:D12)</f>
        <v>50</v>
      </c>
      <c r="G12" s="23"/>
      <c r="H12" s="5"/>
      <c r="I12" s="4"/>
      <c r="J12" s="5"/>
      <c r="N12" s="18"/>
      <c r="P12" s="18"/>
      <c r="S12" s="2"/>
      <c r="T12" s="18"/>
      <c r="U12" s="2"/>
    </row>
    <row r="13" spans="1:21">
      <c r="C13" s="18"/>
      <c r="H13" s="2"/>
      <c r="I13" s="18"/>
      <c r="J13" s="2"/>
      <c r="N13" s="18"/>
      <c r="P13" s="18"/>
      <c r="S13" s="2"/>
      <c r="T13" s="18"/>
      <c r="U13" s="2"/>
    </row>
    <row r="14" spans="1:21">
      <c r="C14" s="18"/>
      <c r="H14" s="2"/>
      <c r="I14" s="18"/>
      <c r="J14" s="2"/>
      <c r="N14" s="18"/>
      <c r="P14" s="18"/>
      <c r="S14" s="2"/>
      <c r="T14" s="18"/>
      <c r="U14" s="2"/>
    </row>
    <row r="15" spans="1:21">
      <c r="C15" s="18"/>
      <c r="H15" s="2"/>
      <c r="I15" s="18"/>
      <c r="J15" s="2"/>
      <c r="N15" s="18"/>
      <c r="P15" s="18"/>
      <c r="S15" s="2"/>
      <c r="T15" s="18"/>
      <c r="U15" s="2"/>
    </row>
    <row r="16" spans="1:21">
      <c r="C16" s="18"/>
      <c r="H16" s="2"/>
      <c r="I16" s="18"/>
      <c r="J16" s="2"/>
      <c r="N16" s="18"/>
      <c r="P16" s="18"/>
      <c r="S16" s="2"/>
      <c r="T16" s="18"/>
      <c r="U16" s="2"/>
    </row>
    <row r="17" spans="1:21">
      <c r="C17" s="18"/>
      <c r="H17" s="2"/>
      <c r="I17" s="18"/>
      <c r="J17" s="2"/>
      <c r="N17" s="18"/>
      <c r="P17" s="18"/>
      <c r="S17" s="2"/>
      <c r="T17" s="18"/>
      <c r="U17" s="2"/>
    </row>
    <row r="18" spans="1:21">
      <c r="C18" s="18"/>
      <c r="H18" s="2"/>
      <c r="I18" s="18"/>
      <c r="J18" s="2"/>
      <c r="N18" s="18"/>
      <c r="P18" s="18"/>
      <c r="S18" s="2"/>
      <c r="T18" s="18"/>
      <c r="U18" s="2"/>
    </row>
    <row r="19" spans="1:21">
      <c r="A19" s="14" t="s">
        <v>2</v>
      </c>
      <c r="B19" s="4">
        <f>SUM(B3:B18)</f>
        <v>16</v>
      </c>
      <c r="C19" s="4">
        <f t="shared" ref="C19:D19" si="0">SUM(C3:C18)</f>
        <v>14</v>
      </c>
      <c r="D19" s="4">
        <f t="shared" si="0"/>
        <v>20</v>
      </c>
      <c r="E19" s="8">
        <f>SUM(B19:D19)</f>
        <v>50</v>
      </c>
      <c r="G19" s="8">
        <f>SUM(H19:J19)</f>
        <v>32</v>
      </c>
      <c r="H19" s="4">
        <f>SUM(H3:H18)</f>
        <v>13</v>
      </c>
      <c r="I19" s="4">
        <f t="shared" ref="I19:J19" si="1">SUM(I3:I18)</f>
        <v>5</v>
      </c>
      <c r="J19" s="6">
        <f t="shared" si="1"/>
        <v>14</v>
      </c>
      <c r="L19" s="14" t="s">
        <v>2</v>
      </c>
      <c r="M19" s="4">
        <f>SUM(M3:M18)</f>
        <v>21</v>
      </c>
      <c r="N19" s="6">
        <f t="shared" ref="N19:O19" si="2">SUM(N3:N18)</f>
        <v>20</v>
      </c>
      <c r="O19" s="4">
        <f t="shared" si="2"/>
        <v>2</v>
      </c>
      <c r="P19" s="8">
        <f>SUM(M19:O19)</f>
        <v>43</v>
      </c>
      <c r="R19" s="8">
        <f>SUM(S19:U19)</f>
        <v>50</v>
      </c>
      <c r="S19" s="4">
        <f>SUM(S3:S18)</f>
        <v>18</v>
      </c>
      <c r="T19" s="4">
        <f t="shared" ref="T19:U19" si="3">SUM(T3:T18)</f>
        <v>18</v>
      </c>
      <c r="U19" s="4">
        <f t="shared" si="3"/>
        <v>14</v>
      </c>
    </row>
    <row r="20" spans="1:21">
      <c r="A20" s="13" t="s">
        <v>3</v>
      </c>
      <c r="B20" s="5">
        <f>COUNTA(B3:B18)</f>
        <v>4</v>
      </c>
      <c r="C20" s="5">
        <f t="shared" ref="C20:D20" si="4">COUNTA(C3:C18)</f>
        <v>3</v>
      </c>
      <c r="D20" s="5">
        <f t="shared" si="4"/>
        <v>3</v>
      </c>
      <c r="E20" s="8">
        <f>SUM(B20:D20)</f>
        <v>10</v>
      </c>
      <c r="G20" s="8">
        <f>SUM(H20:J20)</f>
        <v>9</v>
      </c>
      <c r="H20" s="5">
        <f>COUNTA(H3:H18)</f>
        <v>3</v>
      </c>
      <c r="I20" s="5">
        <f t="shared" ref="I20:J20" si="5">COUNTA(I3:I18)</f>
        <v>3</v>
      </c>
      <c r="J20" s="5">
        <f t="shared" si="5"/>
        <v>3</v>
      </c>
      <c r="L20" s="13" t="s">
        <v>3</v>
      </c>
      <c r="M20" s="5">
        <f>COUNTA(M3:M18)</f>
        <v>2</v>
      </c>
      <c r="N20" s="5">
        <f t="shared" ref="N20:O20" si="6">COUNTA(N3:N18)</f>
        <v>2</v>
      </c>
      <c r="O20" s="5">
        <f t="shared" si="6"/>
        <v>2</v>
      </c>
      <c r="P20" s="8">
        <f>SUM(M20:O20)</f>
        <v>6</v>
      </c>
      <c r="R20" s="8">
        <f>SUM(S20:U20)</f>
        <v>6</v>
      </c>
      <c r="S20" s="5">
        <f>COUNTA(S3:S18)</f>
        <v>2</v>
      </c>
      <c r="T20" s="5">
        <f t="shared" ref="T20:U20" si="7">COUNTA(T3:T18)</f>
        <v>2</v>
      </c>
      <c r="U20" s="5">
        <f t="shared" si="7"/>
        <v>2</v>
      </c>
    </row>
    <row r="21" spans="1:21">
      <c r="A21" s="14" t="s">
        <v>5</v>
      </c>
      <c r="B21" s="4">
        <f>B20-COUNT(B3:B18)</f>
        <v>1</v>
      </c>
      <c r="C21" s="4">
        <f t="shared" ref="C21:D21" si="8">C20-COUNT(C3:C18)</f>
        <v>0</v>
      </c>
      <c r="D21" s="4">
        <f t="shared" si="8"/>
        <v>0</v>
      </c>
      <c r="E21" s="8">
        <f>SUM(B21:D21)</f>
        <v>1</v>
      </c>
      <c r="G21" s="8">
        <f>SUM(H21:J21)</f>
        <v>3</v>
      </c>
      <c r="H21" s="4">
        <f>H20-COUNT(H3:H18)</f>
        <v>1</v>
      </c>
      <c r="I21" s="6">
        <f t="shared" ref="I21:J21" si="9">I20-COUNT(I3:I18)</f>
        <v>1</v>
      </c>
      <c r="J21" s="4">
        <f t="shared" si="9"/>
        <v>1</v>
      </c>
      <c r="L21" s="14" t="s">
        <v>5</v>
      </c>
      <c r="M21" s="6">
        <f t="shared" ref="M21:O21" si="10">M20-COUNT(M3:M18)</f>
        <v>0</v>
      </c>
      <c r="N21" s="6">
        <f t="shared" si="10"/>
        <v>0</v>
      </c>
      <c r="O21" s="6">
        <f t="shared" si="10"/>
        <v>1</v>
      </c>
      <c r="P21" s="8">
        <f>SUM(M21:O21)</f>
        <v>1</v>
      </c>
      <c r="R21" s="8">
        <f>SUM(S21:U21)</f>
        <v>0</v>
      </c>
      <c r="S21" s="4">
        <f>S20-COUNT(S3:S18)</f>
        <v>0</v>
      </c>
      <c r="T21" s="4">
        <f>T20-COUNT(T3:T18)</f>
        <v>0</v>
      </c>
      <c r="U21" s="4">
        <f t="shared" ref="U21" si="11">U20-COUNT(U3:U18)</f>
        <v>0</v>
      </c>
    </row>
    <row r="22" spans="1:21">
      <c r="A22" s="14" t="s">
        <v>10</v>
      </c>
      <c r="B22" s="25">
        <f>B21/B20</f>
        <v>0.25</v>
      </c>
      <c r="C22" s="27">
        <f t="shared" ref="C22:E22" si="12">C21/C20</f>
        <v>0</v>
      </c>
      <c r="D22" s="27">
        <f t="shared" si="12"/>
        <v>0</v>
      </c>
      <c r="E22" s="26">
        <f t="shared" si="12"/>
        <v>0.1</v>
      </c>
      <c r="G22" s="26">
        <f t="shared" ref="G22:J22" si="13">G21/G20</f>
        <v>0.33333333333333331</v>
      </c>
      <c r="H22" s="27">
        <f t="shared" si="13"/>
        <v>0.33333333333333331</v>
      </c>
      <c r="I22" s="30">
        <f t="shared" si="13"/>
        <v>0.33333333333333331</v>
      </c>
      <c r="J22" s="27">
        <f t="shared" si="13"/>
        <v>0.33333333333333331</v>
      </c>
      <c r="L22" s="14" t="s">
        <v>10</v>
      </c>
      <c r="M22" s="27">
        <f t="shared" ref="M22:P22" si="14">M21/M20</f>
        <v>0</v>
      </c>
      <c r="N22" s="30">
        <f t="shared" si="14"/>
        <v>0</v>
      </c>
      <c r="O22" s="30">
        <f t="shared" si="14"/>
        <v>0.5</v>
      </c>
      <c r="P22" s="26">
        <f t="shared" si="14"/>
        <v>0.16666666666666666</v>
      </c>
      <c r="R22" s="26">
        <f t="shared" ref="R22:U22" si="15">R21/R20</f>
        <v>0</v>
      </c>
      <c r="S22" s="27">
        <f t="shared" si="15"/>
        <v>0</v>
      </c>
      <c r="T22" s="27">
        <f t="shared" si="15"/>
        <v>0</v>
      </c>
      <c r="U22" s="27">
        <f t="shared" si="15"/>
        <v>0</v>
      </c>
    </row>
    <row r="23" spans="1:21">
      <c r="A23" s="14" t="s">
        <v>4</v>
      </c>
      <c r="B23" s="9">
        <f>B19/B20</f>
        <v>4</v>
      </c>
      <c r="C23" s="9">
        <f t="shared" ref="C23:E23" si="16">C19/C20</f>
        <v>4.666666666666667</v>
      </c>
      <c r="D23" s="9">
        <f t="shared" si="16"/>
        <v>6.666666666666667</v>
      </c>
      <c r="E23" s="12">
        <f t="shared" si="16"/>
        <v>5</v>
      </c>
      <c r="G23" s="12">
        <f t="shared" ref="G23" si="17">G19/G20</f>
        <v>3.5555555555555554</v>
      </c>
      <c r="H23" s="9">
        <f>H19/H20</f>
        <v>4.333333333333333</v>
      </c>
      <c r="I23" s="9">
        <f t="shared" ref="I23:J23" si="18">I19/I20</f>
        <v>1.6666666666666667</v>
      </c>
      <c r="J23" s="31">
        <f t="shared" si="18"/>
        <v>4.666666666666667</v>
      </c>
      <c r="L23" s="14" t="s">
        <v>4</v>
      </c>
      <c r="M23" s="9">
        <f>M19/M20</f>
        <v>10.5</v>
      </c>
      <c r="N23" s="31">
        <f t="shared" ref="N23:P23" si="19">N19/N20</f>
        <v>10</v>
      </c>
      <c r="O23" s="9">
        <f t="shared" si="19"/>
        <v>1</v>
      </c>
      <c r="P23" s="12">
        <f t="shared" si="19"/>
        <v>7.166666666666667</v>
      </c>
      <c r="R23" s="12">
        <f t="shared" ref="R23" si="20">R19/R20</f>
        <v>8.3333333333333339</v>
      </c>
      <c r="S23" s="9">
        <f>S19/S20</f>
        <v>9</v>
      </c>
      <c r="T23" s="9">
        <f t="shared" ref="T23:U23" si="21">T19/T20</f>
        <v>9</v>
      </c>
      <c r="U23" s="9">
        <f t="shared" si="21"/>
        <v>7</v>
      </c>
    </row>
    <row r="24" spans="1:21">
      <c r="A24" s="14" t="s">
        <v>7</v>
      </c>
      <c r="B24" s="10">
        <f>B19/(B20-B21)</f>
        <v>5.333333333333333</v>
      </c>
      <c r="C24" s="10">
        <f t="shared" ref="C24:E24" si="22">C19/(C20-C21)</f>
        <v>4.666666666666667</v>
      </c>
      <c r="D24" s="10">
        <f t="shared" si="22"/>
        <v>6.666666666666667</v>
      </c>
      <c r="E24" s="11">
        <f t="shared" si="22"/>
        <v>5.5555555555555554</v>
      </c>
      <c r="G24" s="11">
        <f t="shared" ref="G24" si="23">G19/(G20-G21)</f>
        <v>5.333333333333333</v>
      </c>
      <c r="H24" s="10">
        <f>H19/(H20-H21)</f>
        <v>6.5</v>
      </c>
      <c r="I24" s="9">
        <f t="shared" ref="I24:J24" si="24">I19/(I20-I21)</f>
        <v>2.5</v>
      </c>
      <c r="J24" s="31">
        <f t="shared" si="24"/>
        <v>7</v>
      </c>
      <c r="L24" s="14" t="s">
        <v>7</v>
      </c>
      <c r="M24" s="9">
        <f>M19/(M20-M21)</f>
        <v>10.5</v>
      </c>
      <c r="N24" s="31">
        <f t="shared" ref="N24:P24" si="25">N19/(N20-N21)</f>
        <v>10</v>
      </c>
      <c r="O24" s="10">
        <f t="shared" si="25"/>
        <v>2</v>
      </c>
      <c r="P24" s="11">
        <f t="shared" si="25"/>
        <v>8.6</v>
      </c>
      <c r="R24" s="11">
        <f t="shared" ref="R24" si="26">R19/(R20-R21)</f>
        <v>8.3333333333333339</v>
      </c>
      <c r="S24" s="10">
        <f>S19/(S20-S21)</f>
        <v>9</v>
      </c>
      <c r="T24" s="10">
        <f t="shared" ref="T24:U24" si="27">T19/(T20-T21)</f>
        <v>9</v>
      </c>
      <c r="U24" s="10">
        <f t="shared" si="27"/>
        <v>7</v>
      </c>
    </row>
    <row r="25" spans="1:21">
      <c r="C25" s="18"/>
      <c r="N25" s="18"/>
    </row>
    <row r="26" spans="1:21">
      <c r="C26" s="18"/>
      <c r="N26" s="18"/>
    </row>
    <row r="35" spans="2:14">
      <c r="C35" s="18"/>
      <c r="N35" s="18"/>
    </row>
    <row r="36" spans="2:14">
      <c r="B36" s="15"/>
      <c r="C36" s="15"/>
      <c r="D36" s="15"/>
      <c r="N36" s="18"/>
    </row>
  </sheetData>
  <mergeCells count="4">
    <mergeCell ref="B1:D1"/>
    <mergeCell ref="H1:J1"/>
    <mergeCell ref="S1:U1"/>
    <mergeCell ref="M1:O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5"/>
  <sheetViews>
    <sheetView zoomScaleNormal="100" workbookViewId="0"/>
  </sheetViews>
  <sheetFormatPr baseColWidth="10" defaultRowHeight="15"/>
  <cols>
    <col min="1" max="1" width="14.28515625" style="1" bestFit="1" customWidth="1"/>
    <col min="2" max="4" width="10.7109375" style="2" customWidth="1"/>
    <col min="5" max="5" width="4.7109375" style="18" customWidth="1"/>
    <col min="6" max="7" width="4.7109375" style="15" customWidth="1"/>
    <col min="8" max="10" width="10.7109375" style="15" customWidth="1"/>
    <col min="11" max="11" width="3.7109375" style="15" customWidth="1"/>
    <col min="12" max="12" width="14.28515625" style="1" bestFit="1" customWidth="1"/>
    <col min="13" max="15" width="10.7109375" style="2" customWidth="1"/>
    <col min="16" max="18" width="4.7109375" style="15" customWidth="1"/>
    <col min="19" max="21" width="10.7109375" style="15" customWidth="1"/>
    <col min="22" max="22" width="3.7109375" style="15" customWidth="1"/>
    <col min="23" max="23" width="14.28515625" style="15" bestFit="1" customWidth="1"/>
    <col min="24" max="26" width="10.7109375" style="15" customWidth="1"/>
    <col min="27" max="29" width="4.7109375" style="15" customWidth="1"/>
    <col min="30" max="32" width="10.7109375" style="15" customWidth="1"/>
    <col min="33" max="16384" width="11.42578125" style="15"/>
  </cols>
  <sheetData>
    <row r="1" spans="1:21">
      <c r="B1" s="278" t="s">
        <v>12</v>
      </c>
      <c r="C1" s="278"/>
      <c r="D1" s="278"/>
      <c r="E1" s="20">
        <f>COUNTIF(E3:E17,"&gt;37")-1</f>
        <v>-1</v>
      </c>
      <c r="G1" s="20">
        <f>COUNTIF(G3:G17,"&gt;37")-1</f>
        <v>3</v>
      </c>
      <c r="H1" s="279" t="s">
        <v>23</v>
      </c>
      <c r="I1" s="279"/>
      <c r="J1" s="279"/>
      <c r="M1" s="279" t="s">
        <v>23</v>
      </c>
      <c r="N1" s="279"/>
      <c r="O1" s="279"/>
      <c r="P1" s="20">
        <f>COUNTIF(P3:P17,"&gt;37")-1</f>
        <v>5</v>
      </c>
      <c r="R1" s="20">
        <f>COUNTIF(R3:R17,"&gt;37")-1</f>
        <v>0</v>
      </c>
      <c r="S1" s="278" t="s">
        <v>12</v>
      </c>
      <c r="T1" s="278"/>
      <c r="U1" s="278"/>
    </row>
    <row r="2" spans="1:21">
      <c r="B2" s="4" t="s">
        <v>15</v>
      </c>
      <c r="C2" s="16" t="s">
        <v>0</v>
      </c>
      <c r="D2" s="17" t="s">
        <v>16</v>
      </c>
      <c r="E2" s="21"/>
      <c r="F2" s="19"/>
      <c r="H2" s="83" t="s">
        <v>15</v>
      </c>
      <c r="I2" s="83" t="s">
        <v>20</v>
      </c>
      <c r="J2" s="84" t="s">
        <v>24</v>
      </c>
      <c r="M2" s="83" t="s">
        <v>15</v>
      </c>
      <c r="N2" s="83" t="s">
        <v>20</v>
      </c>
      <c r="O2" s="84" t="s">
        <v>24</v>
      </c>
      <c r="P2" s="19"/>
      <c r="Q2" s="19"/>
      <c r="R2" s="19"/>
      <c r="S2" s="4" t="s">
        <v>15</v>
      </c>
      <c r="T2" s="16" t="s">
        <v>0</v>
      </c>
      <c r="U2" s="17" t="s">
        <v>16</v>
      </c>
    </row>
    <row r="3" spans="1:21">
      <c r="A3" s="3">
        <v>1</v>
      </c>
      <c r="B3" s="4">
        <v>7</v>
      </c>
      <c r="C3" s="5"/>
      <c r="D3" s="5"/>
      <c r="E3" s="23">
        <f>SUM($B$3:D3)</f>
        <v>7</v>
      </c>
      <c r="G3" s="23">
        <f>SUM($H$3:J3)</f>
        <v>5</v>
      </c>
      <c r="H3" s="4">
        <v>5</v>
      </c>
      <c r="I3" s="5"/>
      <c r="J3" s="5"/>
      <c r="L3" s="3">
        <v>1</v>
      </c>
      <c r="M3" s="4">
        <v>11</v>
      </c>
      <c r="N3" s="5"/>
      <c r="O3" s="5"/>
      <c r="P3" s="23">
        <f>SUM($M$3:O3)</f>
        <v>11</v>
      </c>
      <c r="R3" s="23">
        <f>SUM($S$3:U3)</f>
        <v>8</v>
      </c>
      <c r="S3" s="4">
        <v>8</v>
      </c>
      <c r="T3" s="5"/>
      <c r="U3" s="5"/>
    </row>
    <row r="4" spans="1:21">
      <c r="A4" s="7">
        <v>2</v>
      </c>
      <c r="B4" s="5"/>
      <c r="C4" s="4">
        <v>9</v>
      </c>
      <c r="D4" s="5"/>
      <c r="E4" s="23">
        <f>SUM($B$3:D4)</f>
        <v>16</v>
      </c>
      <c r="G4" s="23">
        <f>SUM($H$3:J4)</f>
        <v>10</v>
      </c>
      <c r="H4" s="5"/>
      <c r="I4" s="4">
        <v>5</v>
      </c>
      <c r="J4" s="5"/>
      <c r="L4" s="7">
        <v>2</v>
      </c>
      <c r="M4" s="5"/>
      <c r="N4" s="4">
        <v>7</v>
      </c>
      <c r="O4" s="5"/>
      <c r="P4" s="23">
        <f>SUM($M$3:O4)</f>
        <v>18</v>
      </c>
      <c r="R4" s="23">
        <f>SUM($S$3:U4)</f>
        <v>8</v>
      </c>
      <c r="S4" s="5"/>
      <c r="T4" s="4" t="s">
        <v>1</v>
      </c>
      <c r="U4" s="5"/>
    </row>
    <row r="5" spans="1:21">
      <c r="A5" s="7">
        <v>3</v>
      </c>
      <c r="B5" s="4"/>
      <c r="C5" s="5"/>
      <c r="D5" s="5">
        <v>3</v>
      </c>
      <c r="E5" s="23">
        <f>SUM($B$3:D5)</f>
        <v>19</v>
      </c>
      <c r="G5" s="23">
        <f>SUM($H$3:J5)</f>
        <v>10</v>
      </c>
      <c r="H5" s="4"/>
      <c r="I5" s="5"/>
      <c r="J5" s="5" t="s">
        <v>1</v>
      </c>
      <c r="L5" s="7">
        <v>3</v>
      </c>
      <c r="M5" s="4"/>
      <c r="N5" s="5"/>
      <c r="O5" s="5">
        <v>2</v>
      </c>
      <c r="P5" s="23">
        <f>SUM($M$3:O5)</f>
        <v>20</v>
      </c>
      <c r="R5" s="23">
        <f>SUM($S$3:U5)</f>
        <v>14</v>
      </c>
      <c r="S5" s="4"/>
      <c r="T5" s="5"/>
      <c r="U5" s="5">
        <v>6</v>
      </c>
    </row>
    <row r="6" spans="1:21">
      <c r="A6" s="3">
        <v>4</v>
      </c>
      <c r="B6" s="5" t="s">
        <v>1</v>
      </c>
      <c r="C6" s="4"/>
      <c r="D6" s="5"/>
      <c r="E6" s="23">
        <f>SUM($B$3:D6)</f>
        <v>19</v>
      </c>
      <c r="G6" s="23">
        <f>SUM($H$3:J6)</f>
        <v>19</v>
      </c>
      <c r="H6" s="5">
        <v>9</v>
      </c>
      <c r="I6" s="4"/>
      <c r="J6" s="5"/>
      <c r="L6" s="7">
        <v>4</v>
      </c>
      <c r="M6" s="5">
        <v>2</v>
      </c>
      <c r="N6" s="4"/>
      <c r="O6" s="5"/>
      <c r="P6" s="23">
        <f>SUM($M$3:O6)</f>
        <v>22</v>
      </c>
      <c r="R6" s="23">
        <f>SUM($S$3:U6)</f>
        <v>20</v>
      </c>
      <c r="S6" s="5">
        <v>6</v>
      </c>
      <c r="T6" s="4"/>
      <c r="U6" s="5"/>
    </row>
    <row r="7" spans="1:21">
      <c r="A7" s="7">
        <v>5</v>
      </c>
      <c r="B7" s="4"/>
      <c r="C7" s="5">
        <v>2</v>
      </c>
      <c r="D7" s="5"/>
      <c r="E7" s="23">
        <f>SUM($B$3:D7)</f>
        <v>21</v>
      </c>
      <c r="G7" s="23">
        <f>SUM($H$3:J7)</f>
        <v>21</v>
      </c>
      <c r="H7" s="4"/>
      <c r="I7" s="5">
        <v>2</v>
      </c>
      <c r="J7" s="5"/>
      <c r="L7" s="7">
        <v>5</v>
      </c>
      <c r="M7" s="4"/>
      <c r="N7" s="5">
        <v>6</v>
      </c>
      <c r="O7" s="5"/>
      <c r="P7" s="23">
        <f>SUM($M$3:O7)</f>
        <v>28</v>
      </c>
      <c r="R7" s="23">
        <f>SUM($S$3:U7)</f>
        <v>24</v>
      </c>
      <c r="S7" s="4"/>
      <c r="T7" s="5">
        <v>4</v>
      </c>
      <c r="U7" s="5"/>
    </row>
    <row r="8" spans="1:21">
      <c r="A8" s="7">
        <v>6</v>
      </c>
      <c r="B8" s="5"/>
      <c r="C8" s="4"/>
      <c r="D8" s="5">
        <v>5</v>
      </c>
      <c r="E8" s="23">
        <f>SUM($B$3:D8)</f>
        <v>26</v>
      </c>
      <c r="G8" s="23">
        <f>SUM($H$3:J8)</f>
        <v>26</v>
      </c>
      <c r="H8" s="5"/>
      <c r="I8" s="4"/>
      <c r="J8" s="5">
        <v>5</v>
      </c>
      <c r="L8" s="7">
        <v>6</v>
      </c>
      <c r="M8" s="5"/>
      <c r="N8" s="4"/>
      <c r="O8" s="5" t="s">
        <v>1</v>
      </c>
      <c r="P8" s="23">
        <f>SUM($M$3:O8)</f>
        <v>28</v>
      </c>
      <c r="R8" s="23">
        <f>SUM($S$3:U8)</f>
        <v>31</v>
      </c>
      <c r="S8" s="5"/>
      <c r="T8" s="4"/>
      <c r="U8" s="5">
        <v>7</v>
      </c>
    </row>
    <row r="9" spans="1:21">
      <c r="A9" s="3">
        <v>7</v>
      </c>
      <c r="B9" s="4">
        <v>5</v>
      </c>
      <c r="C9" s="5"/>
      <c r="D9" s="5"/>
      <c r="E9" s="23">
        <f>SUM($B$3:D9)</f>
        <v>31</v>
      </c>
      <c r="G9" s="23">
        <f>SUM($H$3:J9)</f>
        <v>31</v>
      </c>
      <c r="H9" s="4">
        <v>5</v>
      </c>
      <c r="I9" s="5"/>
      <c r="J9" s="5"/>
      <c r="L9" s="7">
        <v>7</v>
      </c>
      <c r="M9" s="4">
        <v>10</v>
      </c>
      <c r="N9" s="5"/>
      <c r="O9" s="5"/>
      <c r="P9" s="23">
        <f>SUM($M$3:O9)</f>
        <v>38</v>
      </c>
      <c r="R9" s="23">
        <f>SUM($S$3:U9)</f>
        <v>34</v>
      </c>
      <c r="S9" s="4">
        <v>3</v>
      </c>
      <c r="T9" s="5"/>
      <c r="U9" s="5"/>
    </row>
    <row r="10" spans="1:21">
      <c r="A10" s="7">
        <v>8</v>
      </c>
      <c r="B10" s="5"/>
      <c r="C10" s="4" t="s">
        <v>1</v>
      </c>
      <c r="D10" s="5"/>
      <c r="E10" s="23">
        <f>SUM($B$3:D10)</f>
        <v>31</v>
      </c>
      <c r="G10" s="23">
        <f>SUM($H$3:J10)</f>
        <v>36</v>
      </c>
      <c r="H10" s="5"/>
      <c r="I10" s="4">
        <v>5</v>
      </c>
      <c r="J10" s="5"/>
      <c r="L10" s="7">
        <v>8</v>
      </c>
      <c r="M10" s="5"/>
      <c r="N10" s="4">
        <v>10</v>
      </c>
      <c r="O10" s="5"/>
      <c r="P10" s="23">
        <f>SUM($M$3:O10)</f>
        <v>48</v>
      </c>
      <c r="R10" s="23">
        <f>SUM($S$3:U10)</f>
        <v>34</v>
      </c>
      <c r="S10" s="5"/>
      <c r="T10" s="4" t="s">
        <v>1</v>
      </c>
      <c r="U10" s="5"/>
    </row>
    <row r="11" spans="1:21">
      <c r="A11" s="7">
        <v>9</v>
      </c>
      <c r="B11" s="5"/>
      <c r="C11" s="4"/>
      <c r="D11" s="5">
        <v>4</v>
      </c>
      <c r="E11" s="23">
        <f>SUM($B$3:D11)</f>
        <v>35</v>
      </c>
      <c r="G11" s="23">
        <f>SUM($H$3:J11)</f>
        <v>42</v>
      </c>
      <c r="H11" s="5"/>
      <c r="I11" s="4"/>
      <c r="J11" s="5">
        <v>6</v>
      </c>
      <c r="L11" s="7">
        <v>9</v>
      </c>
      <c r="M11" s="5"/>
      <c r="N11" s="4"/>
      <c r="O11" s="5" t="s">
        <v>1</v>
      </c>
      <c r="P11" s="23">
        <f>SUM($M$3:O11)</f>
        <v>48</v>
      </c>
      <c r="R11" s="23">
        <f>SUM($S$3:U11)</f>
        <v>36</v>
      </c>
      <c r="S11" s="5"/>
      <c r="T11" s="4"/>
      <c r="U11" s="5">
        <v>2</v>
      </c>
    </row>
    <row r="12" spans="1:21">
      <c r="A12" s="3">
        <v>10</v>
      </c>
      <c r="B12" s="5" t="s">
        <v>1</v>
      </c>
      <c r="C12" s="4"/>
      <c r="D12" s="5"/>
      <c r="E12" s="23">
        <f>SUM($B$3:D12)</f>
        <v>35</v>
      </c>
      <c r="G12" s="23">
        <f>SUM($H$3:J12)</f>
        <v>46</v>
      </c>
      <c r="H12" s="5">
        <v>4</v>
      </c>
      <c r="I12" s="4"/>
      <c r="J12" s="5"/>
      <c r="L12" s="7">
        <v>10</v>
      </c>
      <c r="M12" s="22">
        <v>-23</v>
      </c>
      <c r="N12" s="4"/>
      <c r="O12" s="5"/>
      <c r="P12" s="23">
        <f>SUM($M$3:O12)</f>
        <v>25</v>
      </c>
      <c r="R12" s="23">
        <f>SUM($S$3:U12)</f>
        <v>46</v>
      </c>
      <c r="S12" s="5">
        <v>10</v>
      </c>
      <c r="T12" s="4"/>
      <c r="U12" s="5"/>
    </row>
    <row r="13" spans="1:21">
      <c r="A13" s="7">
        <v>11</v>
      </c>
      <c r="B13" s="5"/>
      <c r="C13" s="4" t="s">
        <v>1</v>
      </c>
      <c r="D13" s="5"/>
      <c r="E13" s="23">
        <f>SUM($B$3:D13)</f>
        <v>35</v>
      </c>
      <c r="G13" s="23">
        <f>SUM($H$3:J13)</f>
        <v>48</v>
      </c>
      <c r="H13" s="5"/>
      <c r="I13" s="4">
        <v>2</v>
      </c>
      <c r="J13" s="5"/>
      <c r="L13" s="7">
        <v>11</v>
      </c>
      <c r="M13" s="5"/>
      <c r="N13" s="4">
        <v>4</v>
      </c>
      <c r="O13" s="5"/>
      <c r="P13" s="23">
        <f>SUM($M$3:O13)</f>
        <v>29</v>
      </c>
      <c r="R13" s="23">
        <f>SUM($S$3:U13)</f>
        <v>25</v>
      </c>
      <c r="S13" s="5"/>
      <c r="T13" s="24">
        <v>-21</v>
      </c>
      <c r="U13" s="5"/>
    </row>
    <row r="14" spans="1:21">
      <c r="A14" s="7">
        <v>12</v>
      </c>
      <c r="B14" s="5"/>
      <c r="C14" s="4"/>
      <c r="D14" s="5">
        <v>2</v>
      </c>
      <c r="E14" s="23">
        <f>SUM($B$3:D14)</f>
        <v>37</v>
      </c>
      <c r="G14" s="23">
        <f>SUM($H$3:J14)</f>
        <v>50</v>
      </c>
      <c r="H14" s="5"/>
      <c r="I14" s="4"/>
      <c r="J14" s="5">
        <v>2</v>
      </c>
      <c r="L14" s="7">
        <v>12</v>
      </c>
      <c r="M14" s="5"/>
      <c r="N14" s="4"/>
      <c r="O14" s="5">
        <v>9</v>
      </c>
      <c r="P14" s="23">
        <f>SUM($M$3:O14)</f>
        <v>38</v>
      </c>
      <c r="R14" s="23">
        <f>SUM($S$3:U14)</f>
        <v>25</v>
      </c>
      <c r="S14" s="5"/>
      <c r="T14" s="4"/>
      <c r="U14" s="5" t="s">
        <v>1</v>
      </c>
    </row>
    <row r="15" spans="1:21">
      <c r="C15" s="18"/>
      <c r="H15" s="2"/>
      <c r="I15" s="18"/>
      <c r="J15" s="2"/>
      <c r="L15" s="7">
        <v>13</v>
      </c>
      <c r="M15" s="5">
        <v>2</v>
      </c>
      <c r="N15" s="4"/>
      <c r="O15" s="5"/>
      <c r="P15" s="23">
        <f>SUM($M$3:O15)</f>
        <v>40</v>
      </c>
      <c r="R15" s="23">
        <f>SUM($S$3:U15)</f>
        <v>27</v>
      </c>
      <c r="S15" s="5">
        <v>2</v>
      </c>
      <c r="T15" s="4"/>
      <c r="U15" s="5"/>
    </row>
    <row r="16" spans="1:21">
      <c r="C16" s="18"/>
      <c r="H16" s="2"/>
      <c r="I16" s="18"/>
      <c r="J16" s="2"/>
      <c r="L16" s="7">
        <v>14</v>
      </c>
      <c r="M16" s="5"/>
      <c r="N16" s="4">
        <v>10</v>
      </c>
      <c r="O16" s="5"/>
      <c r="P16" s="23">
        <f>SUM($M$3:O16)</f>
        <v>50</v>
      </c>
      <c r="R16" s="23"/>
      <c r="S16" s="5"/>
      <c r="T16" s="4"/>
      <c r="U16" s="5"/>
    </row>
    <row r="17" spans="1:32">
      <c r="C17" s="18"/>
      <c r="H17" s="2"/>
      <c r="I17" s="18"/>
      <c r="J17" s="2"/>
      <c r="L17" s="76"/>
      <c r="M17" s="77"/>
      <c r="N17" s="20"/>
      <c r="O17" s="77"/>
      <c r="P17" s="78"/>
      <c r="R17" s="78"/>
      <c r="S17" s="77"/>
      <c r="T17" s="20"/>
      <c r="U17" s="77"/>
    </row>
    <row r="18" spans="1:32">
      <c r="C18" s="18"/>
      <c r="H18" s="2"/>
      <c r="I18" s="18"/>
      <c r="J18" s="2"/>
      <c r="N18" s="18"/>
      <c r="P18" s="18"/>
      <c r="S18" s="2"/>
      <c r="T18" s="18"/>
      <c r="U18" s="2"/>
    </row>
    <row r="19" spans="1:32">
      <c r="A19" s="14" t="s">
        <v>2</v>
      </c>
      <c r="B19" s="4">
        <f>SUM(B3:B18)</f>
        <v>12</v>
      </c>
      <c r="C19" s="4">
        <f t="shared" ref="C19:D19" si="0">SUM(C3:C18)</f>
        <v>11</v>
      </c>
      <c r="D19" s="4">
        <f t="shared" si="0"/>
        <v>14</v>
      </c>
      <c r="E19" s="8">
        <f>SUM(B19:D19)</f>
        <v>37</v>
      </c>
      <c r="G19" s="8">
        <f>SUM(H19:J19)</f>
        <v>50</v>
      </c>
      <c r="H19" s="4">
        <f>SUM(H3:H18)</f>
        <v>23</v>
      </c>
      <c r="I19" s="4">
        <f t="shared" ref="I19:J19" si="1">SUM(I3:I18)</f>
        <v>14</v>
      </c>
      <c r="J19" s="6">
        <f t="shared" si="1"/>
        <v>13</v>
      </c>
      <c r="L19" s="14" t="s">
        <v>2</v>
      </c>
      <c r="M19" s="4">
        <f>SUM(M3:M18)</f>
        <v>2</v>
      </c>
      <c r="N19" s="6">
        <f t="shared" ref="N19:O19" si="2">SUM(N3:N18)</f>
        <v>37</v>
      </c>
      <c r="O19" s="4">
        <f t="shared" si="2"/>
        <v>11</v>
      </c>
      <c r="P19" s="8">
        <f>SUM(M19:O19)</f>
        <v>50</v>
      </c>
      <c r="R19" s="8">
        <f>SUM(S19:U19)</f>
        <v>27</v>
      </c>
      <c r="S19" s="4">
        <f>SUM(S3:S18)</f>
        <v>29</v>
      </c>
      <c r="T19" s="4">
        <f t="shared" ref="T19:U19" si="3">SUM(T3:T18)</f>
        <v>-17</v>
      </c>
      <c r="U19" s="4">
        <f t="shared" si="3"/>
        <v>15</v>
      </c>
    </row>
    <row r="20" spans="1:32">
      <c r="A20" s="13" t="s">
        <v>3</v>
      </c>
      <c r="B20" s="5">
        <f>COUNTA(B3:B18)</f>
        <v>4</v>
      </c>
      <c r="C20" s="5">
        <f t="shared" ref="C20:D20" si="4">COUNTA(C3:C18)</f>
        <v>4</v>
      </c>
      <c r="D20" s="5">
        <f t="shared" si="4"/>
        <v>4</v>
      </c>
      <c r="E20" s="8">
        <f>SUM(B20:D20)</f>
        <v>12</v>
      </c>
      <c r="G20" s="8">
        <f>SUM(H20:J20)</f>
        <v>12</v>
      </c>
      <c r="H20" s="5">
        <f>COUNTA(H3:H18)</f>
        <v>4</v>
      </c>
      <c r="I20" s="5">
        <f t="shared" ref="I20:J20" si="5">COUNTA(I3:I18)</f>
        <v>4</v>
      </c>
      <c r="J20" s="5">
        <f t="shared" si="5"/>
        <v>4</v>
      </c>
      <c r="L20" s="13" t="s">
        <v>3</v>
      </c>
      <c r="M20" s="5">
        <f>COUNTA(M3:M18)</f>
        <v>5</v>
      </c>
      <c r="N20" s="5">
        <f t="shared" ref="N20:O20" si="6">COUNTA(N3:N18)</f>
        <v>5</v>
      </c>
      <c r="O20" s="5">
        <f t="shared" si="6"/>
        <v>4</v>
      </c>
      <c r="P20" s="8">
        <f>SUM(M20:O20)</f>
        <v>14</v>
      </c>
      <c r="R20" s="8">
        <f>SUM(S20:U20)</f>
        <v>13</v>
      </c>
      <c r="S20" s="5">
        <f>COUNTA(S3:S18)</f>
        <v>5</v>
      </c>
      <c r="T20" s="5">
        <f t="shared" ref="T20:U20" si="7">COUNTA(T3:T18)</f>
        <v>4</v>
      </c>
      <c r="U20" s="5">
        <f t="shared" si="7"/>
        <v>4</v>
      </c>
    </row>
    <row r="21" spans="1:32">
      <c r="A21" s="14" t="s">
        <v>5</v>
      </c>
      <c r="B21" s="4">
        <f>B20-COUNT(B3:B18)</f>
        <v>2</v>
      </c>
      <c r="C21" s="4">
        <f t="shared" ref="C21:D21" si="8">C20-COUNT(C3:C18)</f>
        <v>2</v>
      </c>
      <c r="D21" s="4">
        <f t="shared" si="8"/>
        <v>0</v>
      </c>
      <c r="E21" s="8">
        <f>SUM(B21:D21)</f>
        <v>4</v>
      </c>
      <c r="G21" s="8">
        <f>SUM(H21:J21)</f>
        <v>1</v>
      </c>
      <c r="H21" s="4">
        <f>H20-COUNT(H3:H18)</f>
        <v>0</v>
      </c>
      <c r="I21" s="6">
        <f t="shared" ref="I21:J21" si="9">I20-COUNT(I3:I18)</f>
        <v>0</v>
      </c>
      <c r="J21" s="4">
        <f t="shared" si="9"/>
        <v>1</v>
      </c>
      <c r="L21" s="14" t="s">
        <v>5</v>
      </c>
      <c r="M21" s="6">
        <f t="shared" ref="M21:O21" si="10">M20-COUNT(M3:M18)</f>
        <v>0</v>
      </c>
      <c r="N21" s="6">
        <f t="shared" si="10"/>
        <v>0</v>
      </c>
      <c r="O21" s="6">
        <f t="shared" si="10"/>
        <v>2</v>
      </c>
      <c r="P21" s="8">
        <f>SUM(M21:O21)</f>
        <v>2</v>
      </c>
      <c r="R21" s="8">
        <f>SUM(S21:U21)</f>
        <v>3</v>
      </c>
      <c r="S21" s="4">
        <f>S20-COUNT(S3:S18)</f>
        <v>0</v>
      </c>
      <c r="T21" s="4">
        <f>T20-COUNT(T3:T18)</f>
        <v>2</v>
      </c>
      <c r="U21" s="4">
        <f t="shared" ref="U21" si="11">U20-COUNT(U3:U18)</f>
        <v>1</v>
      </c>
    </row>
    <row r="22" spans="1:32">
      <c r="A22" s="14" t="s">
        <v>10</v>
      </c>
      <c r="B22" s="25">
        <f>B21/B20</f>
        <v>0.5</v>
      </c>
      <c r="C22" s="27">
        <f t="shared" ref="C22:E22" si="12">C21/C20</f>
        <v>0.5</v>
      </c>
      <c r="D22" s="27">
        <f t="shared" si="12"/>
        <v>0</v>
      </c>
      <c r="E22" s="26">
        <f t="shared" si="12"/>
        <v>0.33333333333333331</v>
      </c>
      <c r="G22" s="26">
        <f t="shared" ref="G22:J22" si="13">G21/G20</f>
        <v>8.3333333333333329E-2</v>
      </c>
      <c r="H22" s="27">
        <f t="shared" si="13"/>
        <v>0</v>
      </c>
      <c r="I22" s="30">
        <f t="shared" si="13"/>
        <v>0</v>
      </c>
      <c r="J22" s="27">
        <f t="shared" si="13"/>
        <v>0.25</v>
      </c>
      <c r="L22" s="14" t="s">
        <v>10</v>
      </c>
      <c r="M22" s="27">
        <f t="shared" ref="M22:P22" si="14">M21/M20</f>
        <v>0</v>
      </c>
      <c r="N22" s="30">
        <f t="shared" si="14"/>
        <v>0</v>
      </c>
      <c r="O22" s="30">
        <f t="shared" si="14"/>
        <v>0.5</v>
      </c>
      <c r="P22" s="26">
        <f t="shared" si="14"/>
        <v>0.14285714285714285</v>
      </c>
      <c r="R22" s="26">
        <f t="shared" ref="R22:U22" si="15">R21/R20</f>
        <v>0.23076923076923078</v>
      </c>
      <c r="S22" s="27">
        <f t="shared" si="15"/>
        <v>0</v>
      </c>
      <c r="T22" s="27">
        <f t="shared" si="15"/>
        <v>0.5</v>
      </c>
      <c r="U22" s="27">
        <f t="shared" si="15"/>
        <v>0.25</v>
      </c>
    </row>
    <row r="23" spans="1:32">
      <c r="A23" s="14" t="s">
        <v>4</v>
      </c>
      <c r="B23" s="9">
        <f>B19/B20</f>
        <v>3</v>
      </c>
      <c r="C23" s="9">
        <f t="shared" ref="C23:E23" si="16">C19/C20</f>
        <v>2.75</v>
      </c>
      <c r="D23" s="9">
        <f t="shared" si="16"/>
        <v>3.5</v>
      </c>
      <c r="E23" s="12">
        <f t="shared" si="16"/>
        <v>3.0833333333333335</v>
      </c>
      <c r="G23" s="12">
        <f t="shared" ref="G23" si="17">G19/G20</f>
        <v>4.166666666666667</v>
      </c>
      <c r="H23" s="9">
        <f>H19/H20</f>
        <v>5.75</v>
      </c>
      <c r="I23" s="9">
        <f t="shared" ref="I23:J23" si="18">I19/I20</f>
        <v>3.5</v>
      </c>
      <c r="J23" s="31">
        <f t="shared" si="18"/>
        <v>3.25</v>
      </c>
      <c r="L23" s="14" t="s">
        <v>4</v>
      </c>
      <c r="M23" s="9">
        <f>M19/M20</f>
        <v>0.4</v>
      </c>
      <c r="N23" s="31">
        <f t="shared" ref="N23:P23" si="19">N19/N20</f>
        <v>7.4</v>
      </c>
      <c r="O23" s="9">
        <f t="shared" si="19"/>
        <v>2.75</v>
      </c>
      <c r="P23" s="12">
        <f t="shared" si="19"/>
        <v>3.5714285714285716</v>
      </c>
      <c r="R23" s="12">
        <f t="shared" ref="R23" si="20">R19/R20</f>
        <v>2.0769230769230771</v>
      </c>
      <c r="S23" s="9">
        <f>S19/S20</f>
        <v>5.8</v>
      </c>
      <c r="T23" s="9">
        <f t="shared" ref="T23:U23" si="21">T19/T20</f>
        <v>-4.25</v>
      </c>
      <c r="U23" s="9">
        <f t="shared" si="21"/>
        <v>3.75</v>
      </c>
    </row>
    <row r="24" spans="1:32">
      <c r="A24" s="14" t="s">
        <v>7</v>
      </c>
      <c r="B24" s="10">
        <f>B19/(B20-B21)</f>
        <v>6</v>
      </c>
      <c r="C24" s="10">
        <f t="shared" ref="C24:E24" si="22">C19/(C20-C21)</f>
        <v>5.5</v>
      </c>
      <c r="D24" s="10">
        <f t="shared" si="22"/>
        <v>3.5</v>
      </c>
      <c r="E24" s="11">
        <f t="shared" si="22"/>
        <v>4.625</v>
      </c>
      <c r="G24" s="11">
        <f t="shared" ref="G24" si="23">G19/(G20-G21)</f>
        <v>4.5454545454545459</v>
      </c>
      <c r="H24" s="10">
        <f>H19/(H20-H21)</f>
        <v>5.75</v>
      </c>
      <c r="I24" s="9">
        <f t="shared" ref="I24:J24" si="24">I19/(I20-I21)</f>
        <v>3.5</v>
      </c>
      <c r="J24" s="31">
        <f t="shared" si="24"/>
        <v>4.333333333333333</v>
      </c>
      <c r="L24" s="14" t="s">
        <v>7</v>
      </c>
      <c r="M24" s="9">
        <f>M19/(M20-M21)</f>
        <v>0.4</v>
      </c>
      <c r="N24" s="31">
        <f t="shared" ref="N24:P24" si="25">N19/(N20-N21)</f>
        <v>7.4</v>
      </c>
      <c r="O24" s="10">
        <f t="shared" si="25"/>
        <v>5.5</v>
      </c>
      <c r="P24" s="11">
        <f t="shared" si="25"/>
        <v>4.166666666666667</v>
      </c>
      <c r="R24" s="11">
        <f t="shared" ref="R24" si="26">R19/(R20-R21)</f>
        <v>2.7</v>
      </c>
      <c r="S24" s="10">
        <f>S19/(S20-S21)</f>
        <v>5.8</v>
      </c>
      <c r="T24" s="10">
        <f t="shared" ref="T24:U24" si="27">T19/(T20-T21)</f>
        <v>-8.5</v>
      </c>
      <c r="U24" s="10">
        <f t="shared" si="27"/>
        <v>5</v>
      </c>
    </row>
    <row r="25" spans="1:32">
      <c r="C25" s="18"/>
      <c r="N25" s="18"/>
    </row>
    <row r="26" spans="1:32">
      <c r="A26" s="79"/>
      <c r="B26" s="80"/>
      <c r="C26" s="80"/>
      <c r="D26" s="80"/>
      <c r="E26" s="81"/>
      <c r="F26" s="82"/>
      <c r="G26" s="82"/>
      <c r="H26" s="82"/>
      <c r="I26" s="82"/>
      <c r="J26" s="82"/>
      <c r="K26" s="82"/>
      <c r="L26" s="79"/>
      <c r="M26" s="80"/>
      <c r="N26" s="80"/>
      <c r="O26" s="80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</row>
    <row r="28" spans="1:32">
      <c r="B28" s="279" t="s">
        <v>18</v>
      </c>
      <c r="C28" s="279"/>
      <c r="D28" s="279"/>
      <c r="E28" s="20">
        <f>COUNTIF(E30:E44,"&gt;37")-1</f>
        <v>1</v>
      </c>
      <c r="G28" s="20">
        <f>COUNTIF(G30:G44,"&gt;37")-1</f>
        <v>-1</v>
      </c>
      <c r="H28" s="278" t="s">
        <v>25</v>
      </c>
      <c r="I28" s="278"/>
      <c r="J28" s="278"/>
      <c r="M28" s="278" t="s">
        <v>25</v>
      </c>
      <c r="N28" s="278"/>
      <c r="O28" s="278"/>
      <c r="P28" s="20">
        <f>COUNTIF(P30:P44,"&gt;37")-1</f>
        <v>0</v>
      </c>
      <c r="R28" s="20">
        <f>COUNTIF(R30:R44,"&gt;37")-1</f>
        <v>2</v>
      </c>
      <c r="S28" s="279" t="s">
        <v>18</v>
      </c>
      <c r="T28" s="279"/>
      <c r="U28" s="279"/>
    </row>
    <row r="29" spans="1:32">
      <c r="B29" s="84" t="s">
        <v>20</v>
      </c>
      <c r="C29" s="83" t="s">
        <v>21</v>
      </c>
      <c r="D29" s="83" t="s">
        <v>19</v>
      </c>
      <c r="E29" s="21"/>
      <c r="F29" s="19"/>
      <c r="H29" s="4" t="s">
        <v>26</v>
      </c>
      <c r="I29" s="16" t="s">
        <v>27</v>
      </c>
      <c r="J29" s="17" t="s">
        <v>8</v>
      </c>
      <c r="M29" s="4" t="s">
        <v>26</v>
      </c>
      <c r="N29" s="16" t="s">
        <v>27</v>
      </c>
      <c r="O29" s="17" t="s">
        <v>8</v>
      </c>
      <c r="P29" s="19"/>
      <c r="Q29" s="19"/>
      <c r="R29" s="19"/>
      <c r="S29" s="84" t="s">
        <v>20</v>
      </c>
      <c r="T29" s="83" t="s">
        <v>21</v>
      </c>
      <c r="U29" s="83" t="s">
        <v>19</v>
      </c>
    </row>
    <row r="30" spans="1:32">
      <c r="A30" s="3">
        <v>1</v>
      </c>
      <c r="B30" s="4">
        <v>8</v>
      </c>
      <c r="C30" s="5"/>
      <c r="D30" s="5"/>
      <c r="E30" s="23">
        <f>SUM($B$30:D30)</f>
        <v>8</v>
      </c>
      <c r="G30" s="23">
        <f>SUM($H$30:J30)</f>
        <v>9</v>
      </c>
      <c r="H30" s="4">
        <v>9</v>
      </c>
      <c r="I30" s="5"/>
      <c r="J30" s="5"/>
      <c r="L30" s="3">
        <v>1</v>
      </c>
      <c r="M30" s="4">
        <v>8</v>
      </c>
      <c r="N30" s="5"/>
      <c r="O30" s="5"/>
      <c r="P30" s="23">
        <f>SUM($M$30:O30)</f>
        <v>8</v>
      </c>
      <c r="R30" s="23">
        <f>SUM($S$30:U30)</f>
        <v>7</v>
      </c>
      <c r="S30" s="4">
        <v>7</v>
      </c>
      <c r="T30" s="5"/>
      <c r="U30" s="5"/>
    </row>
    <row r="31" spans="1:32">
      <c r="A31" s="7">
        <v>2</v>
      </c>
      <c r="B31" s="5"/>
      <c r="C31" s="4">
        <v>9</v>
      </c>
      <c r="D31" s="5"/>
      <c r="E31" s="23">
        <f>SUM($B$30:D31)</f>
        <v>17</v>
      </c>
      <c r="G31" s="23">
        <f>SUM($H$30:J31)</f>
        <v>12</v>
      </c>
      <c r="H31" s="5"/>
      <c r="I31" s="4">
        <v>3</v>
      </c>
      <c r="J31" s="5"/>
      <c r="L31" s="7">
        <v>2</v>
      </c>
      <c r="M31" s="5"/>
      <c r="N31" s="4">
        <v>5</v>
      </c>
      <c r="O31" s="5"/>
      <c r="P31" s="23">
        <f>SUM($M$30:O31)</f>
        <v>13</v>
      </c>
      <c r="R31" s="23">
        <f>SUM($S$30:U31)</f>
        <v>13</v>
      </c>
      <c r="S31" s="5"/>
      <c r="T31" s="4">
        <v>6</v>
      </c>
      <c r="U31" s="5"/>
    </row>
    <row r="32" spans="1:32">
      <c r="A32" s="7">
        <v>3</v>
      </c>
      <c r="B32" s="4"/>
      <c r="C32" s="5"/>
      <c r="D32" s="5">
        <v>7</v>
      </c>
      <c r="E32" s="23">
        <f>SUM($B$30:D32)</f>
        <v>24</v>
      </c>
      <c r="G32" s="23">
        <f>SUM($H$30:J32)</f>
        <v>20</v>
      </c>
      <c r="H32" s="4"/>
      <c r="I32" s="5"/>
      <c r="J32" s="5">
        <v>8</v>
      </c>
      <c r="L32" s="7">
        <v>3</v>
      </c>
      <c r="M32" s="4"/>
      <c r="N32" s="5"/>
      <c r="O32" s="5">
        <v>5</v>
      </c>
      <c r="P32" s="23">
        <f>SUM($M$30:O32)</f>
        <v>18</v>
      </c>
      <c r="R32" s="23">
        <f>SUM($S$30:U32)</f>
        <v>18</v>
      </c>
      <c r="S32" s="4"/>
      <c r="T32" s="5"/>
      <c r="U32" s="5">
        <v>5</v>
      </c>
    </row>
    <row r="33" spans="1:21">
      <c r="A33" s="3">
        <v>4</v>
      </c>
      <c r="B33" s="5">
        <v>8</v>
      </c>
      <c r="C33" s="4"/>
      <c r="D33" s="5"/>
      <c r="E33" s="23">
        <f>SUM($B$30:D33)</f>
        <v>32</v>
      </c>
      <c r="G33" s="23">
        <f>SUM($H$30:J33)</f>
        <v>26</v>
      </c>
      <c r="H33" s="5">
        <v>6</v>
      </c>
      <c r="I33" s="4"/>
      <c r="J33" s="5"/>
      <c r="L33" s="7">
        <v>4</v>
      </c>
      <c r="M33" s="5" t="s">
        <v>1</v>
      </c>
      <c r="N33" s="4"/>
      <c r="O33" s="5"/>
      <c r="P33" s="23">
        <f>SUM($M$30:O33)</f>
        <v>18</v>
      </c>
      <c r="R33" s="23">
        <f>SUM($S$30:U33)</f>
        <v>18</v>
      </c>
      <c r="S33" s="5" t="s">
        <v>1</v>
      </c>
      <c r="T33" s="4"/>
      <c r="U33" s="5"/>
    </row>
    <row r="34" spans="1:21">
      <c r="A34" s="7">
        <v>5</v>
      </c>
      <c r="B34" s="4"/>
      <c r="C34" s="5">
        <v>6</v>
      </c>
      <c r="D34" s="5"/>
      <c r="E34" s="23">
        <f>SUM($B$30:D34)</f>
        <v>38</v>
      </c>
      <c r="G34" s="23">
        <f>SUM($H$30:J34)</f>
        <v>28</v>
      </c>
      <c r="H34" s="4"/>
      <c r="I34" s="5">
        <v>2</v>
      </c>
      <c r="J34" s="5"/>
      <c r="L34" s="7">
        <v>5</v>
      </c>
      <c r="M34" s="4"/>
      <c r="N34" s="5">
        <v>5</v>
      </c>
      <c r="O34" s="5"/>
      <c r="P34" s="23">
        <f>SUM($M$30:O34)</f>
        <v>23</v>
      </c>
      <c r="R34" s="23">
        <f>SUM($S$30:U34)</f>
        <v>24</v>
      </c>
      <c r="S34" s="4"/>
      <c r="T34" s="5">
        <v>6</v>
      </c>
      <c r="U34" s="5"/>
    </row>
    <row r="35" spans="1:21">
      <c r="A35" s="7">
        <v>6</v>
      </c>
      <c r="B35" s="5"/>
      <c r="C35" s="4"/>
      <c r="D35" s="5">
        <v>12</v>
      </c>
      <c r="E35" s="23">
        <f>SUM($B$30:D35)</f>
        <v>50</v>
      </c>
      <c r="G35" s="23"/>
      <c r="H35" s="5"/>
      <c r="I35" s="4"/>
      <c r="J35" s="5"/>
      <c r="L35" s="7">
        <v>6</v>
      </c>
      <c r="M35" s="5"/>
      <c r="N35" s="4"/>
      <c r="O35" s="5">
        <v>9</v>
      </c>
      <c r="P35" s="23">
        <f>SUM($M$30:O35)</f>
        <v>32</v>
      </c>
      <c r="R35" s="23">
        <f>SUM($S$30:U35)</f>
        <v>28</v>
      </c>
      <c r="S35" s="5"/>
      <c r="T35" s="4"/>
      <c r="U35" s="5">
        <v>4</v>
      </c>
    </row>
    <row r="36" spans="1:21">
      <c r="C36" s="18"/>
      <c r="H36" s="2"/>
      <c r="I36" s="18"/>
      <c r="J36" s="2"/>
      <c r="L36" s="7">
        <v>7</v>
      </c>
      <c r="M36" s="4" t="s">
        <v>1</v>
      </c>
      <c r="N36" s="5"/>
      <c r="O36" s="5"/>
      <c r="P36" s="23">
        <f>SUM($M$30:O36)</f>
        <v>32</v>
      </c>
      <c r="R36" s="23">
        <f>SUM($S$30:U36)</f>
        <v>34</v>
      </c>
      <c r="S36" s="4">
        <v>6</v>
      </c>
      <c r="T36" s="5"/>
      <c r="U36" s="5"/>
    </row>
    <row r="37" spans="1:21">
      <c r="C37" s="18"/>
      <c r="H37" s="2"/>
      <c r="I37" s="18"/>
      <c r="J37" s="2"/>
      <c r="L37" s="7">
        <v>8</v>
      </c>
      <c r="M37" s="5"/>
      <c r="N37" s="4">
        <v>4</v>
      </c>
      <c r="O37" s="5"/>
      <c r="P37" s="23">
        <f>SUM($M$30:O37)</f>
        <v>36</v>
      </c>
      <c r="R37" s="23">
        <f>SUM($S$30:U37)</f>
        <v>38</v>
      </c>
      <c r="S37" s="5"/>
      <c r="T37" s="4">
        <v>4</v>
      </c>
      <c r="U37" s="5"/>
    </row>
    <row r="38" spans="1:21">
      <c r="C38" s="18"/>
      <c r="H38" s="2"/>
      <c r="I38" s="18"/>
      <c r="J38" s="2"/>
      <c r="L38" s="7">
        <v>9</v>
      </c>
      <c r="M38" s="5"/>
      <c r="N38" s="4"/>
      <c r="O38" s="5" t="s">
        <v>1</v>
      </c>
      <c r="P38" s="23">
        <f>SUM($M$30:O38)</f>
        <v>36</v>
      </c>
      <c r="R38" s="23">
        <f>SUM($S$30:U38)</f>
        <v>41</v>
      </c>
      <c r="S38" s="5"/>
      <c r="T38" s="4"/>
      <c r="U38" s="5">
        <v>3</v>
      </c>
    </row>
    <row r="39" spans="1:21">
      <c r="C39" s="18"/>
      <c r="H39" s="2"/>
      <c r="I39" s="18"/>
      <c r="J39" s="2"/>
      <c r="L39" s="7">
        <v>10</v>
      </c>
      <c r="M39" s="5">
        <v>4</v>
      </c>
      <c r="N39" s="4"/>
      <c r="O39" s="5"/>
      <c r="P39" s="23">
        <f>SUM($M$30:O39)</f>
        <v>40</v>
      </c>
      <c r="R39" s="23">
        <f>SUM($S$30:U39)</f>
        <v>50</v>
      </c>
      <c r="S39" s="5">
        <v>9</v>
      </c>
      <c r="T39" s="4"/>
      <c r="U39" s="5"/>
    </row>
    <row r="40" spans="1:21">
      <c r="C40" s="18"/>
      <c r="H40" s="2"/>
      <c r="I40" s="18"/>
      <c r="J40" s="2"/>
      <c r="L40" s="76"/>
      <c r="M40" s="77"/>
      <c r="N40" s="20"/>
      <c r="O40" s="77"/>
      <c r="P40" s="78"/>
      <c r="R40" s="78"/>
      <c r="S40" s="77"/>
      <c r="T40" s="20"/>
      <c r="U40" s="77"/>
    </row>
    <row r="41" spans="1:21">
      <c r="C41" s="18"/>
      <c r="H41" s="2"/>
      <c r="I41" s="18"/>
      <c r="J41" s="2"/>
      <c r="L41" s="76"/>
      <c r="M41" s="77"/>
      <c r="N41" s="20"/>
      <c r="O41" s="77"/>
      <c r="P41" s="78"/>
      <c r="R41" s="78"/>
      <c r="S41" s="77"/>
      <c r="T41" s="20"/>
      <c r="U41" s="77"/>
    </row>
    <row r="42" spans="1:21">
      <c r="C42" s="18"/>
      <c r="H42" s="2"/>
      <c r="I42" s="18"/>
      <c r="J42" s="2"/>
      <c r="L42" s="76"/>
      <c r="M42" s="77"/>
      <c r="N42" s="20"/>
      <c r="O42" s="77"/>
      <c r="P42" s="78"/>
      <c r="R42" s="78"/>
      <c r="S42" s="77"/>
      <c r="T42" s="20"/>
      <c r="U42" s="77"/>
    </row>
    <row r="43" spans="1:21">
      <c r="C43" s="18"/>
      <c r="H43" s="2"/>
      <c r="I43" s="18"/>
      <c r="J43" s="2"/>
      <c r="L43" s="76"/>
      <c r="M43" s="77"/>
      <c r="N43" s="20"/>
      <c r="O43" s="77"/>
      <c r="P43" s="78"/>
      <c r="R43" s="78"/>
      <c r="S43" s="77"/>
      <c r="T43" s="20"/>
      <c r="U43" s="77"/>
    </row>
    <row r="44" spans="1:21">
      <c r="C44" s="18"/>
      <c r="H44" s="2"/>
      <c r="I44" s="18"/>
      <c r="J44" s="2"/>
      <c r="L44" s="76"/>
      <c r="M44" s="77"/>
      <c r="N44" s="20"/>
      <c r="O44" s="77"/>
      <c r="P44" s="78"/>
      <c r="R44" s="78"/>
      <c r="S44" s="77"/>
      <c r="T44" s="20"/>
      <c r="U44" s="77"/>
    </row>
    <row r="45" spans="1:21">
      <c r="C45" s="18"/>
      <c r="H45" s="2"/>
      <c r="I45" s="18"/>
      <c r="J45" s="2"/>
      <c r="N45" s="18"/>
      <c r="P45" s="18"/>
      <c r="S45" s="2"/>
      <c r="T45" s="18"/>
      <c r="U45" s="2"/>
    </row>
    <row r="46" spans="1:21">
      <c r="A46" s="14" t="s">
        <v>2</v>
      </c>
      <c r="B46" s="4">
        <f>SUM(B30:B45)</f>
        <v>16</v>
      </c>
      <c r="C46" s="4">
        <f t="shared" ref="C46:D46" si="28">SUM(C30:C45)</f>
        <v>15</v>
      </c>
      <c r="D46" s="4">
        <f t="shared" si="28"/>
        <v>19</v>
      </c>
      <c r="E46" s="8">
        <f>SUM(B46:D46)</f>
        <v>50</v>
      </c>
      <c r="G46" s="8">
        <f>SUM(H46:J46)</f>
        <v>28</v>
      </c>
      <c r="H46" s="4">
        <f>SUM(H30:H45)</f>
        <v>15</v>
      </c>
      <c r="I46" s="4">
        <f t="shared" ref="I46:J46" si="29">SUM(I30:I45)</f>
        <v>5</v>
      </c>
      <c r="J46" s="6">
        <f t="shared" si="29"/>
        <v>8</v>
      </c>
      <c r="L46" s="14" t="s">
        <v>2</v>
      </c>
      <c r="M46" s="4">
        <f>SUM(M30:M45)</f>
        <v>12</v>
      </c>
      <c r="N46" s="6">
        <f t="shared" ref="N46:O46" si="30">SUM(N30:N45)</f>
        <v>14</v>
      </c>
      <c r="O46" s="4">
        <f t="shared" si="30"/>
        <v>14</v>
      </c>
      <c r="P46" s="8">
        <f>SUM(M46:O46)</f>
        <v>40</v>
      </c>
      <c r="R46" s="8">
        <f>SUM(S46:U46)</f>
        <v>50</v>
      </c>
      <c r="S46" s="4">
        <f>SUM(S30:S45)</f>
        <v>22</v>
      </c>
      <c r="T46" s="4">
        <f t="shared" ref="T46:U46" si="31">SUM(T30:T45)</f>
        <v>16</v>
      </c>
      <c r="U46" s="4">
        <f t="shared" si="31"/>
        <v>12</v>
      </c>
    </row>
    <row r="47" spans="1:21">
      <c r="A47" s="13" t="s">
        <v>3</v>
      </c>
      <c r="B47" s="5">
        <f>COUNTA(B30:B45)</f>
        <v>2</v>
      </c>
      <c r="C47" s="5">
        <f t="shared" ref="C47:D47" si="32">COUNTA(C30:C45)</f>
        <v>2</v>
      </c>
      <c r="D47" s="5">
        <f t="shared" si="32"/>
        <v>2</v>
      </c>
      <c r="E47" s="8">
        <f>SUM(B47:D47)</f>
        <v>6</v>
      </c>
      <c r="G47" s="8">
        <f>SUM(H47:J47)</f>
        <v>5</v>
      </c>
      <c r="H47" s="5">
        <f>COUNTA(H30:H45)</f>
        <v>2</v>
      </c>
      <c r="I47" s="5">
        <f t="shared" ref="I47:J47" si="33">COUNTA(I30:I45)</f>
        <v>2</v>
      </c>
      <c r="J47" s="5">
        <f t="shared" si="33"/>
        <v>1</v>
      </c>
      <c r="L47" s="13" t="s">
        <v>3</v>
      </c>
      <c r="M47" s="5">
        <f>COUNTA(M30:M45)</f>
        <v>4</v>
      </c>
      <c r="N47" s="5">
        <f t="shared" ref="N47:O47" si="34">COUNTA(N30:N45)</f>
        <v>3</v>
      </c>
      <c r="O47" s="5">
        <f t="shared" si="34"/>
        <v>3</v>
      </c>
      <c r="P47" s="8">
        <f>SUM(M47:O47)</f>
        <v>10</v>
      </c>
      <c r="R47" s="8">
        <f>SUM(S47:U47)</f>
        <v>10</v>
      </c>
      <c r="S47" s="5">
        <f>COUNTA(S30:S45)</f>
        <v>4</v>
      </c>
      <c r="T47" s="5">
        <f t="shared" ref="T47:U47" si="35">COUNTA(T30:T45)</f>
        <v>3</v>
      </c>
      <c r="U47" s="5">
        <f t="shared" si="35"/>
        <v>3</v>
      </c>
    </row>
    <row r="48" spans="1:21">
      <c r="A48" s="14" t="s">
        <v>5</v>
      </c>
      <c r="B48" s="4">
        <f>B47-COUNT(B30:B45)</f>
        <v>0</v>
      </c>
      <c r="C48" s="4">
        <f t="shared" ref="C48:D48" si="36">C47-COUNT(C30:C45)</f>
        <v>0</v>
      </c>
      <c r="D48" s="4">
        <f t="shared" si="36"/>
        <v>0</v>
      </c>
      <c r="E48" s="8">
        <f>SUM(B48:D48)</f>
        <v>0</v>
      </c>
      <c r="G48" s="8">
        <f>SUM(H48:J48)</f>
        <v>0</v>
      </c>
      <c r="H48" s="4">
        <f>H47-COUNT(H30:H45)</f>
        <v>0</v>
      </c>
      <c r="I48" s="6">
        <f t="shared" ref="I48:J48" si="37">I47-COUNT(I30:I45)</f>
        <v>0</v>
      </c>
      <c r="J48" s="4">
        <f t="shared" si="37"/>
        <v>0</v>
      </c>
      <c r="L48" s="14" t="s">
        <v>5</v>
      </c>
      <c r="M48" s="6">
        <f t="shared" ref="M48:O48" si="38">M47-COUNT(M30:M45)</f>
        <v>2</v>
      </c>
      <c r="N48" s="6">
        <f t="shared" si="38"/>
        <v>0</v>
      </c>
      <c r="O48" s="6">
        <f t="shared" si="38"/>
        <v>1</v>
      </c>
      <c r="P48" s="8">
        <f>SUM(M48:O48)</f>
        <v>3</v>
      </c>
      <c r="R48" s="8">
        <f>SUM(S48:U48)</f>
        <v>1</v>
      </c>
      <c r="S48" s="4">
        <f>S47-COUNT(S30:S45)</f>
        <v>1</v>
      </c>
      <c r="T48" s="4">
        <f>T47-COUNT(T30:T45)</f>
        <v>0</v>
      </c>
      <c r="U48" s="4">
        <f t="shared" ref="U48" si="39">U47-COUNT(U30:U45)</f>
        <v>0</v>
      </c>
    </row>
    <row r="49" spans="1:32">
      <c r="A49" s="14" t="s">
        <v>10</v>
      </c>
      <c r="B49" s="25">
        <f>B48/B47</f>
        <v>0</v>
      </c>
      <c r="C49" s="27">
        <f t="shared" ref="C49:E49" si="40">C48/C47</f>
        <v>0</v>
      </c>
      <c r="D49" s="27">
        <f t="shared" si="40"/>
        <v>0</v>
      </c>
      <c r="E49" s="26">
        <f t="shared" si="40"/>
        <v>0</v>
      </c>
      <c r="G49" s="26">
        <f t="shared" ref="G49:J49" si="41">G48/G47</f>
        <v>0</v>
      </c>
      <c r="H49" s="27">
        <f t="shared" si="41"/>
        <v>0</v>
      </c>
      <c r="I49" s="30">
        <f t="shared" si="41"/>
        <v>0</v>
      </c>
      <c r="J49" s="27">
        <f t="shared" si="41"/>
        <v>0</v>
      </c>
      <c r="L49" s="14" t="s">
        <v>10</v>
      </c>
      <c r="M49" s="27">
        <f t="shared" ref="M49:P49" si="42">M48/M47</f>
        <v>0.5</v>
      </c>
      <c r="N49" s="30">
        <f t="shared" si="42"/>
        <v>0</v>
      </c>
      <c r="O49" s="30">
        <f t="shared" si="42"/>
        <v>0.33333333333333331</v>
      </c>
      <c r="P49" s="26">
        <f t="shared" si="42"/>
        <v>0.3</v>
      </c>
      <c r="R49" s="26">
        <f t="shared" ref="R49:U49" si="43">R48/R47</f>
        <v>0.1</v>
      </c>
      <c r="S49" s="27">
        <f t="shared" si="43"/>
        <v>0.25</v>
      </c>
      <c r="T49" s="27">
        <f t="shared" si="43"/>
        <v>0</v>
      </c>
      <c r="U49" s="27">
        <f t="shared" si="43"/>
        <v>0</v>
      </c>
    </row>
    <row r="50" spans="1:32">
      <c r="A50" s="14" t="s">
        <v>4</v>
      </c>
      <c r="B50" s="9">
        <f>B46/B47</f>
        <v>8</v>
      </c>
      <c r="C50" s="9">
        <f t="shared" ref="C50:E50" si="44">C46/C47</f>
        <v>7.5</v>
      </c>
      <c r="D50" s="9">
        <f t="shared" si="44"/>
        <v>9.5</v>
      </c>
      <c r="E50" s="12">
        <f t="shared" si="44"/>
        <v>8.3333333333333339</v>
      </c>
      <c r="G50" s="12">
        <f t="shared" ref="G50" si="45">G46/G47</f>
        <v>5.6</v>
      </c>
      <c r="H50" s="9">
        <f>H46/H47</f>
        <v>7.5</v>
      </c>
      <c r="I50" s="9">
        <f t="shared" ref="I50:J50" si="46">I46/I47</f>
        <v>2.5</v>
      </c>
      <c r="J50" s="31">
        <f t="shared" si="46"/>
        <v>8</v>
      </c>
      <c r="L50" s="14" t="s">
        <v>4</v>
      </c>
      <c r="M50" s="9">
        <f>M46/M47</f>
        <v>3</v>
      </c>
      <c r="N50" s="31">
        <f t="shared" ref="N50:P50" si="47">N46/N47</f>
        <v>4.666666666666667</v>
      </c>
      <c r="O50" s="9">
        <f t="shared" si="47"/>
        <v>4.666666666666667</v>
      </c>
      <c r="P50" s="12">
        <f t="shared" si="47"/>
        <v>4</v>
      </c>
      <c r="R50" s="12">
        <f t="shared" ref="R50" si="48">R46/R47</f>
        <v>5</v>
      </c>
      <c r="S50" s="9">
        <f>S46/S47</f>
        <v>5.5</v>
      </c>
      <c r="T50" s="9">
        <f t="shared" ref="T50:U50" si="49">T46/T47</f>
        <v>5.333333333333333</v>
      </c>
      <c r="U50" s="9">
        <f t="shared" si="49"/>
        <v>4</v>
      </c>
    </row>
    <row r="51" spans="1:32">
      <c r="A51" s="14" t="s">
        <v>7</v>
      </c>
      <c r="B51" s="10">
        <f>B46/(B47-B48)</f>
        <v>8</v>
      </c>
      <c r="C51" s="10">
        <f t="shared" ref="C51:E51" si="50">C46/(C47-C48)</f>
        <v>7.5</v>
      </c>
      <c r="D51" s="10">
        <f t="shared" si="50"/>
        <v>9.5</v>
      </c>
      <c r="E51" s="11">
        <f t="shared" si="50"/>
        <v>8.3333333333333339</v>
      </c>
      <c r="G51" s="11">
        <f t="shared" ref="G51" si="51">G46/(G47-G48)</f>
        <v>5.6</v>
      </c>
      <c r="H51" s="10">
        <f>H46/(H47-H48)</f>
        <v>7.5</v>
      </c>
      <c r="I51" s="9">
        <f t="shared" ref="I51:J51" si="52">I46/(I47-I48)</f>
        <v>2.5</v>
      </c>
      <c r="J51" s="31">
        <f t="shared" si="52"/>
        <v>8</v>
      </c>
      <c r="L51" s="14" t="s">
        <v>7</v>
      </c>
      <c r="M51" s="9">
        <f>M46/(M47-M48)</f>
        <v>6</v>
      </c>
      <c r="N51" s="31">
        <f t="shared" ref="N51:P51" si="53">N46/(N47-N48)</f>
        <v>4.666666666666667</v>
      </c>
      <c r="O51" s="10">
        <f t="shared" si="53"/>
        <v>7</v>
      </c>
      <c r="P51" s="11">
        <f t="shared" si="53"/>
        <v>5.7142857142857144</v>
      </c>
      <c r="R51" s="11">
        <f t="shared" ref="R51" si="54">R46/(R47-R48)</f>
        <v>5.5555555555555554</v>
      </c>
      <c r="S51" s="10">
        <f>S46/(S47-S48)</f>
        <v>7.333333333333333</v>
      </c>
      <c r="T51" s="10">
        <f t="shared" ref="T51:U51" si="55">T46/(T47-T48)</f>
        <v>5.333333333333333</v>
      </c>
      <c r="U51" s="10">
        <f t="shared" si="55"/>
        <v>4</v>
      </c>
    </row>
    <row r="53" spans="1:32">
      <c r="A53" s="79"/>
      <c r="B53" s="80"/>
      <c r="C53" s="80"/>
      <c r="D53" s="80"/>
      <c r="E53" s="81"/>
      <c r="F53" s="82"/>
      <c r="G53" s="82"/>
      <c r="H53" s="82"/>
      <c r="I53" s="82"/>
      <c r="J53" s="82"/>
      <c r="K53" s="82"/>
      <c r="L53" s="79"/>
      <c r="M53" s="80"/>
      <c r="N53" s="80"/>
      <c r="O53" s="80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</row>
    <row r="55" spans="1:32">
      <c r="B55" s="279" t="s">
        <v>22</v>
      </c>
      <c r="C55" s="279"/>
      <c r="D55" s="279"/>
      <c r="E55" s="20">
        <f>COUNTIF(E57:E71,"&gt;37")-1</f>
        <v>2</v>
      </c>
      <c r="G55" s="20">
        <f>COUNTIF(G57:G71,"&gt;37")-1</f>
        <v>-1</v>
      </c>
      <c r="H55" s="278" t="s">
        <v>37</v>
      </c>
      <c r="I55" s="278"/>
      <c r="J55" s="278"/>
      <c r="M55" s="279" t="s">
        <v>37</v>
      </c>
      <c r="N55" s="279"/>
      <c r="O55" s="279"/>
      <c r="P55" s="20">
        <f>COUNTIF(P57:P71,"&gt;37")-1</f>
        <v>1</v>
      </c>
      <c r="R55" s="20">
        <f>COUNTIF(R57:R71,"&gt;37")-1</f>
        <v>2</v>
      </c>
      <c r="S55" s="278" t="s">
        <v>22</v>
      </c>
      <c r="T55" s="278"/>
      <c r="U55" s="278"/>
      <c r="W55" s="1"/>
      <c r="X55" s="278" t="s">
        <v>22</v>
      </c>
      <c r="Y55" s="278"/>
      <c r="Z55" s="278"/>
      <c r="AA55" s="20">
        <f>COUNTIF(AA57:AA71,"&gt;37")-1</f>
        <v>0</v>
      </c>
      <c r="AC55" s="20">
        <f>COUNTIF(AC57:AC71,"&gt;37")-1</f>
        <v>2</v>
      </c>
      <c r="AD55" s="279" t="s">
        <v>37</v>
      </c>
      <c r="AE55" s="279"/>
      <c r="AF55" s="279"/>
    </row>
    <row r="56" spans="1:32">
      <c r="B56" s="83" t="s">
        <v>45</v>
      </c>
      <c r="C56" s="84" t="s">
        <v>46</v>
      </c>
      <c r="D56" s="83" t="s">
        <v>47</v>
      </c>
      <c r="E56" s="21"/>
      <c r="F56" s="19"/>
      <c r="H56" s="4" t="s">
        <v>15</v>
      </c>
      <c r="I56" s="16" t="s">
        <v>29</v>
      </c>
      <c r="J56" s="17" t="s">
        <v>30</v>
      </c>
      <c r="M56" s="83" t="s">
        <v>15</v>
      </c>
      <c r="N56" s="84" t="s">
        <v>29</v>
      </c>
      <c r="O56" s="83" t="s">
        <v>30</v>
      </c>
      <c r="P56" s="19"/>
      <c r="Q56" s="19"/>
      <c r="R56" s="19"/>
      <c r="S56" s="4" t="s">
        <v>45</v>
      </c>
      <c r="T56" s="16" t="s">
        <v>46</v>
      </c>
      <c r="U56" s="17" t="s">
        <v>47</v>
      </c>
      <c r="W56" s="1"/>
      <c r="X56" s="4" t="s">
        <v>45</v>
      </c>
      <c r="Y56" s="16" t="s">
        <v>46</v>
      </c>
      <c r="Z56" s="17" t="s">
        <v>47</v>
      </c>
      <c r="AA56" s="21"/>
      <c r="AB56" s="19"/>
      <c r="AD56" s="83" t="s">
        <v>15</v>
      </c>
      <c r="AE56" s="84" t="s">
        <v>29</v>
      </c>
      <c r="AF56" s="83" t="s">
        <v>30</v>
      </c>
    </row>
    <row r="57" spans="1:32">
      <c r="A57" s="3">
        <v>1</v>
      </c>
      <c r="B57" s="4">
        <v>10</v>
      </c>
      <c r="C57" s="5"/>
      <c r="D57" s="5"/>
      <c r="E57" s="23">
        <f>SUM(B$57:D57)</f>
        <v>10</v>
      </c>
      <c r="G57" s="23">
        <f>SUM(H$57:J57)</f>
        <v>8</v>
      </c>
      <c r="H57" s="4">
        <v>8</v>
      </c>
      <c r="I57" s="5"/>
      <c r="J57" s="5"/>
      <c r="L57" s="3">
        <v>1</v>
      </c>
      <c r="M57" s="4">
        <v>12</v>
      </c>
      <c r="N57" s="5"/>
      <c r="O57" s="5"/>
      <c r="P57" s="23">
        <f>SUM(M$57:O57)</f>
        <v>12</v>
      </c>
      <c r="R57" s="23">
        <f>SUM(S$57:U57)</f>
        <v>9</v>
      </c>
      <c r="S57" s="4">
        <v>9</v>
      </c>
      <c r="T57" s="5"/>
      <c r="U57" s="5"/>
      <c r="W57" s="3">
        <v>1</v>
      </c>
      <c r="X57" s="4">
        <v>11</v>
      </c>
      <c r="Y57" s="5"/>
      <c r="Z57" s="5"/>
      <c r="AA57" s="23">
        <f>SUM(X$57:Z57)</f>
        <v>11</v>
      </c>
      <c r="AC57" s="23">
        <f>SUM(AD$57:AF57)</f>
        <v>10</v>
      </c>
      <c r="AD57" s="4">
        <v>10</v>
      </c>
      <c r="AE57" s="5"/>
      <c r="AF57" s="5"/>
    </row>
    <row r="58" spans="1:32">
      <c r="A58" s="7">
        <v>2</v>
      </c>
      <c r="B58" s="5"/>
      <c r="C58" s="4">
        <v>8</v>
      </c>
      <c r="D58" s="5"/>
      <c r="E58" s="23">
        <f>SUM(B$57:D58)</f>
        <v>18</v>
      </c>
      <c r="G58" s="23">
        <f>SUM(H$57:J58)</f>
        <v>15</v>
      </c>
      <c r="H58" s="5"/>
      <c r="I58" s="4">
        <v>7</v>
      </c>
      <c r="J58" s="5"/>
      <c r="L58" s="7">
        <v>2</v>
      </c>
      <c r="M58" s="5"/>
      <c r="N58" s="4">
        <v>9</v>
      </c>
      <c r="O58" s="5"/>
      <c r="P58" s="23">
        <f>SUM(M$57:O58)</f>
        <v>21</v>
      </c>
      <c r="R58" s="23">
        <f>SUM(S$57:U58)</f>
        <v>11</v>
      </c>
      <c r="S58" s="5"/>
      <c r="T58" s="4">
        <v>2</v>
      </c>
      <c r="U58" s="5"/>
      <c r="W58" s="7">
        <v>2</v>
      </c>
      <c r="X58" s="5"/>
      <c r="Y58" s="4">
        <v>2</v>
      </c>
      <c r="Z58" s="5"/>
      <c r="AA58" s="23">
        <f>SUM(X$57:Z58)</f>
        <v>13</v>
      </c>
      <c r="AC58" s="23">
        <f>SUM(AD$57:AF58)</f>
        <v>16</v>
      </c>
      <c r="AD58" s="5"/>
      <c r="AE58" s="4">
        <v>6</v>
      </c>
      <c r="AF58" s="5"/>
    </row>
    <row r="59" spans="1:32">
      <c r="A59" s="7">
        <v>3</v>
      </c>
      <c r="B59" s="4"/>
      <c r="C59" s="5"/>
      <c r="D59" s="5" t="s">
        <v>1</v>
      </c>
      <c r="E59" s="23">
        <f>SUM(B$57:D59)</f>
        <v>18</v>
      </c>
      <c r="G59" s="23">
        <f>SUM(H$57:J59)</f>
        <v>15</v>
      </c>
      <c r="H59" s="4"/>
      <c r="I59" s="5"/>
      <c r="J59" s="5" t="s">
        <v>1</v>
      </c>
      <c r="L59" s="7">
        <v>3</v>
      </c>
      <c r="M59" s="4"/>
      <c r="N59" s="5"/>
      <c r="O59" s="5">
        <v>10</v>
      </c>
      <c r="P59" s="23">
        <f>SUM(M$57:O59)</f>
        <v>31</v>
      </c>
      <c r="R59" s="23">
        <f>SUM(S$57:U59)</f>
        <v>19</v>
      </c>
      <c r="S59" s="4"/>
      <c r="T59" s="5"/>
      <c r="U59" s="5">
        <v>8</v>
      </c>
      <c r="W59" s="7">
        <v>3</v>
      </c>
      <c r="X59" s="4"/>
      <c r="Y59" s="5"/>
      <c r="Z59" s="5" t="s">
        <v>1</v>
      </c>
      <c r="AA59" s="23">
        <f>SUM(X$57:Z59)</f>
        <v>13</v>
      </c>
      <c r="AC59" s="23">
        <f>SUM(AD$57:AF59)</f>
        <v>16</v>
      </c>
      <c r="AD59" s="4"/>
      <c r="AE59" s="5"/>
      <c r="AF59" s="5" t="s">
        <v>1</v>
      </c>
    </row>
    <row r="60" spans="1:32">
      <c r="A60" s="3">
        <v>4</v>
      </c>
      <c r="B60" s="5">
        <v>7</v>
      </c>
      <c r="C60" s="4"/>
      <c r="D60" s="5"/>
      <c r="E60" s="23">
        <f>SUM(B$57:D60)</f>
        <v>25</v>
      </c>
      <c r="G60" s="23">
        <f>SUM(H$57:J60)</f>
        <v>26</v>
      </c>
      <c r="H60" s="5">
        <v>11</v>
      </c>
      <c r="I60" s="4"/>
      <c r="J60" s="5"/>
      <c r="L60" s="7">
        <v>4</v>
      </c>
      <c r="M60" s="5">
        <v>1</v>
      </c>
      <c r="N60" s="4"/>
      <c r="O60" s="5"/>
      <c r="P60" s="23">
        <f>SUM(M$57:O60)</f>
        <v>32</v>
      </c>
      <c r="R60" s="23">
        <f>SUM(S$57:U60)</f>
        <v>19</v>
      </c>
      <c r="S60" s="5" t="s">
        <v>1</v>
      </c>
      <c r="T60" s="4"/>
      <c r="U60" s="5"/>
      <c r="W60" s="3">
        <v>4</v>
      </c>
      <c r="X60" s="5" t="s">
        <v>1</v>
      </c>
      <c r="Y60" s="4"/>
      <c r="Z60" s="5"/>
      <c r="AA60" s="23">
        <f>SUM(X$57:Z60)</f>
        <v>13</v>
      </c>
      <c r="AC60" s="23">
        <f>SUM(AD$57:AF60)</f>
        <v>16</v>
      </c>
      <c r="AD60" s="5" t="s">
        <v>1</v>
      </c>
      <c r="AE60" s="4"/>
      <c r="AF60" s="5"/>
    </row>
    <row r="61" spans="1:32">
      <c r="A61" s="7">
        <v>5</v>
      </c>
      <c r="B61" s="4"/>
      <c r="C61" s="5">
        <v>11</v>
      </c>
      <c r="D61" s="5"/>
      <c r="E61" s="23">
        <f>SUM(B$57:D61)</f>
        <v>36</v>
      </c>
      <c r="G61" s="23">
        <f>SUM(H$57:J61)</f>
        <v>26</v>
      </c>
      <c r="H61" s="4"/>
      <c r="I61" s="5" t="s">
        <v>1</v>
      </c>
      <c r="J61" s="5"/>
      <c r="L61" s="7">
        <v>5</v>
      </c>
      <c r="M61" s="4"/>
      <c r="N61" s="5" t="s">
        <v>1</v>
      </c>
      <c r="O61" s="5"/>
      <c r="P61" s="23">
        <f>SUM(M$57:O61)</f>
        <v>32</v>
      </c>
      <c r="R61" s="23">
        <f>SUM(S$57:U61)</f>
        <v>19</v>
      </c>
      <c r="S61" s="4"/>
      <c r="T61" s="5" t="s">
        <v>1</v>
      </c>
      <c r="U61" s="5"/>
      <c r="W61" s="7">
        <v>5</v>
      </c>
      <c r="X61" s="4"/>
      <c r="Y61" s="5">
        <v>2</v>
      </c>
      <c r="Z61" s="5"/>
      <c r="AA61" s="23">
        <f>SUM(X$57:Z61)</f>
        <v>15</v>
      </c>
      <c r="AC61" s="23">
        <f>SUM(AD$57:AF61)</f>
        <v>26</v>
      </c>
      <c r="AD61" s="4"/>
      <c r="AE61" s="5">
        <v>10</v>
      </c>
      <c r="AF61" s="5"/>
    </row>
    <row r="62" spans="1:32">
      <c r="A62" s="7">
        <v>6</v>
      </c>
      <c r="B62" s="5"/>
      <c r="C62" s="4"/>
      <c r="D62" s="5">
        <v>7</v>
      </c>
      <c r="E62" s="23">
        <f>SUM(B$57:D62)</f>
        <v>43</v>
      </c>
      <c r="G62" s="23">
        <f>SUM(H$57:J62)</f>
        <v>29</v>
      </c>
      <c r="H62" s="5"/>
      <c r="I62" s="4"/>
      <c r="J62" s="5">
        <v>3</v>
      </c>
      <c r="L62" s="7">
        <v>6</v>
      </c>
      <c r="M62" s="5"/>
      <c r="N62" s="4"/>
      <c r="O62" s="5">
        <v>3</v>
      </c>
      <c r="P62" s="23">
        <f>SUM(M$57:O62)</f>
        <v>35</v>
      </c>
      <c r="R62" s="23">
        <f>SUM(S$57:U62)</f>
        <v>30</v>
      </c>
      <c r="S62" s="5"/>
      <c r="T62" s="4"/>
      <c r="U62" s="5">
        <v>11</v>
      </c>
      <c r="W62" s="7">
        <v>6</v>
      </c>
      <c r="X62" s="5"/>
      <c r="Y62" s="4"/>
      <c r="Z62" s="5">
        <v>2</v>
      </c>
      <c r="AA62" s="23">
        <f>SUM(X$57:Z62)</f>
        <v>17</v>
      </c>
      <c r="AC62" s="23">
        <f>SUM(AD$57:AF62)</f>
        <v>35</v>
      </c>
      <c r="AD62" s="5"/>
      <c r="AE62" s="4"/>
      <c r="AF62" s="5">
        <v>9</v>
      </c>
    </row>
    <row r="63" spans="1:32">
      <c r="A63" s="3">
        <v>7</v>
      </c>
      <c r="B63" s="4">
        <v>1</v>
      </c>
      <c r="C63" s="5"/>
      <c r="D63" s="5"/>
      <c r="E63" s="23">
        <f>SUM(B$57:D63)</f>
        <v>44</v>
      </c>
      <c r="G63" s="23">
        <f>SUM(H$57:J63)</f>
        <v>35</v>
      </c>
      <c r="H63" s="4">
        <v>6</v>
      </c>
      <c r="I63" s="5"/>
      <c r="J63" s="5"/>
      <c r="L63" s="7">
        <v>7</v>
      </c>
      <c r="M63" s="4" t="s">
        <v>1</v>
      </c>
      <c r="N63" s="5"/>
      <c r="O63" s="5"/>
      <c r="P63" s="23">
        <f>SUM(M$57:O63)</f>
        <v>35</v>
      </c>
      <c r="R63" s="23">
        <f>SUM(S$57:U63)</f>
        <v>40</v>
      </c>
      <c r="S63" s="4">
        <v>10</v>
      </c>
      <c r="T63" s="5"/>
      <c r="U63" s="5"/>
      <c r="W63" s="3">
        <v>7</v>
      </c>
      <c r="X63" s="4">
        <v>12</v>
      </c>
      <c r="Y63" s="5"/>
      <c r="Z63" s="5"/>
      <c r="AA63" s="23">
        <f>SUM(X$57:Z63)</f>
        <v>29</v>
      </c>
      <c r="AC63" s="23">
        <f>SUM(AD$57:AF63)</f>
        <v>45</v>
      </c>
      <c r="AD63" s="4">
        <v>10</v>
      </c>
      <c r="AE63" s="5"/>
      <c r="AF63" s="5"/>
    </row>
    <row r="64" spans="1:32">
      <c r="A64" s="7">
        <v>8</v>
      </c>
      <c r="B64" s="5"/>
      <c r="C64" s="4">
        <v>6</v>
      </c>
      <c r="D64" s="5"/>
      <c r="E64" s="23">
        <f>SUM(B$57:D64)</f>
        <v>50</v>
      </c>
      <c r="G64" s="23"/>
      <c r="H64" s="5"/>
      <c r="I64" s="4"/>
      <c r="J64" s="5"/>
      <c r="L64" s="7">
        <v>8</v>
      </c>
      <c r="M64" s="5"/>
      <c r="N64" s="4" t="s">
        <v>1</v>
      </c>
      <c r="O64" s="5"/>
      <c r="P64" s="23">
        <f>SUM(M$57:O64)</f>
        <v>35</v>
      </c>
      <c r="R64" s="23">
        <f>SUM(S$57:U64)</f>
        <v>40</v>
      </c>
      <c r="S64" s="5"/>
      <c r="T64" s="4" t="s">
        <v>1</v>
      </c>
      <c r="U64" s="5"/>
      <c r="W64" s="7">
        <v>8</v>
      </c>
      <c r="X64" s="5"/>
      <c r="Y64" s="4" t="s">
        <v>1</v>
      </c>
      <c r="Z64" s="5"/>
      <c r="AA64" s="23">
        <f>SUM(X$57:Z64)</f>
        <v>29</v>
      </c>
      <c r="AC64" s="23">
        <f>SUM(AD$57:AF64)</f>
        <v>47</v>
      </c>
      <c r="AD64" s="5"/>
      <c r="AE64" s="4">
        <v>2</v>
      </c>
      <c r="AF64" s="5"/>
    </row>
    <row r="65" spans="1:32">
      <c r="C65" s="18"/>
      <c r="H65" s="2"/>
      <c r="I65" s="18"/>
      <c r="J65" s="2"/>
      <c r="L65" s="7">
        <v>9</v>
      </c>
      <c r="M65" s="5"/>
      <c r="N65" s="4"/>
      <c r="O65" s="5">
        <v>3</v>
      </c>
      <c r="P65" s="23">
        <f>SUM(M$57:O65)</f>
        <v>38</v>
      </c>
      <c r="R65" s="23">
        <f>SUM(S$57:U65)</f>
        <v>40</v>
      </c>
      <c r="S65" s="5"/>
      <c r="T65" s="4"/>
      <c r="U65" s="5" t="s">
        <v>1</v>
      </c>
      <c r="W65" s="3">
        <v>9</v>
      </c>
      <c r="X65" s="4"/>
      <c r="Y65" s="5"/>
      <c r="Z65" s="5">
        <v>12</v>
      </c>
      <c r="AA65" s="23">
        <f>SUM(X$57:Z65)</f>
        <v>41</v>
      </c>
      <c r="AC65" s="23">
        <f>SUM(AD$57:AF65)</f>
        <v>50</v>
      </c>
      <c r="AD65" s="4"/>
      <c r="AE65" s="5"/>
      <c r="AF65" s="5">
        <v>3</v>
      </c>
    </row>
    <row r="66" spans="1:32">
      <c r="C66" s="18"/>
      <c r="L66" s="7">
        <v>10</v>
      </c>
      <c r="M66" s="5">
        <v>12</v>
      </c>
      <c r="N66" s="4"/>
      <c r="O66" s="5"/>
      <c r="P66" s="23">
        <f>SUM(M$57:O66)</f>
        <v>50</v>
      </c>
      <c r="R66" s="23"/>
      <c r="S66" s="5"/>
      <c r="T66" s="4"/>
      <c r="U66" s="5"/>
      <c r="W66" s="1"/>
      <c r="X66" s="2"/>
      <c r="Y66" s="18"/>
      <c r="Z66" s="2"/>
      <c r="AA66" s="18"/>
    </row>
    <row r="67" spans="1:32">
      <c r="C67" s="18"/>
      <c r="N67" s="18"/>
      <c r="P67" s="18"/>
      <c r="S67" s="2"/>
      <c r="T67" s="18"/>
      <c r="U67" s="2"/>
      <c r="W67" s="1"/>
      <c r="X67" s="2"/>
      <c r="Y67" s="18"/>
      <c r="Z67" s="2"/>
      <c r="AA67" s="18"/>
    </row>
    <row r="68" spans="1:32">
      <c r="C68" s="18"/>
      <c r="N68" s="18"/>
      <c r="P68" s="18"/>
      <c r="S68" s="2"/>
      <c r="T68" s="18"/>
      <c r="U68" s="2"/>
      <c r="W68" s="1"/>
      <c r="X68" s="2"/>
      <c r="Y68" s="18"/>
      <c r="Z68" s="2"/>
      <c r="AA68" s="18"/>
    </row>
    <row r="69" spans="1:32">
      <c r="C69" s="18"/>
      <c r="N69" s="18"/>
      <c r="P69" s="18"/>
      <c r="S69" s="2"/>
      <c r="T69" s="18"/>
      <c r="U69" s="2"/>
      <c r="W69" s="1"/>
      <c r="X69" s="2"/>
      <c r="Y69" s="18"/>
      <c r="Z69" s="2"/>
      <c r="AA69" s="18"/>
    </row>
    <row r="70" spans="1:32">
      <c r="C70" s="18"/>
      <c r="N70" s="18"/>
      <c r="P70" s="18"/>
      <c r="S70" s="2"/>
      <c r="T70" s="18"/>
      <c r="U70" s="2"/>
      <c r="W70" s="1"/>
      <c r="X70" s="2"/>
      <c r="Y70" s="18"/>
      <c r="Z70" s="2"/>
      <c r="AA70" s="18"/>
    </row>
    <row r="71" spans="1:32">
      <c r="C71" s="18"/>
      <c r="H71" s="2"/>
      <c r="I71" s="18"/>
      <c r="J71" s="2"/>
      <c r="N71" s="18"/>
      <c r="P71" s="18"/>
      <c r="S71" s="2"/>
      <c r="T71" s="18"/>
      <c r="U71" s="2"/>
      <c r="W71" s="1"/>
      <c r="X71" s="2"/>
      <c r="Y71" s="18"/>
      <c r="Z71" s="2"/>
      <c r="AA71" s="18"/>
      <c r="AD71" s="2"/>
      <c r="AE71" s="18"/>
      <c r="AF71" s="2"/>
    </row>
    <row r="72" spans="1:32">
      <c r="C72" s="18"/>
      <c r="H72" s="2"/>
      <c r="I72" s="18"/>
      <c r="J72" s="2"/>
      <c r="N72" s="18"/>
      <c r="P72" s="18"/>
      <c r="S72" s="2"/>
      <c r="T72" s="18"/>
      <c r="U72" s="2"/>
      <c r="W72" s="1"/>
      <c r="X72" s="2"/>
      <c r="Y72" s="18"/>
      <c r="Z72" s="2"/>
      <c r="AA72" s="18"/>
      <c r="AD72" s="2"/>
      <c r="AE72" s="18"/>
      <c r="AF72" s="2"/>
    </row>
    <row r="73" spans="1:32">
      <c r="A73" s="14" t="s">
        <v>2</v>
      </c>
      <c r="B73" s="4">
        <f>SUM(B57:B72)</f>
        <v>18</v>
      </c>
      <c r="C73" s="4">
        <f t="shared" ref="C73:D73" si="56">SUM(C57:C72)</f>
        <v>25</v>
      </c>
      <c r="D73" s="4">
        <f t="shared" si="56"/>
        <v>7</v>
      </c>
      <c r="E73" s="8">
        <f>SUM(B73:D73)</f>
        <v>50</v>
      </c>
      <c r="G73" s="8">
        <f>SUM(H73:J73)</f>
        <v>35</v>
      </c>
      <c r="H73" s="4">
        <f>SUM(H57:H72)</f>
        <v>25</v>
      </c>
      <c r="I73" s="4">
        <f t="shared" ref="I73:J73" si="57">SUM(I57:I72)</f>
        <v>7</v>
      </c>
      <c r="J73" s="6">
        <f t="shared" si="57"/>
        <v>3</v>
      </c>
      <c r="L73" s="14" t="s">
        <v>2</v>
      </c>
      <c r="M73" s="4">
        <f>SUM(M57:M72)</f>
        <v>25</v>
      </c>
      <c r="N73" s="6">
        <f t="shared" ref="N73:O73" si="58">SUM(N57:N72)</f>
        <v>9</v>
      </c>
      <c r="O73" s="4">
        <f t="shared" si="58"/>
        <v>16</v>
      </c>
      <c r="P73" s="8">
        <f>SUM(M73:O73)</f>
        <v>50</v>
      </c>
      <c r="R73" s="8">
        <f>SUM(S73:U73)</f>
        <v>40</v>
      </c>
      <c r="S73" s="4">
        <f>SUM(S57:S72)</f>
        <v>19</v>
      </c>
      <c r="T73" s="4">
        <f t="shared" ref="T73:U73" si="59">SUM(T57:T72)</f>
        <v>2</v>
      </c>
      <c r="U73" s="4">
        <f t="shared" si="59"/>
        <v>19</v>
      </c>
      <c r="W73" s="14" t="s">
        <v>2</v>
      </c>
      <c r="X73" s="4">
        <f>SUM(X57:X72)</f>
        <v>23</v>
      </c>
      <c r="Y73" s="4">
        <f t="shared" ref="Y73:Z73" si="60">SUM(Y57:Y72)</f>
        <v>4</v>
      </c>
      <c r="Z73" s="4">
        <f t="shared" si="60"/>
        <v>14</v>
      </c>
      <c r="AA73" s="8">
        <f>SUM(X73:Z73)</f>
        <v>41</v>
      </c>
      <c r="AC73" s="8">
        <f>SUM(AD73:AF73)</f>
        <v>50</v>
      </c>
      <c r="AD73" s="4">
        <f>SUM(AD57:AD72)</f>
        <v>20</v>
      </c>
      <c r="AE73" s="4">
        <f t="shared" ref="AE73:AF73" si="61">SUM(AE57:AE72)</f>
        <v>18</v>
      </c>
      <c r="AF73" s="6">
        <f t="shared" si="61"/>
        <v>12</v>
      </c>
    </row>
    <row r="74" spans="1:32">
      <c r="A74" s="13" t="s">
        <v>3</v>
      </c>
      <c r="B74" s="5">
        <f>COUNTA(B57:B72)</f>
        <v>3</v>
      </c>
      <c r="C74" s="5">
        <f t="shared" ref="C74:D74" si="62">COUNTA(C57:C72)</f>
        <v>3</v>
      </c>
      <c r="D74" s="5">
        <f t="shared" si="62"/>
        <v>2</v>
      </c>
      <c r="E74" s="8">
        <f>SUM(B74:D74)</f>
        <v>8</v>
      </c>
      <c r="G74" s="8">
        <f>SUM(H74:J74)</f>
        <v>7</v>
      </c>
      <c r="H74" s="5">
        <f>COUNTA(H57:H72)</f>
        <v>3</v>
      </c>
      <c r="I74" s="5">
        <f t="shared" ref="I74:J74" si="63">COUNTA(I57:I72)</f>
        <v>2</v>
      </c>
      <c r="J74" s="5">
        <f t="shared" si="63"/>
        <v>2</v>
      </c>
      <c r="L74" s="13" t="s">
        <v>3</v>
      </c>
      <c r="M74" s="5">
        <f>COUNTA(M57:M72)</f>
        <v>4</v>
      </c>
      <c r="N74" s="5">
        <f t="shared" ref="N74:O74" si="64">COUNTA(N57:N72)</f>
        <v>3</v>
      </c>
      <c r="O74" s="5">
        <f t="shared" si="64"/>
        <v>3</v>
      </c>
      <c r="P74" s="8">
        <f>SUM(M74:O74)</f>
        <v>10</v>
      </c>
      <c r="R74" s="8">
        <f>SUM(S74:U74)</f>
        <v>9</v>
      </c>
      <c r="S74" s="5">
        <f>COUNTA(S57:S72)</f>
        <v>3</v>
      </c>
      <c r="T74" s="5">
        <f t="shared" ref="T74:U74" si="65">COUNTA(T57:T72)</f>
        <v>3</v>
      </c>
      <c r="U74" s="5">
        <f t="shared" si="65"/>
        <v>3</v>
      </c>
      <c r="W74" s="13" t="s">
        <v>3</v>
      </c>
      <c r="X74" s="5">
        <f>COUNTA(X57:X72)</f>
        <v>3</v>
      </c>
      <c r="Y74" s="5">
        <f t="shared" ref="Y74:Z74" si="66">COUNTA(Y57:Y72)</f>
        <v>3</v>
      </c>
      <c r="Z74" s="5">
        <f t="shared" si="66"/>
        <v>3</v>
      </c>
      <c r="AA74" s="8">
        <f>SUM(X74:Z74)</f>
        <v>9</v>
      </c>
      <c r="AC74" s="8">
        <f>SUM(AD74:AF74)</f>
        <v>9</v>
      </c>
      <c r="AD74" s="5">
        <f>COUNTA(AD57:AD72)</f>
        <v>3</v>
      </c>
      <c r="AE74" s="5">
        <f t="shared" ref="AE74:AF74" si="67">COUNTA(AE57:AE72)</f>
        <v>3</v>
      </c>
      <c r="AF74" s="5">
        <f t="shared" si="67"/>
        <v>3</v>
      </c>
    </row>
    <row r="75" spans="1:32">
      <c r="A75" s="14" t="s">
        <v>5</v>
      </c>
      <c r="B75" s="4">
        <f>B74-COUNT(B57:B72)</f>
        <v>0</v>
      </c>
      <c r="C75" s="4">
        <f t="shared" ref="C75:D75" si="68">C74-COUNT(C57:C72)</f>
        <v>0</v>
      </c>
      <c r="D75" s="4">
        <f t="shared" si="68"/>
        <v>1</v>
      </c>
      <c r="E75" s="8">
        <f>SUM(B75:D75)</f>
        <v>1</v>
      </c>
      <c r="G75" s="8">
        <f>SUM(H75:J75)</f>
        <v>2</v>
      </c>
      <c r="H75" s="4">
        <f>H74-COUNT(H57:H72)</f>
        <v>0</v>
      </c>
      <c r="I75" s="6">
        <f t="shared" ref="I75:J75" si="69">I74-COUNT(I57:I72)</f>
        <v>1</v>
      </c>
      <c r="J75" s="4">
        <f t="shared" si="69"/>
        <v>1</v>
      </c>
      <c r="L75" s="14" t="s">
        <v>5</v>
      </c>
      <c r="M75" s="6">
        <f t="shared" ref="M75:O75" si="70">M74-COUNT(M57:M72)</f>
        <v>1</v>
      </c>
      <c r="N75" s="6">
        <f t="shared" si="70"/>
        <v>2</v>
      </c>
      <c r="O75" s="6">
        <f t="shared" si="70"/>
        <v>0</v>
      </c>
      <c r="P75" s="8">
        <f>SUM(M75:O75)</f>
        <v>3</v>
      </c>
      <c r="R75" s="8">
        <f>SUM(S75:U75)</f>
        <v>4</v>
      </c>
      <c r="S75" s="4">
        <f>S74-COUNT(S57:S72)</f>
        <v>1</v>
      </c>
      <c r="T75" s="4">
        <f>T74-COUNT(T57:T72)</f>
        <v>2</v>
      </c>
      <c r="U75" s="4">
        <f t="shared" ref="U75" si="71">U74-COUNT(U57:U72)</f>
        <v>1</v>
      </c>
      <c r="W75" s="14" t="s">
        <v>5</v>
      </c>
      <c r="X75" s="4">
        <f>X74-COUNT(X57:X72)</f>
        <v>1</v>
      </c>
      <c r="Y75" s="4">
        <f t="shared" ref="Y75:Z75" si="72">Y74-COUNT(Y57:Y72)</f>
        <v>1</v>
      </c>
      <c r="Z75" s="4">
        <f t="shared" si="72"/>
        <v>1</v>
      </c>
      <c r="AA75" s="8">
        <f>SUM(X75:Z75)</f>
        <v>3</v>
      </c>
      <c r="AC75" s="8">
        <f>SUM(AD75:AF75)</f>
        <v>2</v>
      </c>
      <c r="AD75" s="4">
        <f>AD74-COUNT(AD57:AD72)</f>
        <v>1</v>
      </c>
      <c r="AE75" s="6">
        <f t="shared" ref="AE75:AF75" si="73">AE74-COUNT(AE57:AE72)</f>
        <v>0</v>
      </c>
      <c r="AF75" s="4">
        <f t="shared" si="73"/>
        <v>1</v>
      </c>
    </row>
    <row r="76" spans="1:32">
      <c r="A76" s="14" t="s">
        <v>10</v>
      </c>
      <c r="B76" s="25">
        <f>B75/B74</f>
        <v>0</v>
      </c>
      <c r="C76" s="27">
        <f t="shared" ref="C76:E76" si="74">C75/C74</f>
        <v>0</v>
      </c>
      <c r="D76" s="27">
        <f t="shared" si="74"/>
        <v>0.5</v>
      </c>
      <c r="E76" s="26">
        <f t="shared" si="74"/>
        <v>0.125</v>
      </c>
      <c r="G76" s="26">
        <f t="shared" ref="G76:J76" si="75">G75/G74</f>
        <v>0.2857142857142857</v>
      </c>
      <c r="H76" s="27">
        <f t="shared" si="75"/>
        <v>0</v>
      </c>
      <c r="I76" s="30">
        <f t="shared" si="75"/>
        <v>0.5</v>
      </c>
      <c r="J76" s="27">
        <f t="shared" si="75"/>
        <v>0.5</v>
      </c>
      <c r="L76" s="14" t="s">
        <v>10</v>
      </c>
      <c r="M76" s="27">
        <f t="shared" ref="M76:P76" si="76">M75/M74</f>
        <v>0.25</v>
      </c>
      <c r="N76" s="30">
        <f t="shared" si="76"/>
        <v>0.66666666666666663</v>
      </c>
      <c r="O76" s="30">
        <f t="shared" si="76"/>
        <v>0</v>
      </c>
      <c r="P76" s="26">
        <f t="shared" si="76"/>
        <v>0.3</v>
      </c>
      <c r="R76" s="26">
        <f t="shared" ref="R76:U76" si="77">R75/R74</f>
        <v>0.44444444444444442</v>
      </c>
      <c r="S76" s="27">
        <f t="shared" si="77"/>
        <v>0.33333333333333331</v>
      </c>
      <c r="T76" s="27">
        <f t="shared" si="77"/>
        <v>0.66666666666666663</v>
      </c>
      <c r="U76" s="27">
        <f t="shared" si="77"/>
        <v>0.33333333333333331</v>
      </c>
      <c r="W76" s="14" t="s">
        <v>10</v>
      </c>
      <c r="X76" s="25">
        <f>X75/X74</f>
        <v>0.33333333333333331</v>
      </c>
      <c r="Y76" s="27">
        <f t="shared" ref="Y76:AA76" si="78">Y75/Y74</f>
        <v>0.33333333333333331</v>
      </c>
      <c r="Z76" s="27">
        <f t="shared" si="78"/>
        <v>0.33333333333333331</v>
      </c>
      <c r="AA76" s="26">
        <f t="shared" si="78"/>
        <v>0.33333333333333331</v>
      </c>
      <c r="AC76" s="26">
        <f t="shared" ref="AC76:AF76" si="79">AC75/AC74</f>
        <v>0.22222222222222221</v>
      </c>
      <c r="AD76" s="27">
        <f t="shared" si="79"/>
        <v>0.33333333333333331</v>
      </c>
      <c r="AE76" s="30">
        <f t="shared" si="79"/>
        <v>0</v>
      </c>
      <c r="AF76" s="27">
        <f t="shared" si="79"/>
        <v>0.33333333333333331</v>
      </c>
    </row>
    <row r="77" spans="1:32">
      <c r="A77" s="14" t="s">
        <v>4</v>
      </c>
      <c r="B77" s="9">
        <f>B73/B74</f>
        <v>6</v>
      </c>
      <c r="C77" s="9">
        <f t="shared" ref="C77:E77" si="80">C73/C74</f>
        <v>8.3333333333333339</v>
      </c>
      <c r="D77" s="9">
        <f t="shared" si="80"/>
        <v>3.5</v>
      </c>
      <c r="E77" s="12">
        <f t="shared" si="80"/>
        <v>6.25</v>
      </c>
      <c r="G77" s="12">
        <f t="shared" ref="G77" si="81">G73/G74</f>
        <v>5</v>
      </c>
      <c r="H77" s="9">
        <f>H73/H74</f>
        <v>8.3333333333333339</v>
      </c>
      <c r="I77" s="9">
        <f t="shared" ref="I77:J77" si="82">I73/I74</f>
        <v>3.5</v>
      </c>
      <c r="J77" s="31">
        <f t="shared" si="82"/>
        <v>1.5</v>
      </c>
      <c r="L77" s="14" t="s">
        <v>4</v>
      </c>
      <c r="M77" s="9">
        <f>M73/M74</f>
        <v>6.25</v>
      </c>
      <c r="N77" s="31">
        <f t="shared" ref="N77:P77" si="83">N73/N74</f>
        <v>3</v>
      </c>
      <c r="O77" s="9">
        <f t="shared" si="83"/>
        <v>5.333333333333333</v>
      </c>
      <c r="P77" s="12">
        <f t="shared" si="83"/>
        <v>5</v>
      </c>
      <c r="R77" s="12">
        <f t="shared" ref="R77" si="84">R73/R74</f>
        <v>4.4444444444444446</v>
      </c>
      <c r="S77" s="9">
        <f>S73/S74</f>
        <v>6.333333333333333</v>
      </c>
      <c r="T77" s="9">
        <f t="shared" ref="T77:U77" si="85">T73/T74</f>
        <v>0.66666666666666663</v>
      </c>
      <c r="U77" s="9">
        <f t="shared" si="85"/>
        <v>6.333333333333333</v>
      </c>
      <c r="W77" s="14" t="s">
        <v>4</v>
      </c>
      <c r="X77" s="9">
        <f>X73/X74</f>
        <v>7.666666666666667</v>
      </c>
      <c r="Y77" s="9">
        <f t="shared" ref="Y77:AA77" si="86">Y73/Y74</f>
        <v>1.3333333333333333</v>
      </c>
      <c r="Z77" s="9">
        <f t="shared" si="86"/>
        <v>4.666666666666667</v>
      </c>
      <c r="AA77" s="12">
        <f t="shared" si="86"/>
        <v>4.5555555555555554</v>
      </c>
      <c r="AC77" s="12">
        <f t="shared" ref="AC77" si="87">AC73/AC74</f>
        <v>5.5555555555555554</v>
      </c>
      <c r="AD77" s="9">
        <f>AD73/AD74</f>
        <v>6.666666666666667</v>
      </c>
      <c r="AE77" s="9">
        <f t="shared" ref="AE77:AF77" si="88">AE73/AE74</f>
        <v>6</v>
      </c>
      <c r="AF77" s="31">
        <f t="shared" si="88"/>
        <v>4</v>
      </c>
    </row>
    <row r="78" spans="1:32">
      <c r="A78" s="14" t="s">
        <v>7</v>
      </c>
      <c r="B78" s="10">
        <f>B73/(B74-B75)</f>
        <v>6</v>
      </c>
      <c r="C78" s="10">
        <f t="shared" ref="C78:E78" si="89">C73/(C74-C75)</f>
        <v>8.3333333333333339</v>
      </c>
      <c r="D78" s="10">
        <f t="shared" si="89"/>
        <v>7</v>
      </c>
      <c r="E78" s="11">
        <f t="shared" si="89"/>
        <v>7.1428571428571432</v>
      </c>
      <c r="G78" s="11">
        <f t="shared" ref="G78" si="90">G73/(G74-G75)</f>
        <v>7</v>
      </c>
      <c r="H78" s="10">
        <f>H73/(H74-H75)</f>
        <v>8.3333333333333339</v>
      </c>
      <c r="I78" s="9">
        <f t="shared" ref="I78:J78" si="91">I73/(I74-I75)</f>
        <v>7</v>
      </c>
      <c r="J78" s="31">
        <f t="shared" si="91"/>
        <v>3</v>
      </c>
      <c r="L78" s="14" t="s">
        <v>7</v>
      </c>
      <c r="M78" s="9">
        <f>M73/(M74-M75)</f>
        <v>8.3333333333333339</v>
      </c>
      <c r="N78" s="31">
        <f t="shared" ref="N78:P78" si="92">N73/(N74-N75)</f>
        <v>9</v>
      </c>
      <c r="O78" s="10">
        <f t="shared" si="92"/>
        <v>5.333333333333333</v>
      </c>
      <c r="P78" s="11">
        <f t="shared" si="92"/>
        <v>7.1428571428571432</v>
      </c>
      <c r="R78" s="11">
        <f t="shared" ref="R78" si="93">R73/(R74-R75)</f>
        <v>8</v>
      </c>
      <c r="S78" s="10">
        <f>S73/(S74-S75)</f>
        <v>9.5</v>
      </c>
      <c r="T78" s="10">
        <f t="shared" ref="T78:U78" si="94">T73/(T74-T75)</f>
        <v>2</v>
      </c>
      <c r="U78" s="10">
        <f t="shared" si="94"/>
        <v>9.5</v>
      </c>
      <c r="W78" s="14" t="s">
        <v>7</v>
      </c>
      <c r="X78" s="10">
        <f>X73/(X74-X75)</f>
        <v>11.5</v>
      </c>
      <c r="Y78" s="10">
        <f t="shared" ref="Y78:AA78" si="95">Y73/(Y74-Y75)</f>
        <v>2</v>
      </c>
      <c r="Z78" s="10">
        <f t="shared" si="95"/>
        <v>7</v>
      </c>
      <c r="AA78" s="11">
        <f t="shared" si="95"/>
        <v>6.833333333333333</v>
      </c>
      <c r="AC78" s="11">
        <f t="shared" ref="AC78" si="96">AC73/(AC74-AC75)</f>
        <v>7.1428571428571432</v>
      </c>
      <c r="AD78" s="10">
        <f>AD73/(AD74-AD75)</f>
        <v>10</v>
      </c>
      <c r="AE78" s="9">
        <f t="shared" ref="AE78:AF78" si="97">AE73/(AE74-AE75)</f>
        <v>6</v>
      </c>
      <c r="AF78" s="31">
        <f t="shared" si="97"/>
        <v>6</v>
      </c>
    </row>
    <row r="80" spans="1:32">
      <c r="A80" s="79"/>
      <c r="B80" s="80"/>
      <c r="C80" s="80"/>
      <c r="D80" s="80"/>
      <c r="E80" s="81"/>
      <c r="F80" s="82"/>
      <c r="G80" s="82"/>
      <c r="H80" s="82"/>
      <c r="I80" s="82"/>
      <c r="J80" s="82"/>
      <c r="K80" s="82"/>
      <c r="L80" s="79"/>
      <c r="M80" s="80"/>
      <c r="N80" s="80"/>
      <c r="O80" s="80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</row>
    <row r="82" spans="1:32">
      <c r="B82" s="279" t="s">
        <v>11</v>
      </c>
      <c r="C82" s="279"/>
      <c r="D82" s="279"/>
      <c r="E82" s="20">
        <f>COUNTIF(E84:E98,"&gt;37")-1</f>
        <v>2</v>
      </c>
      <c r="G82" s="20">
        <f>COUNTIF(G84:G98,"&gt;37")-1</f>
        <v>-1</v>
      </c>
      <c r="H82" s="278" t="s">
        <v>38</v>
      </c>
      <c r="I82" s="278"/>
      <c r="J82" s="278"/>
      <c r="M82" s="279" t="s">
        <v>38</v>
      </c>
      <c r="N82" s="279"/>
      <c r="O82" s="279"/>
      <c r="P82" s="20">
        <f>COUNTIF(P84:P98,"&gt;37")-1</f>
        <v>3</v>
      </c>
      <c r="R82" s="20">
        <f>COUNTIF(R84:R98,"&gt;37")-1</f>
        <v>-1</v>
      </c>
      <c r="S82" s="278" t="s">
        <v>11</v>
      </c>
      <c r="T82" s="278"/>
      <c r="U82" s="278"/>
      <c r="W82" s="1"/>
      <c r="X82" s="279" t="s">
        <v>11</v>
      </c>
      <c r="Y82" s="279"/>
      <c r="Z82" s="279"/>
      <c r="AA82" s="20">
        <f>COUNTIF(AA84:AA98,"&gt;37")-1</f>
        <v>2</v>
      </c>
      <c r="AC82" s="20">
        <f>COUNTIF(AC84:AC98,"&gt;37")-1</f>
        <v>-1</v>
      </c>
      <c r="AD82" s="278" t="s">
        <v>38</v>
      </c>
      <c r="AE82" s="278"/>
      <c r="AF82" s="278"/>
    </row>
    <row r="83" spans="1:32">
      <c r="B83" s="83" t="s">
        <v>13</v>
      </c>
      <c r="C83" s="84" t="s">
        <v>17</v>
      </c>
      <c r="D83" s="83" t="s">
        <v>14</v>
      </c>
      <c r="E83" s="21"/>
      <c r="F83" s="19"/>
      <c r="H83" s="4" t="s">
        <v>39</v>
      </c>
      <c r="I83" s="16" t="s">
        <v>40</v>
      </c>
      <c r="J83" s="17" t="s">
        <v>15</v>
      </c>
      <c r="M83" s="83" t="s">
        <v>39</v>
      </c>
      <c r="N83" s="84" t="s">
        <v>40</v>
      </c>
      <c r="O83" s="83" t="s">
        <v>15</v>
      </c>
      <c r="P83" s="19"/>
      <c r="Q83" s="19"/>
      <c r="R83" s="19"/>
      <c r="S83" s="4" t="s">
        <v>13</v>
      </c>
      <c r="T83" s="16" t="s">
        <v>17</v>
      </c>
      <c r="U83" s="17" t="s">
        <v>14</v>
      </c>
      <c r="W83" s="1"/>
      <c r="X83" s="83" t="s">
        <v>13</v>
      </c>
      <c r="Y83" s="84" t="s">
        <v>17</v>
      </c>
      <c r="Z83" s="83" t="s">
        <v>14</v>
      </c>
      <c r="AA83" s="19"/>
      <c r="AB83" s="19"/>
      <c r="AC83" s="19"/>
      <c r="AD83" s="4" t="s">
        <v>39</v>
      </c>
      <c r="AE83" s="16" t="s">
        <v>40</v>
      </c>
      <c r="AF83" s="17" t="s">
        <v>15</v>
      </c>
    </row>
    <row r="84" spans="1:32">
      <c r="A84" s="3">
        <v>1</v>
      </c>
      <c r="B84" s="4">
        <v>7</v>
      </c>
      <c r="C84" s="5"/>
      <c r="D84" s="5"/>
      <c r="E84" s="23">
        <f>SUM(B$84:D84)</f>
        <v>7</v>
      </c>
      <c r="G84" s="23">
        <f>SUM(H$84:J84)</f>
        <v>8</v>
      </c>
      <c r="H84" s="4">
        <v>8</v>
      </c>
      <c r="I84" s="5"/>
      <c r="J84" s="5"/>
      <c r="L84" s="3">
        <v>1</v>
      </c>
      <c r="M84" s="4">
        <v>11</v>
      </c>
      <c r="N84" s="5"/>
      <c r="O84" s="5"/>
      <c r="P84" s="23">
        <f>SUM(M$84:O84)</f>
        <v>11</v>
      </c>
      <c r="R84" s="23">
        <f>SUM(S$84:U84)</f>
        <v>0</v>
      </c>
      <c r="S84" s="4" t="s">
        <v>1</v>
      </c>
      <c r="T84" s="5"/>
      <c r="U84" s="5"/>
      <c r="W84" s="3">
        <v>1</v>
      </c>
      <c r="X84" s="4">
        <v>5</v>
      </c>
      <c r="Y84" s="5"/>
      <c r="Z84" s="5"/>
      <c r="AA84" s="23">
        <f>SUM(X$84:Z84)</f>
        <v>5</v>
      </c>
      <c r="AC84" s="23">
        <f>SUM(AD$84:AF84)</f>
        <v>11</v>
      </c>
      <c r="AD84" s="4">
        <v>11</v>
      </c>
      <c r="AE84" s="5"/>
      <c r="AF84" s="5"/>
    </row>
    <row r="85" spans="1:32">
      <c r="A85" s="7">
        <v>2</v>
      </c>
      <c r="B85" s="5"/>
      <c r="C85" s="4">
        <v>8</v>
      </c>
      <c r="D85" s="5"/>
      <c r="E85" s="23">
        <f>SUM(B$84:D85)</f>
        <v>15</v>
      </c>
      <c r="G85" s="23">
        <f>SUM(H$84:J85)</f>
        <v>10</v>
      </c>
      <c r="H85" s="5"/>
      <c r="I85" s="4">
        <v>2</v>
      </c>
      <c r="J85" s="5"/>
      <c r="L85" s="7">
        <v>2</v>
      </c>
      <c r="M85" s="5"/>
      <c r="N85" s="4">
        <v>5</v>
      </c>
      <c r="O85" s="5"/>
      <c r="P85" s="23">
        <f>SUM(M$84:O85)</f>
        <v>16</v>
      </c>
      <c r="R85" s="23">
        <f>SUM(S$84:U85)</f>
        <v>0</v>
      </c>
      <c r="S85" s="5"/>
      <c r="T85" s="4" t="s">
        <v>1</v>
      </c>
      <c r="U85" s="5"/>
      <c r="W85" s="7">
        <v>2</v>
      </c>
      <c r="X85" s="5"/>
      <c r="Y85" s="4">
        <v>10</v>
      </c>
      <c r="Z85" s="5"/>
      <c r="AA85" s="23">
        <f>SUM(X$84:Z85)</f>
        <v>15</v>
      </c>
      <c r="AC85" s="23">
        <f>SUM(AD$84:AF85)</f>
        <v>21</v>
      </c>
      <c r="AD85" s="5"/>
      <c r="AE85" s="4">
        <v>10</v>
      </c>
      <c r="AF85" s="5"/>
    </row>
    <row r="86" spans="1:32">
      <c r="A86" s="7">
        <v>3</v>
      </c>
      <c r="B86" s="4"/>
      <c r="C86" s="5"/>
      <c r="D86" s="5">
        <v>2</v>
      </c>
      <c r="E86" s="23">
        <f>SUM(B$84:D86)</f>
        <v>17</v>
      </c>
      <c r="G86" s="23">
        <f>SUM(H$84:J86)</f>
        <v>14</v>
      </c>
      <c r="H86" s="4"/>
      <c r="I86" s="5"/>
      <c r="J86" s="5">
        <v>4</v>
      </c>
      <c r="L86" s="7">
        <v>3</v>
      </c>
      <c r="M86" s="4"/>
      <c r="N86" s="5"/>
      <c r="O86" s="5">
        <v>10</v>
      </c>
      <c r="P86" s="23">
        <f>SUM(M$84:O86)</f>
        <v>26</v>
      </c>
      <c r="R86" s="23">
        <f>SUM(S$84:U86)</f>
        <v>8</v>
      </c>
      <c r="S86" s="4"/>
      <c r="T86" s="5"/>
      <c r="U86" s="5">
        <v>8</v>
      </c>
      <c r="W86" s="7">
        <v>3</v>
      </c>
      <c r="X86" s="4"/>
      <c r="Y86" s="5"/>
      <c r="Z86" s="5">
        <v>2</v>
      </c>
      <c r="AA86" s="23">
        <f>SUM(X$84:Z86)</f>
        <v>17</v>
      </c>
      <c r="AC86" s="23">
        <f>SUM(AD$84:AF86)</f>
        <v>21</v>
      </c>
      <c r="AD86" s="4"/>
      <c r="AE86" s="5"/>
      <c r="AF86" s="5" t="s">
        <v>1</v>
      </c>
    </row>
    <row r="87" spans="1:32">
      <c r="A87" s="3">
        <v>4</v>
      </c>
      <c r="B87" s="5">
        <v>5</v>
      </c>
      <c r="C87" s="4"/>
      <c r="D87" s="5"/>
      <c r="E87" s="23">
        <f>SUM(B$84:D87)</f>
        <v>22</v>
      </c>
      <c r="G87" s="23">
        <f>SUM(H$84:J87)</f>
        <v>17</v>
      </c>
      <c r="H87" s="5">
        <v>3</v>
      </c>
      <c r="I87" s="4"/>
      <c r="J87" s="5"/>
      <c r="L87" s="7">
        <v>4</v>
      </c>
      <c r="M87" s="5">
        <v>10</v>
      </c>
      <c r="N87" s="4"/>
      <c r="O87" s="5"/>
      <c r="P87" s="23">
        <f>SUM(M$84:O87)</f>
        <v>36</v>
      </c>
      <c r="R87" s="23">
        <f>SUM(S$84:U87)</f>
        <v>8</v>
      </c>
      <c r="S87" s="5" t="s">
        <v>1</v>
      </c>
      <c r="T87" s="4"/>
      <c r="U87" s="5"/>
      <c r="W87" s="7">
        <v>4</v>
      </c>
      <c r="X87" s="5">
        <v>11</v>
      </c>
      <c r="Y87" s="4"/>
      <c r="Z87" s="5"/>
      <c r="AA87" s="23">
        <f>SUM(X$84:Z87)</f>
        <v>28</v>
      </c>
      <c r="AC87" s="23">
        <f>SUM(AD$84:AF87)</f>
        <v>21</v>
      </c>
      <c r="AD87" s="5" t="s">
        <v>1</v>
      </c>
      <c r="AE87" s="4"/>
      <c r="AF87" s="5"/>
    </row>
    <row r="88" spans="1:32">
      <c r="A88" s="7">
        <v>5</v>
      </c>
      <c r="B88" s="4"/>
      <c r="C88" s="5">
        <v>2</v>
      </c>
      <c r="D88" s="5"/>
      <c r="E88" s="23">
        <f>SUM(B$84:D88)</f>
        <v>24</v>
      </c>
      <c r="G88" s="23">
        <f>SUM(H$84:J88)</f>
        <v>17</v>
      </c>
      <c r="H88" s="4"/>
      <c r="I88" s="5" t="s">
        <v>1</v>
      </c>
      <c r="J88" s="5"/>
      <c r="L88" s="7">
        <v>5</v>
      </c>
      <c r="M88" s="4"/>
      <c r="N88" s="5">
        <v>3</v>
      </c>
      <c r="O88" s="5"/>
      <c r="P88" s="23">
        <f>SUM(M$84:O88)</f>
        <v>39</v>
      </c>
      <c r="R88" s="23">
        <f>SUM(S$84:U88)</f>
        <v>14</v>
      </c>
      <c r="S88" s="4"/>
      <c r="T88" s="5">
        <v>6</v>
      </c>
      <c r="U88" s="5"/>
      <c r="W88" s="7">
        <v>5</v>
      </c>
      <c r="X88" s="4"/>
      <c r="Y88" s="5">
        <v>5</v>
      </c>
      <c r="Z88" s="5"/>
      <c r="AA88" s="23">
        <f>SUM(X$84:Z88)</f>
        <v>33</v>
      </c>
      <c r="AC88" s="23">
        <f>SUM(AD$84:AF88)</f>
        <v>25</v>
      </c>
      <c r="AD88" s="4"/>
      <c r="AE88" s="5">
        <v>4</v>
      </c>
      <c r="AF88" s="5"/>
    </row>
    <row r="89" spans="1:32">
      <c r="A89" s="7">
        <v>6</v>
      </c>
      <c r="B89" s="5"/>
      <c r="C89" s="4"/>
      <c r="D89" s="5">
        <v>4</v>
      </c>
      <c r="E89" s="23">
        <f>SUM(B$84:D89)</f>
        <v>28</v>
      </c>
      <c r="G89" s="23">
        <f>SUM(H$84:J89)</f>
        <v>17</v>
      </c>
      <c r="H89" s="5"/>
      <c r="I89" s="4"/>
      <c r="J89" s="5" t="s">
        <v>1</v>
      </c>
      <c r="L89" s="7">
        <v>6</v>
      </c>
      <c r="M89" s="5"/>
      <c r="N89" s="4"/>
      <c r="O89" s="5" t="s">
        <v>1</v>
      </c>
      <c r="P89" s="23">
        <f>SUM(M$84:O89)</f>
        <v>39</v>
      </c>
      <c r="R89" s="23">
        <f>SUM(S$84:U89)</f>
        <v>14</v>
      </c>
      <c r="S89" s="5"/>
      <c r="T89" s="4"/>
      <c r="U89" s="5" t="s">
        <v>1</v>
      </c>
      <c r="W89" s="7">
        <v>6</v>
      </c>
      <c r="X89" s="5"/>
      <c r="Y89" s="4"/>
      <c r="Z89" s="5">
        <v>6</v>
      </c>
      <c r="AA89" s="23">
        <f>SUM(X$84:Z89)</f>
        <v>39</v>
      </c>
      <c r="AC89" s="23">
        <f>SUM(AD$84:AF89)</f>
        <v>29</v>
      </c>
      <c r="AD89" s="5"/>
      <c r="AE89" s="4"/>
      <c r="AF89" s="5">
        <v>4</v>
      </c>
    </row>
    <row r="90" spans="1:32">
      <c r="A90" s="3">
        <v>7</v>
      </c>
      <c r="B90" s="4">
        <v>3</v>
      </c>
      <c r="C90" s="5"/>
      <c r="D90" s="5"/>
      <c r="E90" s="23">
        <f>SUM(B$84:D90)</f>
        <v>31</v>
      </c>
      <c r="G90" s="23">
        <f>SUM(H$84:J90)</f>
        <v>28</v>
      </c>
      <c r="H90" s="4">
        <v>11</v>
      </c>
      <c r="I90" s="5"/>
      <c r="J90" s="5"/>
      <c r="L90" s="3">
        <v>7</v>
      </c>
      <c r="M90" s="4">
        <v>5</v>
      </c>
      <c r="N90" s="5"/>
      <c r="O90" s="5"/>
      <c r="P90" s="23">
        <f>SUM(M$84:O90)</f>
        <v>44</v>
      </c>
      <c r="R90" s="23">
        <f>SUM(S$84:U90)</f>
        <v>19</v>
      </c>
      <c r="S90" s="4">
        <v>5</v>
      </c>
      <c r="T90" s="5"/>
      <c r="U90" s="5"/>
      <c r="W90" s="3">
        <v>7</v>
      </c>
      <c r="X90" s="4">
        <v>3</v>
      </c>
      <c r="Y90" s="5"/>
      <c r="Z90" s="5"/>
      <c r="AA90" s="23">
        <f>SUM(X$84:Z90)</f>
        <v>42</v>
      </c>
      <c r="AC90" s="23">
        <f>SUM(AD$84:AF90)</f>
        <v>31</v>
      </c>
      <c r="AD90" s="4">
        <v>2</v>
      </c>
      <c r="AE90" s="5"/>
      <c r="AF90" s="5"/>
    </row>
    <row r="91" spans="1:32">
      <c r="A91" s="3">
        <v>8</v>
      </c>
      <c r="B91" s="4"/>
      <c r="C91" s="5" t="s">
        <v>1</v>
      </c>
      <c r="D91" s="5"/>
      <c r="E91" s="23">
        <f>SUM(B$84:D91)</f>
        <v>31</v>
      </c>
      <c r="G91" s="23">
        <f>SUM(H$84:J91)</f>
        <v>32</v>
      </c>
      <c r="H91" s="4"/>
      <c r="I91" s="5">
        <v>4</v>
      </c>
      <c r="J91" s="5"/>
      <c r="L91" s="7">
        <v>8</v>
      </c>
      <c r="M91" s="5"/>
      <c r="N91" s="4">
        <v>6</v>
      </c>
      <c r="O91" s="5"/>
      <c r="P91" s="23">
        <f>SUM(M$84:O91)</f>
        <v>50</v>
      </c>
      <c r="R91" s="23"/>
      <c r="S91" s="5"/>
      <c r="T91" s="4"/>
      <c r="U91" s="5"/>
      <c r="W91" s="7">
        <v>8</v>
      </c>
      <c r="X91" s="5"/>
      <c r="Y91" s="4">
        <v>8</v>
      </c>
      <c r="Z91" s="5"/>
      <c r="AA91" s="23">
        <f>SUM(X$84:Z91)</f>
        <v>50</v>
      </c>
      <c r="AC91" s="23">
        <f>SUM(AD$84:AF91)</f>
        <v>31</v>
      </c>
      <c r="AD91" s="5"/>
      <c r="AE91" s="4"/>
      <c r="AF91" s="5"/>
    </row>
    <row r="92" spans="1:32">
      <c r="A92" s="7">
        <v>9</v>
      </c>
      <c r="B92" s="5"/>
      <c r="C92" s="4"/>
      <c r="D92" s="5">
        <v>9</v>
      </c>
      <c r="E92" s="23">
        <f>SUM(B$84:D92)</f>
        <v>40</v>
      </c>
      <c r="G92" s="23">
        <f>SUM(H$84:J92)</f>
        <v>34</v>
      </c>
      <c r="H92" s="5"/>
      <c r="I92" s="4"/>
      <c r="J92" s="5">
        <v>2</v>
      </c>
      <c r="N92" s="18"/>
      <c r="P92" s="18"/>
      <c r="S92" s="2"/>
      <c r="T92" s="18"/>
      <c r="U92" s="2"/>
      <c r="W92" s="1"/>
      <c r="X92" s="2"/>
      <c r="Y92" s="18"/>
      <c r="Z92" s="2"/>
      <c r="AA92" s="18"/>
      <c r="AD92" s="2"/>
      <c r="AE92" s="18"/>
      <c r="AF92" s="2"/>
    </row>
    <row r="93" spans="1:32">
      <c r="A93" s="7">
        <v>10</v>
      </c>
      <c r="B93" s="4">
        <v>8</v>
      </c>
      <c r="C93" s="5"/>
      <c r="D93" s="5"/>
      <c r="E93" s="23">
        <f>SUM(B$84:D93)</f>
        <v>48</v>
      </c>
      <c r="G93" s="23">
        <f>SUM(H$84:J93)</f>
        <v>36</v>
      </c>
      <c r="H93" s="4">
        <v>2</v>
      </c>
      <c r="I93" s="5"/>
      <c r="J93" s="5"/>
      <c r="N93" s="18"/>
      <c r="P93" s="18"/>
      <c r="S93" s="2"/>
      <c r="T93" s="18"/>
      <c r="U93" s="2"/>
      <c r="W93" s="1"/>
      <c r="X93" s="2"/>
      <c r="Y93" s="18"/>
      <c r="Z93" s="2"/>
      <c r="AA93" s="18"/>
      <c r="AD93" s="2"/>
      <c r="AE93" s="18"/>
      <c r="AF93" s="2"/>
    </row>
    <row r="94" spans="1:32">
      <c r="A94" s="3">
        <v>11</v>
      </c>
      <c r="B94" s="5"/>
      <c r="C94" s="4">
        <v>2</v>
      </c>
      <c r="D94" s="5"/>
      <c r="E94" s="23">
        <f>SUM(B$84:D94)</f>
        <v>50</v>
      </c>
      <c r="G94" s="23"/>
      <c r="H94" s="5"/>
      <c r="I94" s="4"/>
      <c r="J94" s="5"/>
      <c r="N94" s="18"/>
      <c r="P94" s="18"/>
      <c r="S94" s="2"/>
      <c r="T94" s="18"/>
      <c r="U94" s="2"/>
      <c r="W94" s="1"/>
      <c r="X94" s="2"/>
      <c r="Y94" s="18"/>
      <c r="Z94" s="2"/>
      <c r="AA94" s="18"/>
      <c r="AD94" s="2"/>
      <c r="AE94" s="18"/>
      <c r="AF94" s="2"/>
    </row>
    <row r="95" spans="1:32">
      <c r="C95" s="18"/>
      <c r="H95" s="2"/>
      <c r="I95" s="18"/>
      <c r="J95" s="2"/>
      <c r="N95" s="18"/>
      <c r="P95" s="18"/>
      <c r="S95" s="2"/>
      <c r="T95" s="18"/>
      <c r="U95" s="2"/>
      <c r="W95" s="1"/>
      <c r="X95" s="2"/>
      <c r="Y95" s="18"/>
      <c r="Z95" s="2"/>
      <c r="AA95" s="18"/>
      <c r="AD95" s="2"/>
      <c r="AE95" s="18"/>
      <c r="AF95" s="2"/>
    </row>
    <row r="96" spans="1:32">
      <c r="C96" s="18"/>
      <c r="H96" s="2"/>
      <c r="I96" s="18"/>
      <c r="J96" s="2"/>
      <c r="N96" s="18"/>
      <c r="P96" s="18"/>
      <c r="S96" s="2"/>
      <c r="T96" s="18"/>
      <c r="U96" s="2"/>
      <c r="W96" s="1"/>
      <c r="X96" s="2"/>
      <c r="Y96" s="18"/>
      <c r="Z96" s="2"/>
      <c r="AA96" s="18"/>
      <c r="AD96" s="2"/>
      <c r="AE96" s="18"/>
      <c r="AF96" s="2"/>
    </row>
    <row r="97" spans="1:32">
      <c r="C97" s="18"/>
      <c r="H97" s="2"/>
      <c r="I97" s="18"/>
      <c r="J97" s="2"/>
      <c r="N97" s="18"/>
      <c r="P97" s="18"/>
      <c r="S97" s="2"/>
      <c r="T97" s="18"/>
      <c r="U97" s="2"/>
      <c r="W97" s="1"/>
      <c r="X97" s="2"/>
      <c r="Y97" s="18"/>
      <c r="Z97" s="2"/>
      <c r="AA97" s="18"/>
      <c r="AD97" s="2"/>
      <c r="AE97" s="18"/>
      <c r="AF97" s="2"/>
    </row>
    <row r="98" spans="1:32">
      <c r="C98" s="18"/>
      <c r="H98" s="2"/>
      <c r="I98" s="18"/>
      <c r="J98" s="2"/>
      <c r="N98" s="18"/>
      <c r="P98" s="18"/>
      <c r="S98" s="2"/>
      <c r="T98" s="18"/>
      <c r="U98" s="2"/>
      <c r="W98" s="1"/>
      <c r="X98" s="2"/>
      <c r="Y98" s="18"/>
      <c r="Z98" s="2"/>
      <c r="AA98" s="18"/>
      <c r="AD98" s="2"/>
      <c r="AE98" s="18"/>
      <c r="AF98" s="2"/>
    </row>
    <row r="99" spans="1:32">
      <c r="C99" s="18"/>
      <c r="H99" s="2"/>
      <c r="I99" s="18"/>
      <c r="J99" s="2"/>
      <c r="N99" s="18"/>
      <c r="P99" s="18"/>
      <c r="S99" s="2"/>
      <c r="T99" s="18"/>
      <c r="U99" s="2"/>
      <c r="W99" s="1"/>
      <c r="X99" s="2"/>
      <c r="Y99" s="18"/>
      <c r="Z99" s="2"/>
      <c r="AA99" s="18"/>
      <c r="AD99" s="2"/>
      <c r="AE99" s="18"/>
      <c r="AF99" s="2"/>
    </row>
    <row r="100" spans="1:32">
      <c r="A100" s="14" t="s">
        <v>2</v>
      </c>
      <c r="B100" s="4">
        <f>SUM(B84:B99)</f>
        <v>23</v>
      </c>
      <c r="C100" s="4">
        <f t="shared" ref="C100:D100" si="98">SUM(C84:C99)</f>
        <v>12</v>
      </c>
      <c r="D100" s="4">
        <f t="shared" si="98"/>
        <v>15</v>
      </c>
      <c r="E100" s="8">
        <f>SUM(B100:D100)</f>
        <v>50</v>
      </c>
      <c r="G100" s="8">
        <f>SUM(H100:J100)</f>
        <v>36</v>
      </c>
      <c r="H100" s="4">
        <f>SUM(H84:H99)</f>
        <v>24</v>
      </c>
      <c r="I100" s="4">
        <f t="shared" ref="I100:J100" si="99">SUM(I84:I99)</f>
        <v>6</v>
      </c>
      <c r="J100" s="6">
        <f t="shared" si="99"/>
        <v>6</v>
      </c>
      <c r="L100" s="14" t="s">
        <v>2</v>
      </c>
      <c r="M100" s="4">
        <f>SUM(M84:M99)</f>
        <v>26</v>
      </c>
      <c r="N100" s="6">
        <f t="shared" ref="N100:O100" si="100">SUM(N84:N99)</f>
        <v>14</v>
      </c>
      <c r="O100" s="4">
        <f t="shared" si="100"/>
        <v>10</v>
      </c>
      <c r="P100" s="8">
        <f>SUM(M100:O100)</f>
        <v>50</v>
      </c>
      <c r="R100" s="8">
        <f>SUM(S100:U100)</f>
        <v>19</v>
      </c>
      <c r="S100" s="4">
        <f>SUM(S84:S99)</f>
        <v>5</v>
      </c>
      <c r="T100" s="4">
        <f t="shared" ref="T100:U100" si="101">SUM(T84:T99)</f>
        <v>6</v>
      </c>
      <c r="U100" s="4">
        <f t="shared" si="101"/>
        <v>8</v>
      </c>
      <c r="W100" s="14" t="s">
        <v>2</v>
      </c>
      <c r="X100" s="4">
        <f>SUM(X84:X99)</f>
        <v>19</v>
      </c>
      <c r="Y100" s="6">
        <f t="shared" ref="Y100:Z100" si="102">SUM(Y84:Y99)</f>
        <v>23</v>
      </c>
      <c r="Z100" s="4">
        <f t="shared" si="102"/>
        <v>8</v>
      </c>
      <c r="AA100" s="8">
        <f>SUM(X100:Z100)</f>
        <v>50</v>
      </c>
      <c r="AC100" s="8">
        <f>SUM(AD100:AF100)</f>
        <v>31</v>
      </c>
      <c r="AD100" s="4">
        <f>SUM(AD84:AD99)</f>
        <v>13</v>
      </c>
      <c r="AE100" s="4">
        <f t="shared" ref="AE100:AF100" si="103">SUM(AE84:AE99)</f>
        <v>14</v>
      </c>
      <c r="AF100" s="4">
        <f t="shared" si="103"/>
        <v>4</v>
      </c>
    </row>
    <row r="101" spans="1:32">
      <c r="A101" s="13" t="s">
        <v>3</v>
      </c>
      <c r="B101" s="5">
        <f>COUNTA(B84:B99)</f>
        <v>4</v>
      </c>
      <c r="C101" s="5">
        <f t="shared" ref="C101:D101" si="104">COUNTA(C84:C99)</f>
        <v>4</v>
      </c>
      <c r="D101" s="5">
        <f t="shared" si="104"/>
        <v>3</v>
      </c>
      <c r="E101" s="8">
        <f>SUM(B101:D101)</f>
        <v>11</v>
      </c>
      <c r="G101" s="8">
        <f>SUM(H101:J101)</f>
        <v>10</v>
      </c>
      <c r="H101" s="5">
        <f>COUNTA(H84:H99)</f>
        <v>4</v>
      </c>
      <c r="I101" s="5">
        <f t="shared" ref="I101:J101" si="105">COUNTA(I84:I99)</f>
        <v>3</v>
      </c>
      <c r="J101" s="5">
        <f t="shared" si="105"/>
        <v>3</v>
      </c>
      <c r="L101" s="13" t="s">
        <v>3</v>
      </c>
      <c r="M101" s="5">
        <f>COUNTA(M84:M99)</f>
        <v>3</v>
      </c>
      <c r="N101" s="5">
        <f t="shared" ref="N101:O101" si="106">COUNTA(N84:N99)</f>
        <v>3</v>
      </c>
      <c r="O101" s="5">
        <f t="shared" si="106"/>
        <v>2</v>
      </c>
      <c r="P101" s="8">
        <f>SUM(M101:O101)</f>
        <v>8</v>
      </c>
      <c r="R101" s="8">
        <f>SUM(S101:U101)</f>
        <v>7</v>
      </c>
      <c r="S101" s="5">
        <f>COUNTA(S84:S99)</f>
        <v>3</v>
      </c>
      <c r="T101" s="5">
        <f t="shared" ref="T101:U101" si="107">COUNTA(T84:T99)</f>
        <v>2</v>
      </c>
      <c r="U101" s="5">
        <f t="shared" si="107"/>
        <v>2</v>
      </c>
      <c r="W101" s="13" t="s">
        <v>3</v>
      </c>
      <c r="X101" s="5">
        <f>COUNTA(X84:X99)</f>
        <v>3</v>
      </c>
      <c r="Y101" s="5">
        <f t="shared" ref="Y101:Z101" si="108">COUNTA(Y84:Y99)</f>
        <v>3</v>
      </c>
      <c r="Z101" s="5">
        <f t="shared" si="108"/>
        <v>2</v>
      </c>
      <c r="AA101" s="8">
        <f>SUM(X101:Z101)</f>
        <v>8</v>
      </c>
      <c r="AC101" s="8">
        <f>SUM(AD101:AF101)</f>
        <v>7</v>
      </c>
      <c r="AD101" s="5">
        <f>COUNTA(AD84:AD99)</f>
        <v>3</v>
      </c>
      <c r="AE101" s="5">
        <f t="shared" ref="AE101:AF101" si="109">COUNTA(AE84:AE99)</f>
        <v>2</v>
      </c>
      <c r="AF101" s="5">
        <f t="shared" si="109"/>
        <v>2</v>
      </c>
    </row>
    <row r="102" spans="1:32">
      <c r="A102" s="14" t="s">
        <v>5</v>
      </c>
      <c r="B102" s="4">
        <f>B101-COUNT(B84:B99)</f>
        <v>0</v>
      </c>
      <c r="C102" s="4">
        <f t="shared" ref="C102:D102" si="110">C101-COUNT(C84:C99)</f>
        <v>1</v>
      </c>
      <c r="D102" s="4">
        <f t="shared" si="110"/>
        <v>0</v>
      </c>
      <c r="E102" s="8">
        <f>SUM(B102:D102)</f>
        <v>1</v>
      </c>
      <c r="G102" s="8">
        <f>SUM(H102:J102)</f>
        <v>2</v>
      </c>
      <c r="H102" s="4">
        <f>H101-COUNT(H84:H99)</f>
        <v>0</v>
      </c>
      <c r="I102" s="6">
        <f t="shared" ref="I102:J102" si="111">I101-COUNT(I84:I99)</f>
        <v>1</v>
      </c>
      <c r="J102" s="4">
        <f t="shared" si="111"/>
        <v>1</v>
      </c>
      <c r="L102" s="14" t="s">
        <v>5</v>
      </c>
      <c r="M102" s="6">
        <f t="shared" ref="M102:O102" si="112">M101-COUNT(M84:M99)</f>
        <v>0</v>
      </c>
      <c r="N102" s="6">
        <f t="shared" si="112"/>
        <v>0</v>
      </c>
      <c r="O102" s="6">
        <f t="shared" si="112"/>
        <v>1</v>
      </c>
      <c r="P102" s="8">
        <f>SUM(M102:O102)</f>
        <v>1</v>
      </c>
      <c r="R102" s="8">
        <f>SUM(S102:U102)</f>
        <v>4</v>
      </c>
      <c r="S102" s="4">
        <f>S101-COUNT(S84:S99)</f>
        <v>2</v>
      </c>
      <c r="T102" s="4">
        <f>T101-COUNT(T84:T99)</f>
        <v>1</v>
      </c>
      <c r="U102" s="4">
        <f t="shared" ref="U102" si="113">U101-COUNT(U84:U99)</f>
        <v>1</v>
      </c>
      <c r="W102" s="14" t="s">
        <v>5</v>
      </c>
      <c r="X102" s="6">
        <f t="shared" ref="X102:Z102" si="114">X101-COUNT(X84:X99)</f>
        <v>0</v>
      </c>
      <c r="Y102" s="6">
        <f t="shared" si="114"/>
        <v>0</v>
      </c>
      <c r="Z102" s="6">
        <f t="shared" si="114"/>
        <v>0</v>
      </c>
      <c r="AA102" s="8">
        <f>SUM(X102:Z102)</f>
        <v>0</v>
      </c>
      <c r="AC102" s="8">
        <f>SUM(AD102:AF102)</f>
        <v>2</v>
      </c>
      <c r="AD102" s="4">
        <f>AD101-COUNT(AD84:AD99)</f>
        <v>1</v>
      </c>
      <c r="AE102" s="4">
        <f>AE101-COUNT(AE84:AE99)</f>
        <v>0</v>
      </c>
      <c r="AF102" s="4">
        <f t="shared" ref="AF102" si="115">AF101-COUNT(AF84:AF99)</f>
        <v>1</v>
      </c>
    </row>
    <row r="103" spans="1:32">
      <c r="A103" s="14" t="s">
        <v>10</v>
      </c>
      <c r="B103" s="25">
        <f>B102/B101</f>
        <v>0</v>
      </c>
      <c r="C103" s="27">
        <f t="shared" ref="C103:E103" si="116">C102/C101</f>
        <v>0.25</v>
      </c>
      <c r="D103" s="27">
        <f t="shared" si="116"/>
        <v>0</v>
      </c>
      <c r="E103" s="26">
        <f t="shared" si="116"/>
        <v>9.0909090909090912E-2</v>
      </c>
      <c r="G103" s="26">
        <f t="shared" ref="G103:J103" si="117">G102/G101</f>
        <v>0.2</v>
      </c>
      <c r="H103" s="27">
        <f t="shared" si="117"/>
        <v>0</v>
      </c>
      <c r="I103" s="30">
        <f t="shared" si="117"/>
        <v>0.33333333333333331</v>
      </c>
      <c r="J103" s="27">
        <f t="shared" si="117"/>
        <v>0.33333333333333331</v>
      </c>
      <c r="L103" s="14" t="s">
        <v>10</v>
      </c>
      <c r="M103" s="27">
        <f t="shared" ref="M103:P103" si="118">M102/M101</f>
        <v>0</v>
      </c>
      <c r="N103" s="30">
        <f t="shared" si="118"/>
        <v>0</v>
      </c>
      <c r="O103" s="30">
        <f t="shared" si="118"/>
        <v>0.5</v>
      </c>
      <c r="P103" s="26">
        <f t="shared" si="118"/>
        <v>0.125</v>
      </c>
      <c r="R103" s="26">
        <f t="shared" ref="R103:U103" si="119">R102/R101</f>
        <v>0.5714285714285714</v>
      </c>
      <c r="S103" s="27">
        <f t="shared" si="119"/>
        <v>0.66666666666666663</v>
      </c>
      <c r="T103" s="27">
        <f t="shared" si="119"/>
        <v>0.5</v>
      </c>
      <c r="U103" s="27">
        <f t="shared" si="119"/>
        <v>0.5</v>
      </c>
      <c r="W103" s="14" t="s">
        <v>10</v>
      </c>
      <c r="X103" s="27">
        <f t="shared" ref="X103:AA103" si="120">X102/X101</f>
        <v>0</v>
      </c>
      <c r="Y103" s="30">
        <f t="shared" si="120"/>
        <v>0</v>
      </c>
      <c r="Z103" s="30">
        <f t="shared" si="120"/>
        <v>0</v>
      </c>
      <c r="AA103" s="26">
        <f t="shared" si="120"/>
        <v>0</v>
      </c>
      <c r="AC103" s="26">
        <f t="shared" ref="AC103:AF103" si="121">AC102/AC101</f>
        <v>0.2857142857142857</v>
      </c>
      <c r="AD103" s="27">
        <f t="shared" si="121"/>
        <v>0.33333333333333331</v>
      </c>
      <c r="AE103" s="27">
        <f t="shared" si="121"/>
        <v>0</v>
      </c>
      <c r="AF103" s="27">
        <f t="shared" si="121"/>
        <v>0.5</v>
      </c>
    </row>
    <row r="104" spans="1:32">
      <c r="A104" s="14" t="s">
        <v>4</v>
      </c>
      <c r="B104" s="9">
        <f>B100/B101</f>
        <v>5.75</v>
      </c>
      <c r="C104" s="9">
        <f t="shared" ref="C104:E104" si="122">C100/C101</f>
        <v>3</v>
      </c>
      <c r="D104" s="9">
        <f t="shared" si="122"/>
        <v>5</v>
      </c>
      <c r="E104" s="12">
        <f t="shared" si="122"/>
        <v>4.5454545454545459</v>
      </c>
      <c r="G104" s="12">
        <f t="shared" ref="G104" si="123">G100/G101</f>
        <v>3.6</v>
      </c>
      <c r="H104" s="9">
        <f>H100/H101</f>
        <v>6</v>
      </c>
      <c r="I104" s="9">
        <f t="shared" ref="I104:J104" si="124">I100/I101</f>
        <v>2</v>
      </c>
      <c r="J104" s="31">
        <f t="shared" si="124"/>
        <v>2</v>
      </c>
      <c r="L104" s="14" t="s">
        <v>4</v>
      </c>
      <c r="M104" s="9">
        <f>M100/M101</f>
        <v>8.6666666666666661</v>
      </c>
      <c r="N104" s="31">
        <f t="shared" ref="N104:P104" si="125">N100/N101</f>
        <v>4.666666666666667</v>
      </c>
      <c r="O104" s="9">
        <f t="shared" si="125"/>
        <v>5</v>
      </c>
      <c r="P104" s="12">
        <f t="shared" si="125"/>
        <v>6.25</v>
      </c>
      <c r="R104" s="12">
        <f t="shared" ref="R104" si="126">R100/R101</f>
        <v>2.7142857142857144</v>
      </c>
      <c r="S104" s="9">
        <f>S100/S101</f>
        <v>1.6666666666666667</v>
      </c>
      <c r="T104" s="9">
        <f t="shared" ref="T104:U104" si="127">T100/T101</f>
        <v>3</v>
      </c>
      <c r="U104" s="9">
        <f t="shared" si="127"/>
        <v>4</v>
      </c>
      <c r="W104" s="14" t="s">
        <v>4</v>
      </c>
      <c r="X104" s="9">
        <f>X100/X101</f>
        <v>6.333333333333333</v>
      </c>
      <c r="Y104" s="31">
        <f t="shared" ref="Y104:AA104" si="128">Y100/Y101</f>
        <v>7.666666666666667</v>
      </c>
      <c r="Z104" s="9">
        <f t="shared" si="128"/>
        <v>4</v>
      </c>
      <c r="AA104" s="12">
        <f t="shared" si="128"/>
        <v>6.25</v>
      </c>
      <c r="AC104" s="12">
        <f t="shared" ref="AC104" si="129">AC100/AC101</f>
        <v>4.4285714285714288</v>
      </c>
      <c r="AD104" s="9">
        <f>AD100/AD101</f>
        <v>4.333333333333333</v>
      </c>
      <c r="AE104" s="9">
        <f t="shared" ref="AE104:AF104" si="130">AE100/AE101</f>
        <v>7</v>
      </c>
      <c r="AF104" s="9">
        <f t="shared" si="130"/>
        <v>2</v>
      </c>
    </row>
    <row r="105" spans="1:32">
      <c r="A105" s="14" t="s">
        <v>7</v>
      </c>
      <c r="B105" s="10">
        <f>B100/(B101-B102)</f>
        <v>5.75</v>
      </c>
      <c r="C105" s="10">
        <f t="shared" ref="C105:E105" si="131">C100/(C101-C102)</f>
        <v>4</v>
      </c>
      <c r="D105" s="10">
        <f t="shared" si="131"/>
        <v>5</v>
      </c>
      <c r="E105" s="11">
        <f t="shared" si="131"/>
        <v>5</v>
      </c>
      <c r="G105" s="11">
        <f t="shared" ref="G105" si="132">G100/(G101-G102)</f>
        <v>4.5</v>
      </c>
      <c r="H105" s="10">
        <f>H100/(H101-H102)</f>
        <v>6</v>
      </c>
      <c r="I105" s="9">
        <f t="shared" ref="I105:J105" si="133">I100/(I101-I102)</f>
        <v>3</v>
      </c>
      <c r="J105" s="31">
        <f t="shared" si="133"/>
        <v>3</v>
      </c>
      <c r="L105" s="14" t="s">
        <v>7</v>
      </c>
      <c r="M105" s="9">
        <f>M100/(M101-M102)</f>
        <v>8.6666666666666661</v>
      </c>
      <c r="N105" s="31">
        <f t="shared" ref="N105:P105" si="134">N100/(N101-N102)</f>
        <v>4.666666666666667</v>
      </c>
      <c r="O105" s="10">
        <f t="shared" si="134"/>
        <v>10</v>
      </c>
      <c r="P105" s="11">
        <f t="shared" si="134"/>
        <v>7.1428571428571432</v>
      </c>
      <c r="R105" s="11">
        <f t="shared" ref="R105" si="135">R100/(R101-R102)</f>
        <v>6.333333333333333</v>
      </c>
      <c r="S105" s="10">
        <f>S100/(S101-S102)</f>
        <v>5</v>
      </c>
      <c r="T105" s="10">
        <f t="shared" ref="T105:U105" si="136">T100/(T101-T102)</f>
        <v>6</v>
      </c>
      <c r="U105" s="10">
        <f t="shared" si="136"/>
        <v>8</v>
      </c>
      <c r="W105" s="14" t="s">
        <v>7</v>
      </c>
      <c r="X105" s="9">
        <f>X100/(X101-X102)</f>
        <v>6.333333333333333</v>
      </c>
      <c r="Y105" s="31">
        <f t="shared" ref="Y105:AA105" si="137">Y100/(Y101-Y102)</f>
        <v>7.666666666666667</v>
      </c>
      <c r="Z105" s="10">
        <f t="shared" si="137"/>
        <v>4</v>
      </c>
      <c r="AA105" s="11">
        <f t="shared" si="137"/>
        <v>6.25</v>
      </c>
      <c r="AC105" s="11">
        <f t="shared" ref="AC105" si="138">AC100/(AC101-AC102)</f>
        <v>6.2</v>
      </c>
      <c r="AD105" s="10">
        <f>AD100/(AD101-AD102)</f>
        <v>6.5</v>
      </c>
      <c r="AE105" s="10">
        <f t="shared" ref="AE105:AF105" si="139">AE100/(AE101-AE102)</f>
        <v>7</v>
      </c>
      <c r="AF105" s="10">
        <f t="shared" si="139"/>
        <v>4</v>
      </c>
    </row>
    <row r="113" spans="3:7">
      <c r="G113" s="19"/>
    </row>
    <row r="115" spans="3:7">
      <c r="C115" s="18"/>
    </row>
    <row r="140" spans="2:14">
      <c r="B140" s="15"/>
      <c r="C140" s="15"/>
      <c r="D140" s="15"/>
      <c r="E140" s="15"/>
    </row>
    <row r="141" spans="2:14">
      <c r="B141" s="15"/>
      <c r="C141" s="15"/>
      <c r="D141" s="15"/>
      <c r="E141" s="15"/>
    </row>
    <row r="142" spans="2:14">
      <c r="B142" s="15"/>
      <c r="C142" s="15"/>
      <c r="D142" s="15"/>
      <c r="E142" s="15"/>
      <c r="N142" s="18"/>
    </row>
    <row r="143" spans="2:14">
      <c r="B143" s="15"/>
      <c r="C143" s="15"/>
      <c r="D143" s="15"/>
      <c r="E143" s="15"/>
    </row>
    <row r="144" spans="2:14">
      <c r="B144" s="15"/>
      <c r="C144" s="15"/>
      <c r="D144" s="15"/>
      <c r="E144" s="15"/>
    </row>
    <row r="145" spans="3:14">
      <c r="C145" s="18"/>
      <c r="N145" s="18"/>
    </row>
  </sheetData>
  <mergeCells count="20">
    <mergeCell ref="B1:D1"/>
    <mergeCell ref="H1:J1"/>
    <mergeCell ref="M1:O1"/>
    <mergeCell ref="S1:U1"/>
    <mergeCell ref="X82:Z82"/>
    <mergeCell ref="AD82:AF82"/>
    <mergeCell ref="X55:Z55"/>
    <mergeCell ref="AD55:AF55"/>
    <mergeCell ref="B28:D28"/>
    <mergeCell ref="M28:O28"/>
    <mergeCell ref="B55:D55"/>
    <mergeCell ref="M55:O55"/>
    <mergeCell ref="B82:D82"/>
    <mergeCell ref="H55:J55"/>
    <mergeCell ref="S28:U28"/>
    <mergeCell ref="M82:O82"/>
    <mergeCell ref="S55:U55"/>
    <mergeCell ref="H28:J28"/>
    <mergeCell ref="H82:J82"/>
    <mergeCell ref="S82:U82"/>
  </mergeCells>
  <pageMargins left="0.70866141732283472" right="0.70866141732283472" top="0.78740157480314965" bottom="0.78740157480314965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zoomScaleNormal="100" workbookViewId="0"/>
  </sheetViews>
  <sheetFormatPr baseColWidth="10" defaultRowHeight="15"/>
  <cols>
    <col min="1" max="1" width="14.28515625" style="1" bestFit="1" customWidth="1"/>
    <col min="2" max="4" width="10.7109375" style="2" customWidth="1"/>
    <col min="5" max="5" width="4.7109375" style="18" customWidth="1"/>
    <col min="6" max="7" width="4.7109375" style="15" customWidth="1"/>
    <col min="8" max="10" width="10.7109375" style="15" customWidth="1"/>
    <col min="11" max="11" width="3.7109375" style="15" customWidth="1"/>
    <col min="12" max="12" width="14.28515625" style="1" bestFit="1" customWidth="1"/>
    <col min="13" max="15" width="10.7109375" style="2" customWidth="1"/>
    <col min="16" max="18" width="4.7109375" style="15" customWidth="1"/>
    <col min="19" max="21" width="10.7109375" style="15" customWidth="1"/>
    <col min="22" max="22" width="3.7109375" style="15" customWidth="1"/>
    <col min="23" max="23" width="14.28515625" style="15" bestFit="1" customWidth="1"/>
    <col min="24" max="26" width="10.7109375" style="15" customWidth="1"/>
    <col min="27" max="29" width="4.7109375" style="15" customWidth="1"/>
    <col min="30" max="32" width="10.7109375" style="15" customWidth="1"/>
    <col min="33" max="16384" width="11.42578125" style="15"/>
  </cols>
  <sheetData>
    <row r="1" spans="1:21">
      <c r="B1" s="278" t="s">
        <v>18</v>
      </c>
      <c r="C1" s="278"/>
      <c r="D1" s="278"/>
      <c r="E1" s="20">
        <f>COUNTIF(E3:E17,"&gt;37")-1</f>
        <v>4</v>
      </c>
      <c r="G1" s="20">
        <f>COUNTIF(G3:G17,"&gt;37")-1</f>
        <v>5</v>
      </c>
      <c r="H1" s="279" t="s">
        <v>23</v>
      </c>
      <c r="I1" s="279"/>
      <c r="J1" s="279"/>
      <c r="M1" s="279" t="s">
        <v>23</v>
      </c>
      <c r="N1" s="279"/>
      <c r="O1" s="279"/>
      <c r="P1" s="20">
        <f>COUNTIF(P3:P17,"&gt;37")-1</f>
        <v>1</v>
      </c>
      <c r="R1" s="20">
        <f>COUNTIF(R3:R17,"&gt;37")-1</f>
        <v>-1</v>
      </c>
      <c r="S1" s="278" t="s">
        <v>18</v>
      </c>
      <c r="T1" s="278"/>
      <c r="U1" s="278"/>
    </row>
    <row r="2" spans="1:21">
      <c r="B2" s="17" t="s">
        <v>21</v>
      </c>
      <c r="C2" s="16" t="s">
        <v>19</v>
      </c>
      <c r="D2" s="5" t="s">
        <v>20</v>
      </c>
      <c r="E2" s="21"/>
      <c r="F2" s="19"/>
      <c r="H2" s="83" t="s">
        <v>15</v>
      </c>
      <c r="I2" s="83" t="s">
        <v>20</v>
      </c>
      <c r="J2" s="83" t="s">
        <v>24</v>
      </c>
      <c r="M2" s="83" t="s">
        <v>15</v>
      </c>
      <c r="N2" s="83" t="s">
        <v>20</v>
      </c>
      <c r="O2" s="83" t="s">
        <v>24</v>
      </c>
      <c r="P2" s="19"/>
      <c r="Q2" s="19"/>
      <c r="R2" s="19"/>
      <c r="S2" s="17" t="s">
        <v>21</v>
      </c>
      <c r="T2" s="16" t="s">
        <v>19</v>
      </c>
      <c r="U2" s="5" t="s">
        <v>20</v>
      </c>
    </row>
    <row r="3" spans="1:21">
      <c r="A3" s="3">
        <v>1</v>
      </c>
      <c r="B3" s="4">
        <v>10</v>
      </c>
      <c r="C3" s="5"/>
      <c r="D3" s="5"/>
      <c r="E3" s="23">
        <f>SUM($B$3:D3)</f>
        <v>10</v>
      </c>
      <c r="G3" s="23">
        <f>SUM($H$3:J3)</f>
        <v>6</v>
      </c>
      <c r="H3" s="4">
        <v>6</v>
      </c>
      <c r="I3" s="5"/>
      <c r="J3" s="5"/>
      <c r="L3" s="3">
        <v>1</v>
      </c>
      <c r="M3" s="4">
        <v>12</v>
      </c>
      <c r="N3" s="5"/>
      <c r="O3" s="5"/>
      <c r="P3" s="23">
        <f>SUM($M$3:O3)</f>
        <v>12</v>
      </c>
      <c r="R3" s="23">
        <f>SUM($S$3:U3)</f>
        <v>0</v>
      </c>
      <c r="S3" s="4" t="s">
        <v>1</v>
      </c>
      <c r="T3" s="5"/>
      <c r="U3" s="5"/>
    </row>
    <row r="4" spans="1:21">
      <c r="A4" s="7">
        <v>2</v>
      </c>
      <c r="B4" s="5"/>
      <c r="C4" s="4">
        <v>5</v>
      </c>
      <c r="D4" s="5"/>
      <c r="E4" s="23">
        <f>SUM($B$3:D4)</f>
        <v>15</v>
      </c>
      <c r="G4" s="23">
        <f>SUM($H$3:J4)</f>
        <v>10</v>
      </c>
      <c r="H4" s="5"/>
      <c r="I4" s="4">
        <v>4</v>
      </c>
      <c r="J4" s="5"/>
      <c r="L4" s="7">
        <v>2</v>
      </c>
      <c r="M4" s="5"/>
      <c r="N4" s="4">
        <v>7</v>
      </c>
      <c r="O4" s="5"/>
      <c r="P4" s="23">
        <f>SUM($M$3:O4)</f>
        <v>19</v>
      </c>
      <c r="R4" s="23">
        <f>SUM($S$3:U4)</f>
        <v>5</v>
      </c>
      <c r="S4" s="5"/>
      <c r="T4" s="4">
        <v>5</v>
      </c>
      <c r="U4" s="5"/>
    </row>
    <row r="5" spans="1:21">
      <c r="A5" s="7">
        <v>3</v>
      </c>
      <c r="B5" s="4"/>
      <c r="C5" s="5"/>
      <c r="D5" s="5">
        <v>3</v>
      </c>
      <c r="E5" s="23">
        <f>SUM($B$3:D5)</f>
        <v>18</v>
      </c>
      <c r="G5" s="23">
        <f>SUM($H$3:J5)</f>
        <v>20</v>
      </c>
      <c r="H5" s="4"/>
      <c r="I5" s="5"/>
      <c r="J5" s="5">
        <v>10</v>
      </c>
      <c r="L5" s="7">
        <v>3</v>
      </c>
      <c r="M5" s="4"/>
      <c r="N5" s="5"/>
      <c r="O5" s="5">
        <v>6</v>
      </c>
      <c r="P5" s="23">
        <f>SUM($M$3:O5)</f>
        <v>25</v>
      </c>
      <c r="R5" s="23">
        <f>SUM($S$3:U5)</f>
        <v>5</v>
      </c>
      <c r="S5" s="4"/>
      <c r="T5" s="5"/>
      <c r="U5" s="5" t="s">
        <v>1</v>
      </c>
    </row>
    <row r="6" spans="1:21">
      <c r="A6" s="3">
        <v>4</v>
      </c>
      <c r="B6" s="5">
        <v>10</v>
      </c>
      <c r="C6" s="4"/>
      <c r="D6" s="5"/>
      <c r="E6" s="23">
        <f>SUM($B$3:D6)</f>
        <v>28</v>
      </c>
      <c r="G6" s="23">
        <f>SUM($H$3:J6)</f>
        <v>20</v>
      </c>
      <c r="H6" s="5" t="s">
        <v>1</v>
      </c>
      <c r="I6" s="4"/>
      <c r="J6" s="5"/>
      <c r="L6" s="7">
        <v>4</v>
      </c>
      <c r="M6" s="5">
        <v>6</v>
      </c>
      <c r="N6" s="4"/>
      <c r="O6" s="5"/>
      <c r="P6" s="23">
        <f>SUM($M$3:O6)</f>
        <v>31</v>
      </c>
      <c r="R6" s="23">
        <f>SUM($S$3:U6)</f>
        <v>12</v>
      </c>
      <c r="S6" s="5">
        <v>7</v>
      </c>
      <c r="T6" s="4"/>
      <c r="U6" s="5"/>
    </row>
    <row r="7" spans="1:21">
      <c r="A7" s="7">
        <v>5</v>
      </c>
      <c r="B7" s="4"/>
      <c r="C7" s="5" t="s">
        <v>1</v>
      </c>
      <c r="D7" s="5"/>
      <c r="E7" s="23">
        <f>SUM($B$3:D7)</f>
        <v>28</v>
      </c>
      <c r="G7" s="23">
        <f>SUM($H$3:J7)</f>
        <v>30</v>
      </c>
      <c r="H7" s="4"/>
      <c r="I7" s="5">
        <v>10</v>
      </c>
      <c r="J7" s="5"/>
      <c r="L7" s="7">
        <v>5</v>
      </c>
      <c r="M7" s="4"/>
      <c r="N7" s="5">
        <v>5</v>
      </c>
      <c r="O7" s="5"/>
      <c r="P7" s="23">
        <f>SUM($M$3:O7)</f>
        <v>36</v>
      </c>
      <c r="R7" s="23">
        <f>SUM($S$3:U7)</f>
        <v>12</v>
      </c>
      <c r="S7" s="4"/>
      <c r="T7" s="5" t="s">
        <v>1</v>
      </c>
      <c r="U7" s="5"/>
    </row>
    <row r="8" spans="1:21">
      <c r="A8" s="7">
        <v>6</v>
      </c>
      <c r="B8" s="5"/>
      <c r="C8" s="4"/>
      <c r="D8" s="5">
        <v>2</v>
      </c>
      <c r="E8" s="23">
        <f>SUM($B$3:D8)</f>
        <v>30</v>
      </c>
      <c r="G8" s="23">
        <f>SUM($H$3:J8)</f>
        <v>36</v>
      </c>
      <c r="H8" s="5"/>
      <c r="I8" s="4"/>
      <c r="J8" s="5">
        <v>6</v>
      </c>
      <c r="L8" s="7">
        <v>6</v>
      </c>
      <c r="M8" s="5"/>
      <c r="N8" s="4"/>
      <c r="O8" s="5" t="s">
        <v>1</v>
      </c>
      <c r="P8" s="23">
        <f>SUM($M$3:O8)</f>
        <v>36</v>
      </c>
      <c r="R8" s="23">
        <f>SUM($S$3:U8)</f>
        <v>12</v>
      </c>
      <c r="S8" s="5"/>
      <c r="T8" s="4"/>
      <c r="U8" s="5" t="s">
        <v>1</v>
      </c>
    </row>
    <row r="9" spans="1:21">
      <c r="A9" s="3">
        <v>7</v>
      </c>
      <c r="B9" s="4">
        <v>6</v>
      </c>
      <c r="C9" s="5"/>
      <c r="D9" s="5"/>
      <c r="E9" s="23">
        <f>SUM($B$3:D9)</f>
        <v>36</v>
      </c>
      <c r="G9" s="23">
        <f>SUM($H$3:J9)</f>
        <v>40</v>
      </c>
      <c r="H9" s="4">
        <v>4</v>
      </c>
      <c r="I9" s="5"/>
      <c r="J9" s="5"/>
      <c r="L9" s="7">
        <v>7</v>
      </c>
      <c r="M9" s="4">
        <v>7</v>
      </c>
      <c r="N9" s="5"/>
      <c r="O9" s="5"/>
      <c r="P9" s="23">
        <f>SUM($M$3:O9)</f>
        <v>43</v>
      </c>
      <c r="R9" s="23">
        <f>SUM($S$3:U9)</f>
        <v>17</v>
      </c>
      <c r="S9" s="4">
        <v>5</v>
      </c>
      <c r="T9" s="5"/>
      <c r="U9" s="5"/>
    </row>
    <row r="10" spans="1:21">
      <c r="A10" s="7">
        <v>8</v>
      </c>
      <c r="B10" s="5"/>
      <c r="C10" s="4">
        <v>4</v>
      </c>
      <c r="D10" s="5"/>
      <c r="E10" s="23">
        <f>SUM($B$3:D10)</f>
        <v>40</v>
      </c>
      <c r="G10" s="23">
        <f>SUM($H$3:J10)</f>
        <v>40</v>
      </c>
      <c r="H10" s="5"/>
      <c r="I10" s="4" t="s">
        <v>1</v>
      </c>
      <c r="J10" s="5"/>
      <c r="L10" s="7">
        <v>8</v>
      </c>
      <c r="M10" s="5"/>
      <c r="N10" s="4">
        <v>7</v>
      </c>
      <c r="O10" s="5"/>
      <c r="P10" s="23">
        <f>SUM($M$3:O10)</f>
        <v>50</v>
      </c>
      <c r="R10" s="23"/>
      <c r="S10" s="5"/>
      <c r="T10" s="4"/>
      <c r="U10" s="5"/>
    </row>
    <row r="11" spans="1:21">
      <c r="A11" s="7">
        <v>9</v>
      </c>
      <c r="B11" s="5"/>
      <c r="C11" s="4"/>
      <c r="D11" s="5">
        <v>5</v>
      </c>
      <c r="E11" s="23">
        <f>SUM($B$3:D11)</f>
        <v>45</v>
      </c>
      <c r="G11" s="23">
        <f>SUM($H$3:J11)</f>
        <v>40</v>
      </c>
      <c r="H11" s="5"/>
      <c r="I11" s="4"/>
      <c r="J11" s="5" t="s">
        <v>1</v>
      </c>
      <c r="L11" s="76"/>
      <c r="M11" s="77"/>
      <c r="N11" s="20"/>
      <c r="O11" s="77"/>
      <c r="P11" s="78"/>
      <c r="R11" s="78"/>
      <c r="S11" s="77"/>
      <c r="T11" s="20"/>
      <c r="U11" s="77"/>
    </row>
    <row r="12" spans="1:21">
      <c r="A12" s="3">
        <v>10</v>
      </c>
      <c r="B12" s="5" t="s">
        <v>1</v>
      </c>
      <c r="C12" s="4"/>
      <c r="D12" s="5"/>
      <c r="E12" s="23">
        <f>SUM($B$3:D12)</f>
        <v>45</v>
      </c>
      <c r="G12" s="23">
        <f>SUM($H$3:J12)</f>
        <v>44</v>
      </c>
      <c r="H12" s="5">
        <v>4</v>
      </c>
      <c r="I12" s="4"/>
      <c r="J12" s="5"/>
      <c r="L12" s="76"/>
      <c r="M12" s="77"/>
      <c r="N12" s="20"/>
      <c r="O12" s="77"/>
      <c r="P12" s="78"/>
      <c r="R12" s="78"/>
      <c r="S12" s="77"/>
      <c r="T12" s="20"/>
      <c r="U12" s="77"/>
    </row>
    <row r="13" spans="1:21">
      <c r="A13" s="7">
        <v>11</v>
      </c>
      <c r="B13" s="5"/>
      <c r="C13" s="4" t="s">
        <v>1</v>
      </c>
      <c r="D13" s="5"/>
      <c r="E13" s="23">
        <f>SUM($B$3:D13)</f>
        <v>45</v>
      </c>
      <c r="G13" s="23">
        <f>SUM($H$3:J13)</f>
        <v>44</v>
      </c>
      <c r="H13" s="5"/>
      <c r="I13" s="4" t="s">
        <v>1</v>
      </c>
      <c r="J13" s="5"/>
      <c r="L13" s="76"/>
      <c r="M13" s="77"/>
      <c r="N13" s="20"/>
      <c r="O13" s="77"/>
      <c r="P13" s="78"/>
      <c r="R13" s="78"/>
      <c r="S13" s="77"/>
      <c r="T13" s="20"/>
      <c r="U13" s="77"/>
    </row>
    <row r="14" spans="1:21">
      <c r="A14" s="7">
        <v>12</v>
      </c>
      <c r="B14" s="5"/>
      <c r="C14" s="4"/>
      <c r="D14" s="5">
        <v>2</v>
      </c>
      <c r="E14" s="23">
        <f>SUM($B$3:D14)</f>
        <v>47</v>
      </c>
      <c r="G14" s="23">
        <f>SUM($H$3:J14)</f>
        <v>50</v>
      </c>
      <c r="H14" s="5"/>
      <c r="I14" s="4"/>
      <c r="J14" s="5">
        <v>6</v>
      </c>
      <c r="L14" s="76"/>
      <c r="M14" s="77"/>
      <c r="N14" s="20"/>
      <c r="O14" s="77"/>
      <c r="P14" s="78"/>
      <c r="R14" s="78"/>
      <c r="S14" s="77"/>
      <c r="T14" s="20"/>
      <c r="U14" s="77"/>
    </row>
    <row r="15" spans="1:21">
      <c r="C15" s="18"/>
      <c r="H15" s="2"/>
      <c r="I15" s="18"/>
      <c r="J15" s="2"/>
      <c r="L15" s="76"/>
      <c r="M15" s="77"/>
      <c r="N15" s="20"/>
      <c r="O15" s="77"/>
      <c r="P15" s="78"/>
      <c r="R15" s="78"/>
      <c r="S15" s="77"/>
      <c r="T15" s="20"/>
      <c r="U15" s="77"/>
    </row>
    <row r="16" spans="1:21">
      <c r="C16" s="18"/>
      <c r="H16" s="2"/>
      <c r="I16" s="18"/>
      <c r="J16" s="2"/>
      <c r="L16" s="76"/>
      <c r="M16" s="77"/>
      <c r="N16" s="20"/>
      <c r="O16" s="77"/>
      <c r="P16" s="78"/>
      <c r="R16" s="78"/>
      <c r="S16" s="77"/>
      <c r="T16" s="20"/>
      <c r="U16" s="77"/>
    </row>
    <row r="17" spans="1:21">
      <c r="C17" s="18"/>
      <c r="H17" s="2"/>
      <c r="I17" s="18"/>
      <c r="J17" s="2"/>
      <c r="L17" s="76"/>
      <c r="M17" s="77"/>
      <c r="N17" s="20"/>
      <c r="O17" s="77"/>
      <c r="P17" s="78"/>
      <c r="R17" s="78"/>
      <c r="S17" s="77"/>
      <c r="T17" s="20"/>
      <c r="U17" s="77"/>
    </row>
    <row r="18" spans="1:21">
      <c r="C18" s="18"/>
      <c r="H18" s="2"/>
      <c r="I18" s="18"/>
      <c r="J18" s="2"/>
      <c r="N18" s="18"/>
      <c r="P18" s="18"/>
      <c r="S18" s="2"/>
      <c r="T18" s="18"/>
      <c r="U18" s="2"/>
    </row>
    <row r="19" spans="1:21">
      <c r="A19" s="14" t="s">
        <v>2</v>
      </c>
      <c r="B19" s="4">
        <f>SUM(B3:B18)</f>
        <v>26</v>
      </c>
      <c r="C19" s="4">
        <f t="shared" ref="C19:D19" si="0">SUM(C3:C18)</f>
        <v>9</v>
      </c>
      <c r="D19" s="4">
        <f t="shared" si="0"/>
        <v>12</v>
      </c>
      <c r="E19" s="8">
        <f>SUM(B19:D19)</f>
        <v>47</v>
      </c>
      <c r="G19" s="8">
        <f>SUM(H19:J19)</f>
        <v>50</v>
      </c>
      <c r="H19" s="4">
        <f>SUM(H3:H18)</f>
        <v>14</v>
      </c>
      <c r="I19" s="4">
        <f t="shared" ref="I19:J19" si="1">SUM(I3:I18)</f>
        <v>14</v>
      </c>
      <c r="J19" s="6">
        <f t="shared" si="1"/>
        <v>22</v>
      </c>
      <c r="L19" s="14" t="s">
        <v>2</v>
      </c>
      <c r="M19" s="4">
        <f>SUM(M3:M18)</f>
        <v>25</v>
      </c>
      <c r="N19" s="6">
        <f t="shared" ref="N19:O19" si="2">SUM(N3:N18)</f>
        <v>19</v>
      </c>
      <c r="O19" s="4">
        <f t="shared" si="2"/>
        <v>6</v>
      </c>
      <c r="P19" s="8">
        <f>SUM(M19:O19)</f>
        <v>50</v>
      </c>
      <c r="R19" s="8">
        <f>SUM(S19:U19)</f>
        <v>17</v>
      </c>
      <c r="S19" s="4">
        <f>SUM(S3:S18)</f>
        <v>12</v>
      </c>
      <c r="T19" s="4">
        <f t="shared" ref="T19:U19" si="3">SUM(T3:T18)</f>
        <v>5</v>
      </c>
      <c r="U19" s="4">
        <f t="shared" si="3"/>
        <v>0</v>
      </c>
    </row>
    <row r="20" spans="1:21">
      <c r="A20" s="13" t="s">
        <v>3</v>
      </c>
      <c r="B20" s="5">
        <f>COUNTA(B3:B18)</f>
        <v>4</v>
      </c>
      <c r="C20" s="5">
        <f t="shared" ref="C20:D20" si="4">COUNTA(C3:C18)</f>
        <v>4</v>
      </c>
      <c r="D20" s="5">
        <f t="shared" si="4"/>
        <v>4</v>
      </c>
      <c r="E20" s="8">
        <f>SUM(B20:D20)</f>
        <v>12</v>
      </c>
      <c r="G20" s="8">
        <f>SUM(H20:J20)</f>
        <v>12</v>
      </c>
      <c r="H20" s="5">
        <f>COUNTA(H3:H18)</f>
        <v>4</v>
      </c>
      <c r="I20" s="5">
        <f t="shared" ref="I20:J20" si="5">COUNTA(I3:I18)</f>
        <v>4</v>
      </c>
      <c r="J20" s="5">
        <f t="shared" si="5"/>
        <v>4</v>
      </c>
      <c r="L20" s="13" t="s">
        <v>3</v>
      </c>
      <c r="M20" s="5">
        <f>COUNTA(M3:M18)</f>
        <v>3</v>
      </c>
      <c r="N20" s="5">
        <f t="shared" ref="N20:O20" si="6">COUNTA(N3:N18)</f>
        <v>3</v>
      </c>
      <c r="O20" s="5">
        <f t="shared" si="6"/>
        <v>2</v>
      </c>
      <c r="P20" s="8">
        <f>SUM(M20:O20)</f>
        <v>8</v>
      </c>
      <c r="R20" s="8">
        <f>SUM(S20:U20)</f>
        <v>7</v>
      </c>
      <c r="S20" s="5">
        <f>COUNTA(S3:S18)</f>
        <v>3</v>
      </c>
      <c r="T20" s="5">
        <f t="shared" ref="T20:U20" si="7">COUNTA(T3:T18)</f>
        <v>2</v>
      </c>
      <c r="U20" s="5">
        <f t="shared" si="7"/>
        <v>2</v>
      </c>
    </row>
    <row r="21" spans="1:21">
      <c r="A21" s="14" t="s">
        <v>5</v>
      </c>
      <c r="B21" s="4">
        <f>B20-COUNT(B3:B18)</f>
        <v>1</v>
      </c>
      <c r="C21" s="4">
        <f t="shared" ref="C21:D21" si="8">C20-COUNT(C3:C18)</f>
        <v>2</v>
      </c>
      <c r="D21" s="4">
        <f t="shared" si="8"/>
        <v>0</v>
      </c>
      <c r="E21" s="8">
        <f>SUM(B21:D21)</f>
        <v>3</v>
      </c>
      <c r="G21" s="8">
        <f>SUM(H21:J21)</f>
        <v>4</v>
      </c>
      <c r="H21" s="4">
        <f>H20-COUNT(H3:H18)</f>
        <v>1</v>
      </c>
      <c r="I21" s="6">
        <f t="shared" ref="I21:J21" si="9">I20-COUNT(I3:I18)</f>
        <v>2</v>
      </c>
      <c r="J21" s="4">
        <f t="shared" si="9"/>
        <v>1</v>
      </c>
      <c r="L21" s="14" t="s">
        <v>5</v>
      </c>
      <c r="M21" s="6">
        <f t="shared" ref="M21:O21" si="10">M20-COUNT(M3:M18)</f>
        <v>0</v>
      </c>
      <c r="N21" s="6">
        <f t="shared" si="10"/>
        <v>0</v>
      </c>
      <c r="O21" s="6">
        <f t="shared" si="10"/>
        <v>1</v>
      </c>
      <c r="P21" s="8">
        <f>SUM(M21:O21)</f>
        <v>1</v>
      </c>
      <c r="R21" s="8">
        <f>SUM(S21:U21)</f>
        <v>4</v>
      </c>
      <c r="S21" s="4">
        <f>S20-COUNT(S3:S18)</f>
        <v>1</v>
      </c>
      <c r="T21" s="4">
        <f>T20-COUNT(T3:T18)</f>
        <v>1</v>
      </c>
      <c r="U21" s="4">
        <f t="shared" ref="U21" si="11">U20-COUNT(U3:U18)</f>
        <v>2</v>
      </c>
    </row>
    <row r="22" spans="1:21">
      <c r="A22" s="14" t="s">
        <v>10</v>
      </c>
      <c r="B22" s="25">
        <f>B21/B20</f>
        <v>0.25</v>
      </c>
      <c r="C22" s="27">
        <f t="shared" ref="C22:E22" si="12">C21/C20</f>
        <v>0.5</v>
      </c>
      <c r="D22" s="27">
        <f t="shared" si="12"/>
        <v>0</v>
      </c>
      <c r="E22" s="26">
        <f t="shared" si="12"/>
        <v>0.25</v>
      </c>
      <c r="G22" s="26">
        <f t="shared" ref="G22:J22" si="13">G21/G20</f>
        <v>0.33333333333333331</v>
      </c>
      <c r="H22" s="27">
        <f t="shared" si="13"/>
        <v>0.25</v>
      </c>
      <c r="I22" s="30">
        <f t="shared" si="13"/>
        <v>0.5</v>
      </c>
      <c r="J22" s="27">
        <f t="shared" si="13"/>
        <v>0.25</v>
      </c>
      <c r="L22" s="14" t="s">
        <v>10</v>
      </c>
      <c r="M22" s="27">
        <f t="shared" ref="M22:P22" si="14">M21/M20</f>
        <v>0</v>
      </c>
      <c r="N22" s="30">
        <f t="shared" si="14"/>
        <v>0</v>
      </c>
      <c r="O22" s="30">
        <f t="shared" si="14"/>
        <v>0.5</v>
      </c>
      <c r="P22" s="26">
        <f t="shared" si="14"/>
        <v>0.125</v>
      </c>
      <c r="R22" s="26">
        <f t="shared" ref="R22:U22" si="15">R21/R20</f>
        <v>0.5714285714285714</v>
      </c>
      <c r="S22" s="27">
        <f t="shared" si="15"/>
        <v>0.33333333333333331</v>
      </c>
      <c r="T22" s="27">
        <f t="shared" si="15"/>
        <v>0.5</v>
      </c>
      <c r="U22" s="27">
        <f t="shared" si="15"/>
        <v>1</v>
      </c>
    </row>
    <row r="23" spans="1:21">
      <c r="A23" s="14" t="s">
        <v>4</v>
      </c>
      <c r="B23" s="9">
        <f>B19/B20</f>
        <v>6.5</v>
      </c>
      <c r="C23" s="9">
        <f t="shared" ref="C23:E23" si="16">C19/C20</f>
        <v>2.25</v>
      </c>
      <c r="D23" s="9">
        <f t="shared" si="16"/>
        <v>3</v>
      </c>
      <c r="E23" s="12">
        <f t="shared" si="16"/>
        <v>3.9166666666666665</v>
      </c>
      <c r="G23" s="12">
        <f t="shared" ref="G23" si="17">G19/G20</f>
        <v>4.166666666666667</v>
      </c>
      <c r="H23" s="9">
        <f>H19/H20</f>
        <v>3.5</v>
      </c>
      <c r="I23" s="9">
        <f t="shared" ref="I23:J23" si="18">I19/I20</f>
        <v>3.5</v>
      </c>
      <c r="J23" s="31">
        <f t="shared" si="18"/>
        <v>5.5</v>
      </c>
      <c r="L23" s="14" t="s">
        <v>4</v>
      </c>
      <c r="M23" s="9">
        <f>M19/M20</f>
        <v>8.3333333333333339</v>
      </c>
      <c r="N23" s="31">
        <f t="shared" ref="N23:P23" si="19">N19/N20</f>
        <v>6.333333333333333</v>
      </c>
      <c r="O23" s="9">
        <f t="shared" si="19"/>
        <v>3</v>
      </c>
      <c r="P23" s="12">
        <f t="shared" si="19"/>
        <v>6.25</v>
      </c>
      <c r="R23" s="12">
        <f t="shared" ref="R23" si="20">R19/R20</f>
        <v>2.4285714285714284</v>
      </c>
      <c r="S23" s="9">
        <f>S19/S20</f>
        <v>4</v>
      </c>
      <c r="T23" s="9">
        <f t="shared" ref="T23:U23" si="21">T19/T20</f>
        <v>2.5</v>
      </c>
      <c r="U23" s="9">
        <f t="shared" si="21"/>
        <v>0</v>
      </c>
    </row>
    <row r="24" spans="1:21">
      <c r="A24" s="14" t="s">
        <v>7</v>
      </c>
      <c r="B24" s="10">
        <f>B19/(B20-B21)</f>
        <v>8.6666666666666661</v>
      </c>
      <c r="C24" s="10">
        <f t="shared" ref="C24:E24" si="22">C19/(C20-C21)</f>
        <v>4.5</v>
      </c>
      <c r="D24" s="10">
        <f t="shared" si="22"/>
        <v>3</v>
      </c>
      <c r="E24" s="11">
        <f t="shared" si="22"/>
        <v>5.2222222222222223</v>
      </c>
      <c r="G24" s="11">
        <f t="shared" ref="G24" si="23">G19/(G20-G21)</f>
        <v>6.25</v>
      </c>
      <c r="H24" s="10">
        <f>H19/(H20-H21)</f>
        <v>4.666666666666667</v>
      </c>
      <c r="I24" s="9">
        <f t="shared" ref="I24:J24" si="24">I19/(I20-I21)</f>
        <v>7</v>
      </c>
      <c r="J24" s="31">
        <f t="shared" si="24"/>
        <v>7.333333333333333</v>
      </c>
      <c r="L24" s="14" t="s">
        <v>7</v>
      </c>
      <c r="M24" s="9">
        <f>M19/(M20-M21)</f>
        <v>8.3333333333333339</v>
      </c>
      <c r="N24" s="31">
        <f t="shared" ref="N24:P24" si="25">N19/(N20-N21)</f>
        <v>6.333333333333333</v>
      </c>
      <c r="O24" s="10">
        <f t="shared" si="25"/>
        <v>6</v>
      </c>
      <c r="P24" s="11">
        <f t="shared" si="25"/>
        <v>7.1428571428571432</v>
      </c>
      <c r="R24" s="11">
        <f t="shared" ref="R24" si="26">R19/(R20-R21)</f>
        <v>5.666666666666667</v>
      </c>
      <c r="S24" s="10">
        <f>S19/(S20-S21)</f>
        <v>6</v>
      </c>
      <c r="T24" s="10">
        <f t="shared" ref="T24:U24" si="27">T19/(T20-T21)</f>
        <v>5</v>
      </c>
      <c r="U24" s="10" t="e">
        <f t="shared" si="27"/>
        <v>#DIV/0!</v>
      </c>
    </row>
    <row r="25" spans="1:21">
      <c r="C25" s="18"/>
      <c r="N25" s="18"/>
    </row>
    <row r="26" spans="1:21">
      <c r="A26" s="79"/>
      <c r="B26" s="80"/>
      <c r="C26" s="80"/>
      <c r="D26" s="80"/>
      <c r="E26" s="81"/>
      <c r="F26" s="82"/>
      <c r="G26" s="82"/>
      <c r="H26" s="82"/>
      <c r="I26" s="82"/>
      <c r="J26" s="82"/>
      <c r="K26" s="82"/>
      <c r="L26" s="79"/>
      <c r="M26" s="80"/>
      <c r="N26" s="80"/>
      <c r="O26" s="80"/>
      <c r="P26" s="82"/>
      <c r="Q26" s="82"/>
      <c r="R26" s="82"/>
      <c r="S26" s="82"/>
      <c r="T26" s="82"/>
      <c r="U26" s="82"/>
    </row>
    <row r="28" spans="1:21">
      <c r="B28" s="278" t="s">
        <v>37</v>
      </c>
      <c r="C28" s="278"/>
      <c r="D28" s="278"/>
      <c r="E28" s="20">
        <f>COUNTIF(E30:E44,"&gt;37")-1</f>
        <v>3</v>
      </c>
      <c r="G28" s="20">
        <f>COUNTIF(G30:G44,"&gt;37")-1</f>
        <v>2</v>
      </c>
      <c r="H28" s="279" t="s">
        <v>11</v>
      </c>
      <c r="I28" s="279"/>
      <c r="J28" s="279"/>
      <c r="M28" s="279" t="s">
        <v>11</v>
      </c>
      <c r="N28" s="279"/>
      <c r="O28" s="279"/>
      <c r="P28" s="20">
        <f>COUNTIF(P30:P44,"&gt;37")-1</f>
        <v>5</v>
      </c>
      <c r="R28" s="20">
        <f>COUNTIF(R30:R44,"&gt;37")-1</f>
        <v>5</v>
      </c>
      <c r="S28" s="278" t="s">
        <v>37</v>
      </c>
      <c r="T28" s="278"/>
      <c r="U28" s="278"/>
    </row>
    <row r="29" spans="1:21">
      <c r="B29" s="4" t="s">
        <v>15</v>
      </c>
      <c r="C29" s="16" t="s">
        <v>29</v>
      </c>
      <c r="D29" s="17" t="s">
        <v>30</v>
      </c>
      <c r="E29" s="21"/>
      <c r="F29" s="19"/>
      <c r="H29" s="83" t="s">
        <v>13</v>
      </c>
      <c r="I29" s="84" t="s">
        <v>50</v>
      </c>
      <c r="J29" s="83" t="s">
        <v>14</v>
      </c>
      <c r="M29" s="83" t="s">
        <v>50</v>
      </c>
      <c r="N29" s="84" t="s">
        <v>17</v>
      </c>
      <c r="O29" s="83" t="s">
        <v>14</v>
      </c>
      <c r="P29" s="19"/>
      <c r="Q29" s="19"/>
      <c r="R29" s="19"/>
      <c r="S29" s="4" t="s">
        <v>15</v>
      </c>
      <c r="T29" s="16" t="s">
        <v>29</v>
      </c>
      <c r="U29" s="17" t="s">
        <v>30</v>
      </c>
    </row>
    <row r="30" spans="1:21">
      <c r="A30" s="3">
        <v>1</v>
      </c>
      <c r="B30" s="4">
        <v>12</v>
      </c>
      <c r="C30" s="5"/>
      <c r="D30" s="5"/>
      <c r="E30" s="23">
        <f>SUM($B$30:D30)</f>
        <v>12</v>
      </c>
      <c r="G30" s="23">
        <f>SUM($H$30:J30)</f>
        <v>0</v>
      </c>
      <c r="H30" s="4" t="s">
        <v>1</v>
      </c>
      <c r="I30" s="5"/>
      <c r="J30" s="5"/>
      <c r="L30" s="3">
        <v>1</v>
      </c>
      <c r="M30" s="4">
        <v>10</v>
      </c>
      <c r="N30" s="5"/>
      <c r="O30" s="5"/>
      <c r="P30" s="23">
        <f>SUM($M$30:O30)</f>
        <v>10</v>
      </c>
      <c r="R30" s="23">
        <f>SUM($S$30:U30)</f>
        <v>9</v>
      </c>
      <c r="S30" s="4">
        <v>9</v>
      </c>
      <c r="T30" s="5"/>
      <c r="U30" s="5"/>
    </row>
    <row r="31" spans="1:21">
      <c r="A31" s="7">
        <v>2</v>
      </c>
      <c r="B31" s="5"/>
      <c r="C31" s="4">
        <v>7</v>
      </c>
      <c r="D31" s="5"/>
      <c r="E31" s="23">
        <f>SUM($B$30:D31)</f>
        <v>19</v>
      </c>
      <c r="G31" s="23">
        <f>SUM($H$30:J31)</f>
        <v>7</v>
      </c>
      <c r="H31" s="5"/>
      <c r="I31" s="4">
        <v>7</v>
      </c>
      <c r="J31" s="5"/>
      <c r="L31" s="7">
        <v>2</v>
      </c>
      <c r="M31" s="5"/>
      <c r="N31" s="4">
        <v>7</v>
      </c>
      <c r="O31" s="5"/>
      <c r="P31" s="23">
        <f>SUM($M$30:O31)</f>
        <v>17</v>
      </c>
      <c r="R31" s="23">
        <f>SUM($S$30:U31)</f>
        <v>9</v>
      </c>
      <c r="S31" s="5"/>
      <c r="T31" s="4" t="s">
        <v>1</v>
      </c>
      <c r="U31" s="5"/>
    </row>
    <row r="32" spans="1:21">
      <c r="A32" s="7">
        <v>3</v>
      </c>
      <c r="B32" s="4"/>
      <c r="C32" s="5"/>
      <c r="D32" s="5">
        <v>2</v>
      </c>
      <c r="E32" s="23">
        <f>SUM($B$30:D32)</f>
        <v>21</v>
      </c>
      <c r="G32" s="23">
        <f>SUM($H$30:J32)</f>
        <v>18</v>
      </c>
      <c r="H32" s="4"/>
      <c r="I32" s="5"/>
      <c r="J32" s="5">
        <v>11</v>
      </c>
      <c r="L32" s="7">
        <v>3</v>
      </c>
      <c r="M32" s="4"/>
      <c r="N32" s="5"/>
      <c r="O32" s="5">
        <v>8</v>
      </c>
      <c r="P32" s="23">
        <f>SUM($M$30:O32)</f>
        <v>25</v>
      </c>
      <c r="R32" s="23">
        <f>SUM($S$30:U32)</f>
        <v>11</v>
      </c>
      <c r="S32" s="4"/>
      <c r="T32" s="5"/>
      <c r="U32" s="5">
        <v>2</v>
      </c>
    </row>
    <row r="33" spans="1:21">
      <c r="A33" s="3">
        <v>4</v>
      </c>
      <c r="B33" s="5" t="s">
        <v>1</v>
      </c>
      <c r="C33" s="4"/>
      <c r="D33" s="5"/>
      <c r="E33" s="23">
        <f>SUM($B$30:D33)</f>
        <v>21</v>
      </c>
      <c r="G33" s="23">
        <f>SUM($H$30:J33)</f>
        <v>18</v>
      </c>
      <c r="H33" s="5" t="s">
        <v>1</v>
      </c>
      <c r="I33" s="4"/>
      <c r="J33" s="5"/>
      <c r="L33" s="7">
        <v>4</v>
      </c>
      <c r="M33" s="5" t="s">
        <v>1</v>
      </c>
      <c r="N33" s="4"/>
      <c r="O33" s="5"/>
      <c r="P33" s="23">
        <f>SUM($M$30:O33)</f>
        <v>25</v>
      </c>
      <c r="R33" s="23">
        <f>SUM($S$30:U33)</f>
        <v>19</v>
      </c>
      <c r="S33" s="5">
        <v>8</v>
      </c>
      <c r="T33" s="4"/>
      <c r="U33" s="5"/>
    </row>
    <row r="34" spans="1:21">
      <c r="A34" s="7">
        <v>5</v>
      </c>
      <c r="B34" s="4"/>
      <c r="C34" s="5">
        <v>11</v>
      </c>
      <c r="D34" s="5"/>
      <c r="E34" s="23">
        <f>SUM($B$30:D34)</f>
        <v>32</v>
      </c>
      <c r="G34" s="23">
        <f>SUM($H$30:J34)</f>
        <v>29</v>
      </c>
      <c r="H34" s="4"/>
      <c r="I34" s="5">
        <v>11</v>
      </c>
      <c r="J34" s="5"/>
      <c r="L34" s="7">
        <v>5</v>
      </c>
      <c r="M34" s="4"/>
      <c r="N34" s="5">
        <v>6</v>
      </c>
      <c r="O34" s="5"/>
      <c r="P34" s="23">
        <f>SUM($M$30:O34)</f>
        <v>31</v>
      </c>
      <c r="R34" s="23">
        <f>SUM($S$30:U34)</f>
        <v>28</v>
      </c>
      <c r="S34" s="4"/>
      <c r="T34" s="5">
        <v>9</v>
      </c>
      <c r="U34" s="5"/>
    </row>
    <row r="35" spans="1:21">
      <c r="A35" s="7">
        <v>6</v>
      </c>
      <c r="B35" s="5"/>
      <c r="C35" s="4"/>
      <c r="D35" s="5">
        <v>7</v>
      </c>
      <c r="E35" s="23">
        <f>SUM($B$30:D35)</f>
        <v>39</v>
      </c>
      <c r="G35" s="23">
        <f>SUM($H$30:J35)</f>
        <v>34</v>
      </c>
      <c r="H35" s="5"/>
      <c r="I35" s="4"/>
      <c r="J35" s="5">
        <v>5</v>
      </c>
      <c r="L35" s="7">
        <v>6</v>
      </c>
      <c r="M35" s="5"/>
      <c r="N35" s="4"/>
      <c r="O35" s="5" t="s">
        <v>1</v>
      </c>
      <c r="P35" s="23">
        <f>SUM($M$30:O35)</f>
        <v>31</v>
      </c>
      <c r="R35" s="23">
        <f>SUM($S$30:U35)</f>
        <v>28</v>
      </c>
      <c r="S35" s="5"/>
      <c r="T35" s="4"/>
      <c r="U35" s="5" t="s">
        <v>1</v>
      </c>
    </row>
    <row r="36" spans="1:21">
      <c r="A36" s="3">
        <v>7</v>
      </c>
      <c r="B36" s="4" t="s">
        <v>1</v>
      </c>
      <c r="C36" s="5"/>
      <c r="D36" s="5"/>
      <c r="E36" s="23">
        <f>SUM($B$30:D36)</f>
        <v>39</v>
      </c>
      <c r="G36" s="23">
        <f>SUM($H$30:J36)</f>
        <v>38</v>
      </c>
      <c r="H36" s="4">
        <v>4</v>
      </c>
      <c r="I36" s="5"/>
      <c r="J36" s="5"/>
      <c r="L36" s="7">
        <v>7</v>
      </c>
      <c r="M36" s="4" t="s">
        <v>1</v>
      </c>
      <c r="N36" s="5"/>
      <c r="O36" s="5"/>
      <c r="P36" s="23">
        <f>SUM($M$30:O36)</f>
        <v>31</v>
      </c>
      <c r="R36" s="23">
        <f>SUM($S$30:U36)</f>
        <v>37</v>
      </c>
      <c r="S36" s="4">
        <v>9</v>
      </c>
      <c r="T36" s="5"/>
      <c r="U36" s="5"/>
    </row>
    <row r="37" spans="1:21">
      <c r="A37" s="7">
        <v>8</v>
      </c>
      <c r="B37" s="5"/>
      <c r="C37" s="4" t="s">
        <v>1</v>
      </c>
      <c r="D37" s="5"/>
      <c r="E37" s="23">
        <f>SUM($B$30:D37)</f>
        <v>39</v>
      </c>
      <c r="G37" s="23">
        <f>SUM($H$30:J37)</f>
        <v>41</v>
      </c>
      <c r="H37" s="5"/>
      <c r="I37" s="4">
        <v>3</v>
      </c>
      <c r="J37" s="5"/>
      <c r="L37" s="7">
        <v>8</v>
      </c>
      <c r="M37" s="5"/>
      <c r="N37" s="4">
        <v>5</v>
      </c>
      <c r="O37" s="5"/>
      <c r="P37" s="23">
        <f>SUM($M$30:O37)</f>
        <v>36</v>
      </c>
      <c r="R37" s="23">
        <f>SUM($S$30:U37)</f>
        <v>39</v>
      </c>
      <c r="S37" s="5"/>
      <c r="T37" s="4">
        <v>2</v>
      </c>
      <c r="U37" s="5"/>
    </row>
    <row r="38" spans="1:21">
      <c r="A38" s="7">
        <v>9</v>
      </c>
      <c r="B38" s="4"/>
      <c r="C38" s="5"/>
      <c r="D38" s="5">
        <v>3</v>
      </c>
      <c r="E38" s="23">
        <f>SUM($B$30:D38)</f>
        <v>42</v>
      </c>
      <c r="G38" s="23">
        <f>SUM($H$30:J38)</f>
        <v>50</v>
      </c>
      <c r="H38" s="4"/>
      <c r="I38" s="5"/>
      <c r="J38" s="5">
        <v>9</v>
      </c>
      <c r="L38" s="7">
        <v>9</v>
      </c>
      <c r="M38" s="5"/>
      <c r="N38" s="4"/>
      <c r="O38" s="5">
        <v>2</v>
      </c>
      <c r="P38" s="23">
        <f>SUM($M$30:O38)</f>
        <v>38</v>
      </c>
      <c r="R38" s="23">
        <f>SUM($S$30:U38)</f>
        <v>39</v>
      </c>
      <c r="S38" s="5"/>
      <c r="T38" s="4"/>
      <c r="U38" s="5" t="s">
        <v>1</v>
      </c>
    </row>
    <row r="39" spans="1:21">
      <c r="C39" s="18"/>
      <c r="H39" s="2"/>
      <c r="I39" s="18"/>
      <c r="J39" s="2"/>
      <c r="L39" s="7">
        <v>10</v>
      </c>
      <c r="M39" s="5">
        <v>2</v>
      </c>
      <c r="N39" s="4"/>
      <c r="O39" s="5"/>
      <c r="P39" s="23">
        <f>SUM($M$30:O39)</f>
        <v>40</v>
      </c>
      <c r="R39" s="23">
        <f>SUM($S$30:U39)</f>
        <v>39</v>
      </c>
      <c r="S39" s="5" t="s">
        <v>1</v>
      </c>
      <c r="T39" s="4"/>
      <c r="U39" s="5"/>
    </row>
    <row r="40" spans="1:21">
      <c r="C40" s="18"/>
      <c r="H40" s="2"/>
      <c r="I40" s="18"/>
      <c r="J40" s="2"/>
      <c r="L40" s="3">
        <v>11</v>
      </c>
      <c r="M40" s="4"/>
      <c r="N40" s="5" t="s">
        <v>1</v>
      </c>
      <c r="O40" s="5"/>
      <c r="P40" s="23">
        <f>SUM($M$30:O40)</f>
        <v>40</v>
      </c>
      <c r="R40" s="23">
        <f>SUM($S$30:U40)</f>
        <v>41</v>
      </c>
      <c r="S40" s="4"/>
      <c r="T40" s="5">
        <v>2</v>
      </c>
      <c r="U40" s="5"/>
    </row>
    <row r="41" spans="1:21">
      <c r="C41" s="18"/>
      <c r="H41" s="2"/>
      <c r="I41" s="18"/>
      <c r="J41" s="2"/>
      <c r="L41" s="7">
        <v>12</v>
      </c>
      <c r="M41" s="5"/>
      <c r="N41" s="4"/>
      <c r="O41" s="5">
        <v>2</v>
      </c>
      <c r="P41" s="23">
        <f>SUM($M$30:O41)</f>
        <v>42</v>
      </c>
      <c r="R41" s="23">
        <f>SUM($S$30:U41)</f>
        <v>41</v>
      </c>
      <c r="S41" s="5"/>
      <c r="T41" s="4"/>
      <c r="U41" s="5" t="s">
        <v>1</v>
      </c>
    </row>
    <row r="42" spans="1:21">
      <c r="C42" s="18"/>
      <c r="H42" s="2"/>
      <c r="I42" s="18"/>
      <c r="J42" s="2"/>
      <c r="L42" s="7">
        <v>13</v>
      </c>
      <c r="M42" s="4">
        <v>4</v>
      </c>
      <c r="N42" s="5"/>
      <c r="O42" s="5"/>
      <c r="P42" s="23">
        <f>SUM($M$30:O42)</f>
        <v>46</v>
      </c>
      <c r="R42" s="23">
        <f>SUM($S$30:U42)</f>
        <v>41</v>
      </c>
      <c r="S42" s="4" t="s">
        <v>1</v>
      </c>
      <c r="T42" s="5"/>
      <c r="U42" s="5"/>
    </row>
    <row r="43" spans="1:21">
      <c r="C43" s="18"/>
      <c r="H43" s="2"/>
      <c r="I43" s="18"/>
      <c r="J43" s="2"/>
      <c r="L43" s="7">
        <v>14</v>
      </c>
      <c r="M43" s="5"/>
      <c r="N43" s="4">
        <v>4</v>
      </c>
      <c r="O43" s="5"/>
      <c r="P43" s="23">
        <f>SUM($M$30:O43)</f>
        <v>50</v>
      </c>
      <c r="R43" s="23"/>
      <c r="S43" s="5"/>
      <c r="T43" s="4"/>
      <c r="U43" s="5"/>
    </row>
    <row r="44" spans="1:21">
      <c r="C44" s="18"/>
      <c r="H44" s="2"/>
      <c r="I44" s="18"/>
      <c r="J44" s="2"/>
      <c r="L44" s="76"/>
      <c r="M44" s="77"/>
      <c r="N44" s="20"/>
      <c r="O44" s="77"/>
      <c r="P44" s="78"/>
      <c r="R44" s="78"/>
      <c r="S44" s="77"/>
      <c r="T44" s="20"/>
      <c r="U44" s="77"/>
    </row>
    <row r="45" spans="1:21">
      <c r="C45" s="18"/>
      <c r="H45" s="2"/>
      <c r="I45" s="18"/>
      <c r="J45" s="2"/>
      <c r="N45" s="18"/>
      <c r="P45" s="18"/>
      <c r="S45" s="2"/>
      <c r="T45" s="18"/>
      <c r="U45" s="2"/>
    </row>
    <row r="46" spans="1:21">
      <c r="A46" s="14" t="s">
        <v>2</v>
      </c>
      <c r="B46" s="4">
        <f>SUM(B30:B45)</f>
        <v>12</v>
      </c>
      <c r="C46" s="4">
        <f t="shared" ref="C46:D46" si="28">SUM(C30:C45)</f>
        <v>18</v>
      </c>
      <c r="D46" s="4">
        <f t="shared" si="28"/>
        <v>12</v>
      </c>
      <c r="E46" s="8">
        <f>SUM(B46:D46)</f>
        <v>42</v>
      </c>
      <c r="G46" s="8">
        <f>SUM(H46:J46)</f>
        <v>50</v>
      </c>
      <c r="H46" s="4">
        <f>SUM(H30:H45)</f>
        <v>4</v>
      </c>
      <c r="I46" s="4">
        <f t="shared" ref="I46:J46" si="29">SUM(I30:I45)</f>
        <v>21</v>
      </c>
      <c r="J46" s="6">
        <f t="shared" si="29"/>
        <v>25</v>
      </c>
      <c r="L46" s="14" t="s">
        <v>2</v>
      </c>
      <c r="M46" s="4">
        <f>SUM(M30:M45)</f>
        <v>16</v>
      </c>
      <c r="N46" s="6">
        <f t="shared" ref="N46:O46" si="30">SUM(N30:N45)</f>
        <v>22</v>
      </c>
      <c r="O46" s="4">
        <f t="shared" si="30"/>
        <v>12</v>
      </c>
      <c r="P46" s="8">
        <f>SUM(M46:O46)</f>
        <v>50</v>
      </c>
      <c r="R46" s="8">
        <f>SUM(S46:U46)</f>
        <v>41</v>
      </c>
      <c r="S46" s="4">
        <f>SUM(S30:S45)</f>
        <v>26</v>
      </c>
      <c r="T46" s="4">
        <f t="shared" ref="T46:U46" si="31">SUM(T30:T45)</f>
        <v>13</v>
      </c>
      <c r="U46" s="4">
        <f t="shared" si="31"/>
        <v>2</v>
      </c>
    </row>
    <row r="47" spans="1:21">
      <c r="A47" s="13" t="s">
        <v>3</v>
      </c>
      <c r="B47" s="5">
        <f>COUNTA(B30:B45)</f>
        <v>3</v>
      </c>
      <c r="C47" s="5">
        <f t="shared" ref="C47:D47" si="32">COUNTA(C30:C45)</f>
        <v>3</v>
      </c>
      <c r="D47" s="5">
        <f t="shared" si="32"/>
        <v>3</v>
      </c>
      <c r="E47" s="8">
        <f>SUM(B47:D47)</f>
        <v>9</v>
      </c>
      <c r="G47" s="8">
        <f>SUM(H47:J47)</f>
        <v>9</v>
      </c>
      <c r="H47" s="5">
        <f>COUNTA(H30:H45)</f>
        <v>3</v>
      </c>
      <c r="I47" s="5">
        <f t="shared" ref="I47:J47" si="33">COUNTA(I30:I45)</f>
        <v>3</v>
      </c>
      <c r="J47" s="5">
        <f t="shared" si="33"/>
        <v>3</v>
      </c>
      <c r="L47" s="13" t="s">
        <v>3</v>
      </c>
      <c r="M47" s="5">
        <f>COUNTA(M30:M45)</f>
        <v>5</v>
      </c>
      <c r="N47" s="5">
        <f t="shared" ref="N47:O47" si="34">COUNTA(N30:N45)</f>
        <v>5</v>
      </c>
      <c r="O47" s="5">
        <f t="shared" si="34"/>
        <v>4</v>
      </c>
      <c r="P47" s="8">
        <f>SUM(M47:O47)</f>
        <v>14</v>
      </c>
      <c r="R47" s="8">
        <f>SUM(S47:U47)</f>
        <v>13</v>
      </c>
      <c r="S47" s="5">
        <f>COUNTA(S30:S45)</f>
        <v>5</v>
      </c>
      <c r="T47" s="5">
        <f t="shared" ref="T47:U47" si="35">COUNTA(T30:T45)</f>
        <v>4</v>
      </c>
      <c r="U47" s="5">
        <f t="shared" si="35"/>
        <v>4</v>
      </c>
    </row>
    <row r="48" spans="1:21">
      <c r="A48" s="14" t="s">
        <v>5</v>
      </c>
      <c r="B48" s="4">
        <f>B47-COUNT(B30:B45)</f>
        <v>2</v>
      </c>
      <c r="C48" s="4">
        <f t="shared" ref="C48:D48" si="36">C47-COUNT(C30:C45)</f>
        <v>1</v>
      </c>
      <c r="D48" s="4">
        <f t="shared" si="36"/>
        <v>0</v>
      </c>
      <c r="E48" s="8">
        <f>SUM(B48:D48)</f>
        <v>3</v>
      </c>
      <c r="G48" s="8">
        <f>SUM(H48:J48)</f>
        <v>2</v>
      </c>
      <c r="H48" s="4">
        <f>H47-COUNT(H30:H45)</f>
        <v>2</v>
      </c>
      <c r="I48" s="6">
        <f t="shared" ref="I48:J48" si="37">I47-COUNT(I30:I45)</f>
        <v>0</v>
      </c>
      <c r="J48" s="4">
        <f t="shared" si="37"/>
        <v>0</v>
      </c>
      <c r="L48" s="14" t="s">
        <v>5</v>
      </c>
      <c r="M48" s="6">
        <f t="shared" ref="M48:O48" si="38">M47-COUNT(M30:M45)</f>
        <v>2</v>
      </c>
      <c r="N48" s="6">
        <f t="shared" si="38"/>
        <v>1</v>
      </c>
      <c r="O48" s="6">
        <f t="shared" si="38"/>
        <v>1</v>
      </c>
      <c r="P48" s="8">
        <f>SUM(M48:O48)</f>
        <v>4</v>
      </c>
      <c r="R48" s="8">
        <f>SUM(S48:U48)</f>
        <v>6</v>
      </c>
      <c r="S48" s="4">
        <f>S47-COUNT(S30:S45)</f>
        <v>2</v>
      </c>
      <c r="T48" s="4">
        <f>T47-COUNT(T30:T45)</f>
        <v>1</v>
      </c>
      <c r="U48" s="4">
        <f t="shared" ref="U48" si="39">U47-COUNT(U30:U45)</f>
        <v>3</v>
      </c>
    </row>
    <row r="49" spans="1:21">
      <c r="A49" s="14" t="s">
        <v>10</v>
      </c>
      <c r="B49" s="25">
        <f>B48/B47</f>
        <v>0.66666666666666663</v>
      </c>
      <c r="C49" s="27">
        <f t="shared" ref="C49:E49" si="40">C48/C47</f>
        <v>0.33333333333333331</v>
      </c>
      <c r="D49" s="27">
        <f t="shared" si="40"/>
        <v>0</v>
      </c>
      <c r="E49" s="26">
        <f t="shared" si="40"/>
        <v>0.33333333333333331</v>
      </c>
      <c r="G49" s="26">
        <f t="shared" ref="G49:J49" si="41">G48/G47</f>
        <v>0.22222222222222221</v>
      </c>
      <c r="H49" s="27">
        <f t="shared" si="41"/>
        <v>0.66666666666666663</v>
      </c>
      <c r="I49" s="30">
        <f t="shared" si="41"/>
        <v>0</v>
      </c>
      <c r="J49" s="27">
        <f t="shared" si="41"/>
        <v>0</v>
      </c>
      <c r="L49" s="14" t="s">
        <v>10</v>
      </c>
      <c r="M49" s="27">
        <f t="shared" ref="M49:P49" si="42">M48/M47</f>
        <v>0.4</v>
      </c>
      <c r="N49" s="30">
        <f t="shared" si="42"/>
        <v>0.2</v>
      </c>
      <c r="O49" s="30">
        <f t="shared" si="42"/>
        <v>0.25</v>
      </c>
      <c r="P49" s="26">
        <f t="shared" si="42"/>
        <v>0.2857142857142857</v>
      </c>
      <c r="R49" s="26">
        <f t="shared" ref="R49:U49" si="43">R48/R47</f>
        <v>0.46153846153846156</v>
      </c>
      <c r="S49" s="27">
        <f t="shared" si="43"/>
        <v>0.4</v>
      </c>
      <c r="T49" s="27">
        <f t="shared" si="43"/>
        <v>0.25</v>
      </c>
      <c r="U49" s="27">
        <f t="shared" si="43"/>
        <v>0.75</v>
      </c>
    </row>
    <row r="50" spans="1:21">
      <c r="A50" s="14" t="s">
        <v>4</v>
      </c>
      <c r="B50" s="9">
        <f>B46/B47</f>
        <v>4</v>
      </c>
      <c r="C50" s="9">
        <f t="shared" ref="C50:E50" si="44">C46/C47</f>
        <v>6</v>
      </c>
      <c r="D50" s="9">
        <f t="shared" si="44"/>
        <v>4</v>
      </c>
      <c r="E50" s="12">
        <f t="shared" si="44"/>
        <v>4.666666666666667</v>
      </c>
      <c r="G50" s="12">
        <f t="shared" ref="G50" si="45">G46/G47</f>
        <v>5.5555555555555554</v>
      </c>
      <c r="H50" s="9">
        <f>H46/H47</f>
        <v>1.3333333333333333</v>
      </c>
      <c r="I50" s="9">
        <f t="shared" ref="I50:J50" si="46">I46/I47</f>
        <v>7</v>
      </c>
      <c r="J50" s="31">
        <f t="shared" si="46"/>
        <v>8.3333333333333339</v>
      </c>
      <c r="L50" s="14" t="s">
        <v>4</v>
      </c>
      <c r="M50" s="9">
        <f>M46/M47</f>
        <v>3.2</v>
      </c>
      <c r="N50" s="31">
        <f t="shared" ref="N50:P50" si="47">N46/N47</f>
        <v>4.4000000000000004</v>
      </c>
      <c r="O50" s="9">
        <f t="shared" si="47"/>
        <v>3</v>
      </c>
      <c r="P50" s="12">
        <f t="shared" si="47"/>
        <v>3.5714285714285716</v>
      </c>
      <c r="R50" s="12">
        <f t="shared" ref="R50" si="48">R46/R47</f>
        <v>3.1538461538461537</v>
      </c>
      <c r="S50" s="9">
        <f>S46/S47</f>
        <v>5.2</v>
      </c>
      <c r="T50" s="9">
        <f t="shared" ref="T50:U50" si="49">T46/T47</f>
        <v>3.25</v>
      </c>
      <c r="U50" s="9">
        <f t="shared" si="49"/>
        <v>0.5</v>
      </c>
    </row>
    <row r="51" spans="1:21">
      <c r="A51" s="14" t="s">
        <v>7</v>
      </c>
      <c r="B51" s="10">
        <f>B46/(B47-B48)</f>
        <v>12</v>
      </c>
      <c r="C51" s="10">
        <f t="shared" ref="C51:E51" si="50">C46/(C47-C48)</f>
        <v>9</v>
      </c>
      <c r="D51" s="10">
        <f t="shared" si="50"/>
        <v>4</v>
      </c>
      <c r="E51" s="11">
        <f t="shared" si="50"/>
        <v>7</v>
      </c>
      <c r="G51" s="11">
        <f t="shared" ref="G51" si="51">G46/(G47-G48)</f>
        <v>7.1428571428571432</v>
      </c>
      <c r="H51" s="10">
        <f>H46/(H47-H48)</f>
        <v>4</v>
      </c>
      <c r="I51" s="9">
        <f t="shared" ref="I51:J51" si="52">I46/(I47-I48)</f>
        <v>7</v>
      </c>
      <c r="J51" s="31">
        <f t="shared" si="52"/>
        <v>8.3333333333333339</v>
      </c>
      <c r="L51" s="14" t="s">
        <v>7</v>
      </c>
      <c r="M51" s="9">
        <f>M46/(M47-M48)</f>
        <v>5.333333333333333</v>
      </c>
      <c r="N51" s="31">
        <f t="shared" ref="N51:P51" si="53">N46/(N47-N48)</f>
        <v>5.5</v>
      </c>
      <c r="O51" s="10">
        <f t="shared" si="53"/>
        <v>4</v>
      </c>
      <c r="P51" s="11">
        <f t="shared" si="53"/>
        <v>5</v>
      </c>
      <c r="R51" s="11">
        <f t="shared" ref="R51" si="54">R46/(R47-R48)</f>
        <v>5.8571428571428568</v>
      </c>
      <c r="S51" s="10">
        <f>S46/(S47-S48)</f>
        <v>8.6666666666666661</v>
      </c>
      <c r="T51" s="10">
        <f t="shared" ref="T51:U51" si="55">T46/(T47-T48)</f>
        <v>4.333333333333333</v>
      </c>
      <c r="U51" s="10">
        <f t="shared" si="55"/>
        <v>2</v>
      </c>
    </row>
    <row r="54" spans="1:21">
      <c r="B54" s="15"/>
      <c r="C54" s="15"/>
      <c r="D54" s="15"/>
      <c r="E54" s="15"/>
    </row>
    <row r="55" spans="1:21">
      <c r="B55" s="15"/>
      <c r="C55" s="15"/>
      <c r="D55" s="15"/>
      <c r="E55" s="15"/>
    </row>
    <row r="56" spans="1:21">
      <c r="B56" s="15"/>
      <c r="C56" s="15"/>
      <c r="D56" s="15"/>
      <c r="E56" s="15"/>
      <c r="N56" s="18"/>
    </row>
    <row r="57" spans="1:21">
      <c r="B57" s="15"/>
      <c r="C57" s="15"/>
      <c r="D57" s="15"/>
      <c r="E57" s="15"/>
    </row>
    <row r="58" spans="1:21">
      <c r="B58" s="15"/>
      <c r="C58" s="15"/>
      <c r="D58" s="15"/>
      <c r="E58" s="15"/>
    </row>
    <row r="59" spans="1:21">
      <c r="C59" s="18"/>
      <c r="N59" s="18"/>
    </row>
  </sheetData>
  <mergeCells count="8">
    <mergeCell ref="B1:D1"/>
    <mergeCell ref="H1:J1"/>
    <mergeCell ref="M1:O1"/>
    <mergeCell ref="S1:U1"/>
    <mergeCell ref="B28:D28"/>
    <mergeCell ref="H28:J28"/>
    <mergeCell ref="M28:O28"/>
    <mergeCell ref="S28:U28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zoomScaleNormal="100" workbookViewId="0"/>
  </sheetViews>
  <sheetFormatPr baseColWidth="10" defaultRowHeight="15"/>
  <cols>
    <col min="1" max="1" width="14.28515625" style="1" bestFit="1" customWidth="1"/>
    <col min="2" max="4" width="10.7109375" style="2" customWidth="1"/>
    <col min="5" max="5" width="4.7109375" style="18" customWidth="1"/>
    <col min="6" max="7" width="4.7109375" style="15" customWidth="1"/>
    <col min="8" max="10" width="10.7109375" style="15" customWidth="1"/>
    <col min="11" max="11" width="3.7109375" style="15" customWidth="1"/>
    <col min="12" max="12" width="14.28515625" style="1" bestFit="1" customWidth="1"/>
    <col min="13" max="15" width="10.7109375" style="2" customWidth="1"/>
    <col min="16" max="18" width="4.7109375" style="15" customWidth="1"/>
    <col min="19" max="21" width="10.7109375" style="15" customWidth="1"/>
    <col min="22" max="22" width="3.7109375" style="15" customWidth="1"/>
    <col min="23" max="23" width="14.28515625" style="15" bestFit="1" customWidth="1"/>
    <col min="24" max="26" width="10.7109375" style="15" customWidth="1"/>
    <col min="27" max="29" width="4.7109375" style="15" customWidth="1"/>
    <col min="30" max="32" width="10.7109375" style="15" customWidth="1"/>
    <col min="33" max="16384" width="11.42578125" style="15"/>
  </cols>
  <sheetData>
    <row r="1" spans="1:21">
      <c r="B1" s="279" t="s">
        <v>23</v>
      </c>
      <c r="C1" s="279"/>
      <c r="D1" s="279"/>
      <c r="E1" s="20">
        <f>COUNTIF(E3:E17,"&gt;37")-1</f>
        <v>2</v>
      </c>
      <c r="G1" s="20">
        <f>COUNTIF(G3:G17,"&gt;37")-1</f>
        <v>1</v>
      </c>
      <c r="H1" s="278" t="s">
        <v>11</v>
      </c>
      <c r="I1" s="278"/>
      <c r="J1" s="278"/>
      <c r="M1" s="278" t="s">
        <v>11</v>
      </c>
      <c r="N1" s="278"/>
      <c r="O1" s="278"/>
      <c r="P1" s="20">
        <f>COUNTIF(P3:P17,"&gt;37")-1</f>
        <v>-1</v>
      </c>
      <c r="R1" s="20">
        <f>COUNTIF(R3:R17,"&gt;37")-1</f>
        <v>5</v>
      </c>
      <c r="S1" s="279" t="s">
        <v>23</v>
      </c>
      <c r="T1" s="279"/>
      <c r="U1" s="279"/>
    </row>
    <row r="2" spans="1:21">
      <c r="B2" s="83" t="s">
        <v>15</v>
      </c>
      <c r="C2" s="84" t="s">
        <v>20</v>
      </c>
      <c r="D2" s="83" t="s">
        <v>24</v>
      </c>
      <c r="E2" s="21"/>
      <c r="F2" s="19"/>
      <c r="H2" s="17" t="s">
        <v>50</v>
      </c>
      <c r="I2" s="16" t="s">
        <v>17</v>
      </c>
      <c r="J2" s="5" t="s">
        <v>14</v>
      </c>
      <c r="M2" s="17" t="s">
        <v>50</v>
      </c>
      <c r="N2" s="16" t="s">
        <v>17</v>
      </c>
      <c r="O2" s="5" t="s">
        <v>14</v>
      </c>
      <c r="P2" s="19"/>
      <c r="Q2" s="19"/>
      <c r="R2" s="19"/>
      <c r="S2" s="83" t="s">
        <v>15</v>
      </c>
      <c r="T2" s="84" t="s">
        <v>20</v>
      </c>
      <c r="U2" s="83" t="s">
        <v>24</v>
      </c>
    </row>
    <row r="3" spans="1:21">
      <c r="A3" s="3">
        <v>1</v>
      </c>
      <c r="B3" s="4">
        <v>9</v>
      </c>
      <c r="C3" s="5"/>
      <c r="D3" s="5"/>
      <c r="E3" s="23">
        <f>SUM($B$3:D3)</f>
        <v>9</v>
      </c>
      <c r="G3" s="23">
        <f>SUM($H$3:J3)</f>
        <v>6</v>
      </c>
      <c r="H3" s="4">
        <v>6</v>
      </c>
      <c r="I3" s="5"/>
      <c r="J3" s="5"/>
      <c r="L3" s="3">
        <v>1</v>
      </c>
      <c r="M3" s="4">
        <v>6</v>
      </c>
      <c r="N3" s="5"/>
      <c r="O3" s="5"/>
      <c r="P3" s="23">
        <f>SUM($M$3:O3)</f>
        <v>6</v>
      </c>
      <c r="R3" s="23">
        <f>SUM($S$3:U3)</f>
        <v>11</v>
      </c>
      <c r="S3" s="4">
        <v>11</v>
      </c>
      <c r="T3" s="5"/>
      <c r="U3" s="5"/>
    </row>
    <row r="4" spans="1:21">
      <c r="A4" s="7">
        <v>2</v>
      </c>
      <c r="B4" s="5"/>
      <c r="C4" s="4">
        <v>5</v>
      </c>
      <c r="D4" s="5"/>
      <c r="E4" s="23">
        <f>SUM($B$3:D4)</f>
        <v>14</v>
      </c>
      <c r="G4" s="23">
        <f>SUM($H$3:J4)</f>
        <v>10</v>
      </c>
      <c r="H4" s="5"/>
      <c r="I4" s="4">
        <v>4</v>
      </c>
      <c r="J4" s="5"/>
      <c r="L4" s="7">
        <v>2</v>
      </c>
      <c r="M4" s="5"/>
      <c r="N4" s="4">
        <v>3</v>
      </c>
      <c r="O4" s="5"/>
      <c r="P4" s="23">
        <f>SUM($M$3:O4)</f>
        <v>9</v>
      </c>
      <c r="R4" s="23">
        <f>SUM($S$3:U4)</f>
        <v>23</v>
      </c>
      <c r="S4" s="5"/>
      <c r="T4" s="4">
        <v>12</v>
      </c>
      <c r="U4" s="5"/>
    </row>
    <row r="5" spans="1:21">
      <c r="A5" s="7">
        <v>3</v>
      </c>
      <c r="B5" s="4"/>
      <c r="C5" s="5"/>
      <c r="D5" s="5" t="s">
        <v>1</v>
      </c>
      <c r="E5" s="23">
        <f>SUM($B$3:D5)</f>
        <v>14</v>
      </c>
      <c r="G5" s="23">
        <f>SUM($H$3:J5)</f>
        <v>16</v>
      </c>
      <c r="H5" s="4"/>
      <c r="I5" s="5"/>
      <c r="J5" s="5">
        <v>6</v>
      </c>
      <c r="L5" s="7">
        <v>3</v>
      </c>
      <c r="M5" s="4"/>
      <c r="N5" s="5"/>
      <c r="O5" s="5" t="s">
        <v>1</v>
      </c>
      <c r="P5" s="23">
        <f>SUM($M$3:O5)</f>
        <v>9</v>
      </c>
      <c r="R5" s="23">
        <f>SUM($S$3:U5)</f>
        <v>31</v>
      </c>
      <c r="S5" s="4"/>
      <c r="T5" s="5"/>
      <c r="U5" s="5">
        <v>8</v>
      </c>
    </row>
    <row r="6" spans="1:21">
      <c r="A6" s="3">
        <v>4</v>
      </c>
      <c r="B6" s="5" t="s">
        <v>1</v>
      </c>
      <c r="C6" s="4"/>
      <c r="D6" s="5"/>
      <c r="E6" s="23">
        <f>SUM($B$3:D6)</f>
        <v>14</v>
      </c>
      <c r="G6" s="23">
        <f>SUM($H$3:J6)</f>
        <v>16</v>
      </c>
      <c r="H6" s="5" t="s">
        <v>1</v>
      </c>
      <c r="I6" s="4"/>
      <c r="J6" s="5"/>
      <c r="L6" s="7">
        <v>4</v>
      </c>
      <c r="M6" s="5" t="s">
        <v>1</v>
      </c>
      <c r="N6" s="4"/>
      <c r="O6" s="5"/>
      <c r="P6" s="23">
        <f>SUM($M$3:O6)</f>
        <v>9</v>
      </c>
      <c r="R6" s="23">
        <f>SUM($S$3:U6)</f>
        <v>36</v>
      </c>
      <c r="S6" s="5">
        <v>5</v>
      </c>
      <c r="T6" s="4"/>
      <c r="U6" s="5"/>
    </row>
    <row r="7" spans="1:21">
      <c r="A7" s="7">
        <v>5</v>
      </c>
      <c r="B7" s="4"/>
      <c r="C7" s="5">
        <v>3</v>
      </c>
      <c r="D7" s="5"/>
      <c r="E7" s="23">
        <f>SUM($B$3:D7)</f>
        <v>17</v>
      </c>
      <c r="G7" s="23">
        <f>SUM($H$3:J7)</f>
        <v>20</v>
      </c>
      <c r="H7" s="4"/>
      <c r="I7" s="5">
        <v>4</v>
      </c>
      <c r="J7" s="5"/>
      <c r="L7" s="7">
        <v>5</v>
      </c>
      <c r="M7" s="4"/>
      <c r="N7" s="5">
        <v>2</v>
      </c>
      <c r="O7" s="5"/>
      <c r="P7" s="23">
        <f>SUM($M$3:O7)</f>
        <v>11</v>
      </c>
      <c r="R7" s="23">
        <f>SUM($S$3:U7)</f>
        <v>38</v>
      </c>
      <c r="S7" s="4"/>
      <c r="T7" s="5">
        <v>2</v>
      </c>
      <c r="U7" s="5"/>
    </row>
    <row r="8" spans="1:21">
      <c r="A8" s="7">
        <v>6</v>
      </c>
      <c r="B8" s="5"/>
      <c r="C8" s="4"/>
      <c r="D8" s="5">
        <v>5</v>
      </c>
      <c r="E8" s="23">
        <f>SUM($B$3:D8)</f>
        <v>22</v>
      </c>
      <c r="G8" s="23">
        <f>SUM($H$3:J8)</f>
        <v>27</v>
      </c>
      <c r="H8" s="5"/>
      <c r="I8" s="4"/>
      <c r="J8" s="5">
        <v>7</v>
      </c>
      <c r="L8" s="7">
        <v>6</v>
      </c>
      <c r="M8" s="5"/>
      <c r="N8" s="4"/>
      <c r="O8" s="5" t="s">
        <v>1</v>
      </c>
      <c r="P8" s="23">
        <f>SUM($M$3:O8)</f>
        <v>11</v>
      </c>
      <c r="R8" s="23">
        <f>SUM($S$3:U8)</f>
        <v>46</v>
      </c>
      <c r="S8" s="5"/>
      <c r="T8" s="4"/>
      <c r="U8" s="5">
        <v>8</v>
      </c>
    </row>
    <row r="9" spans="1:21">
      <c r="A9" s="3">
        <v>7</v>
      </c>
      <c r="B9" s="4">
        <v>10</v>
      </c>
      <c r="C9" s="5"/>
      <c r="D9" s="5"/>
      <c r="E9" s="23">
        <f>SUM($B$3:D9)</f>
        <v>32</v>
      </c>
      <c r="G9" s="23">
        <f>SUM($H$3:J9)</f>
        <v>32</v>
      </c>
      <c r="H9" s="4">
        <v>5</v>
      </c>
      <c r="I9" s="5"/>
      <c r="J9" s="5"/>
      <c r="L9" s="3">
        <v>7</v>
      </c>
      <c r="M9" s="4">
        <v>2</v>
      </c>
      <c r="N9" s="5"/>
      <c r="O9" s="5"/>
      <c r="P9" s="23">
        <f>SUM($M$3:O9)</f>
        <v>13</v>
      </c>
      <c r="R9" s="23">
        <f>SUM($S$3:U9)</f>
        <v>46</v>
      </c>
      <c r="S9" s="4" t="s">
        <v>1</v>
      </c>
      <c r="T9" s="5"/>
      <c r="U9" s="5"/>
    </row>
    <row r="10" spans="1:21">
      <c r="A10" s="7">
        <v>8</v>
      </c>
      <c r="B10" s="5"/>
      <c r="C10" s="4">
        <v>10</v>
      </c>
      <c r="D10" s="5"/>
      <c r="E10" s="23">
        <f>SUM($B$3:D10)</f>
        <v>42</v>
      </c>
      <c r="G10" s="23">
        <f>SUM($H$3:J10)</f>
        <v>42</v>
      </c>
      <c r="H10" s="5"/>
      <c r="I10" s="4">
        <v>10</v>
      </c>
      <c r="J10" s="5"/>
      <c r="L10" s="7">
        <v>8</v>
      </c>
      <c r="M10" s="5"/>
      <c r="N10" s="4">
        <v>4</v>
      </c>
      <c r="O10" s="5"/>
      <c r="P10" s="23">
        <f>SUM($M$3:O10)</f>
        <v>17</v>
      </c>
      <c r="R10" s="23">
        <f>SUM($S$3:U10)</f>
        <v>46</v>
      </c>
      <c r="S10" s="5"/>
      <c r="T10" s="4" t="s">
        <v>1</v>
      </c>
      <c r="U10" s="5"/>
    </row>
    <row r="11" spans="1:21">
      <c r="A11" s="7">
        <v>9</v>
      </c>
      <c r="B11" s="5"/>
      <c r="C11" s="4"/>
      <c r="D11" s="5">
        <v>3</v>
      </c>
      <c r="E11" s="23">
        <f>SUM($B$3:D11)</f>
        <v>45</v>
      </c>
      <c r="G11" s="23">
        <f>SUM($H$3:J11)</f>
        <v>45</v>
      </c>
      <c r="H11" s="5"/>
      <c r="I11" s="4"/>
      <c r="J11" s="5">
        <v>3</v>
      </c>
      <c r="L11" s="7">
        <v>9</v>
      </c>
      <c r="M11" s="4"/>
      <c r="N11" s="5"/>
      <c r="O11" s="5">
        <v>9</v>
      </c>
      <c r="P11" s="23">
        <f>SUM($M$3:O11)</f>
        <v>26</v>
      </c>
      <c r="R11" s="23">
        <f>SUM($S$3:U11)</f>
        <v>48</v>
      </c>
      <c r="S11" s="4"/>
      <c r="T11" s="5"/>
      <c r="U11" s="5">
        <v>2</v>
      </c>
    </row>
    <row r="12" spans="1:21">
      <c r="A12" s="3">
        <v>10</v>
      </c>
      <c r="B12" s="5">
        <v>5</v>
      </c>
      <c r="C12" s="4"/>
      <c r="D12" s="5"/>
      <c r="E12" s="23">
        <f>SUM($B$3:D12)</f>
        <v>50</v>
      </c>
      <c r="G12" s="23"/>
      <c r="H12" s="5"/>
      <c r="I12" s="4"/>
      <c r="J12" s="5"/>
      <c r="L12" s="7">
        <v>10</v>
      </c>
      <c r="M12" s="5">
        <v>2</v>
      </c>
      <c r="N12" s="4"/>
      <c r="O12" s="5"/>
      <c r="P12" s="23">
        <f>SUM($M$3:O12)</f>
        <v>28</v>
      </c>
      <c r="R12" s="23">
        <f>SUM($S$3:U12)</f>
        <v>50</v>
      </c>
      <c r="S12" s="5">
        <v>2</v>
      </c>
      <c r="T12" s="4"/>
      <c r="U12" s="5"/>
    </row>
    <row r="13" spans="1:21">
      <c r="C13" s="18"/>
      <c r="H13" s="2"/>
      <c r="I13" s="18"/>
      <c r="J13" s="2"/>
      <c r="L13" s="76"/>
      <c r="M13" s="77"/>
      <c r="N13" s="20"/>
      <c r="O13" s="77"/>
      <c r="P13" s="78"/>
      <c r="R13" s="78"/>
      <c r="S13" s="77"/>
      <c r="T13" s="20"/>
      <c r="U13" s="77"/>
    </row>
    <row r="14" spans="1:21">
      <c r="C14" s="18"/>
      <c r="H14" s="2"/>
      <c r="I14" s="18"/>
      <c r="J14" s="2"/>
      <c r="L14" s="76"/>
      <c r="M14" s="77"/>
      <c r="N14" s="20"/>
      <c r="O14" s="77"/>
      <c r="P14" s="78"/>
      <c r="R14" s="78"/>
      <c r="S14" s="77"/>
      <c r="T14" s="20"/>
      <c r="U14" s="77"/>
    </row>
    <row r="15" spans="1:21">
      <c r="C15" s="18"/>
      <c r="H15" s="2"/>
      <c r="I15" s="18"/>
      <c r="J15" s="2"/>
      <c r="L15" s="76"/>
      <c r="M15" s="77"/>
      <c r="N15" s="20"/>
      <c r="O15" s="77"/>
      <c r="P15" s="78"/>
      <c r="R15" s="78"/>
      <c r="S15" s="77"/>
      <c r="T15" s="20"/>
      <c r="U15" s="77"/>
    </row>
    <row r="16" spans="1:21">
      <c r="C16" s="18"/>
      <c r="H16" s="2"/>
      <c r="I16" s="18"/>
      <c r="J16" s="2"/>
      <c r="L16" s="76"/>
      <c r="M16" s="77"/>
      <c r="N16" s="20"/>
      <c r="O16" s="77"/>
      <c r="P16" s="78"/>
      <c r="R16" s="78"/>
      <c r="S16" s="77"/>
      <c r="T16" s="20"/>
      <c r="U16" s="77"/>
    </row>
    <row r="17" spans="1:21">
      <c r="C17" s="18"/>
      <c r="H17" s="2"/>
      <c r="I17" s="18"/>
      <c r="J17" s="2"/>
      <c r="L17" s="76"/>
      <c r="M17" s="77"/>
      <c r="N17" s="20"/>
      <c r="O17" s="77"/>
      <c r="P17" s="78"/>
      <c r="R17" s="78"/>
      <c r="S17" s="77"/>
      <c r="T17" s="20"/>
      <c r="U17" s="77"/>
    </row>
    <row r="18" spans="1:21">
      <c r="C18" s="18"/>
      <c r="H18" s="2"/>
      <c r="I18" s="18"/>
      <c r="J18" s="2"/>
      <c r="N18" s="18"/>
      <c r="P18" s="18"/>
      <c r="S18" s="2"/>
      <c r="T18" s="18"/>
      <c r="U18" s="2"/>
    </row>
    <row r="19" spans="1:21">
      <c r="A19" s="14" t="s">
        <v>2</v>
      </c>
      <c r="B19" s="4">
        <f>SUM(B3:B18)</f>
        <v>24</v>
      </c>
      <c r="C19" s="4">
        <f t="shared" ref="C19:D19" si="0">SUM(C3:C18)</f>
        <v>18</v>
      </c>
      <c r="D19" s="4">
        <f t="shared" si="0"/>
        <v>8</v>
      </c>
      <c r="E19" s="8">
        <f>SUM(B19:D19)</f>
        <v>50</v>
      </c>
      <c r="G19" s="8">
        <f>SUM(H19:J19)</f>
        <v>45</v>
      </c>
      <c r="H19" s="4">
        <f>SUM(H3:H18)</f>
        <v>11</v>
      </c>
      <c r="I19" s="4">
        <f t="shared" ref="I19:J19" si="1">SUM(I3:I18)</f>
        <v>18</v>
      </c>
      <c r="J19" s="6">
        <f t="shared" si="1"/>
        <v>16</v>
      </c>
      <c r="L19" s="14" t="s">
        <v>2</v>
      </c>
      <c r="M19" s="4">
        <f>SUM(M3:M18)</f>
        <v>10</v>
      </c>
      <c r="N19" s="6">
        <f t="shared" ref="N19:O19" si="2">SUM(N3:N18)</f>
        <v>9</v>
      </c>
      <c r="O19" s="4">
        <f t="shared" si="2"/>
        <v>9</v>
      </c>
      <c r="P19" s="8">
        <f>SUM(M19:O19)</f>
        <v>28</v>
      </c>
      <c r="R19" s="8">
        <f>SUM(S19:U19)</f>
        <v>50</v>
      </c>
      <c r="S19" s="4">
        <f>SUM(S3:S18)</f>
        <v>18</v>
      </c>
      <c r="T19" s="4">
        <f t="shared" ref="T19:U19" si="3">SUM(T3:T18)</f>
        <v>14</v>
      </c>
      <c r="U19" s="4">
        <f t="shared" si="3"/>
        <v>18</v>
      </c>
    </row>
    <row r="20" spans="1:21">
      <c r="A20" s="13" t="s">
        <v>3</v>
      </c>
      <c r="B20" s="5">
        <f>COUNTA(B3:B18)</f>
        <v>4</v>
      </c>
      <c r="C20" s="5">
        <f t="shared" ref="C20:D20" si="4">COUNTA(C3:C18)</f>
        <v>3</v>
      </c>
      <c r="D20" s="5">
        <f t="shared" si="4"/>
        <v>3</v>
      </c>
      <c r="E20" s="8">
        <f>SUM(B20:D20)</f>
        <v>10</v>
      </c>
      <c r="G20" s="8">
        <f>SUM(H20:J20)</f>
        <v>9</v>
      </c>
      <c r="H20" s="5">
        <f>COUNTA(H3:H18)</f>
        <v>3</v>
      </c>
      <c r="I20" s="5">
        <f t="shared" ref="I20:J20" si="5">COUNTA(I3:I18)</f>
        <v>3</v>
      </c>
      <c r="J20" s="5">
        <f t="shared" si="5"/>
        <v>3</v>
      </c>
      <c r="L20" s="13" t="s">
        <v>3</v>
      </c>
      <c r="M20" s="5">
        <f>COUNTA(M3:M18)</f>
        <v>4</v>
      </c>
      <c r="N20" s="5">
        <f t="shared" ref="N20:O20" si="6">COUNTA(N3:N18)</f>
        <v>3</v>
      </c>
      <c r="O20" s="5">
        <f t="shared" si="6"/>
        <v>3</v>
      </c>
      <c r="P20" s="8">
        <f>SUM(M20:O20)</f>
        <v>10</v>
      </c>
      <c r="R20" s="8">
        <f>SUM(S20:U20)</f>
        <v>10</v>
      </c>
      <c r="S20" s="5">
        <f>COUNTA(S3:S18)</f>
        <v>4</v>
      </c>
      <c r="T20" s="5">
        <f t="shared" ref="T20:U20" si="7">COUNTA(T3:T18)</f>
        <v>3</v>
      </c>
      <c r="U20" s="5">
        <f t="shared" si="7"/>
        <v>3</v>
      </c>
    </row>
    <row r="21" spans="1:21">
      <c r="A21" s="14" t="s">
        <v>5</v>
      </c>
      <c r="B21" s="4">
        <f>B20-COUNT(B3:B18)</f>
        <v>1</v>
      </c>
      <c r="C21" s="4">
        <f t="shared" ref="C21:D21" si="8">C20-COUNT(C3:C18)</f>
        <v>0</v>
      </c>
      <c r="D21" s="4">
        <f t="shared" si="8"/>
        <v>1</v>
      </c>
      <c r="E21" s="8">
        <f>SUM(B21:D21)</f>
        <v>2</v>
      </c>
      <c r="G21" s="8">
        <f>SUM(H21:J21)</f>
        <v>1</v>
      </c>
      <c r="H21" s="4">
        <f>H20-COUNT(H3:H18)</f>
        <v>1</v>
      </c>
      <c r="I21" s="6">
        <f t="shared" ref="I21:J21" si="9">I20-COUNT(I3:I18)</f>
        <v>0</v>
      </c>
      <c r="J21" s="4">
        <f t="shared" si="9"/>
        <v>0</v>
      </c>
      <c r="L21" s="14" t="s">
        <v>5</v>
      </c>
      <c r="M21" s="6">
        <f t="shared" ref="M21:O21" si="10">M20-COUNT(M3:M18)</f>
        <v>1</v>
      </c>
      <c r="N21" s="6">
        <f t="shared" si="10"/>
        <v>0</v>
      </c>
      <c r="O21" s="6">
        <f t="shared" si="10"/>
        <v>2</v>
      </c>
      <c r="P21" s="8">
        <f>SUM(M21:O21)</f>
        <v>3</v>
      </c>
      <c r="R21" s="8">
        <f>SUM(S21:U21)</f>
        <v>2</v>
      </c>
      <c r="S21" s="4">
        <f>S20-COUNT(S3:S18)</f>
        <v>1</v>
      </c>
      <c r="T21" s="4">
        <f>T20-COUNT(T3:T18)</f>
        <v>1</v>
      </c>
      <c r="U21" s="4">
        <f t="shared" ref="U21" si="11">U20-COUNT(U3:U18)</f>
        <v>0</v>
      </c>
    </row>
    <row r="22" spans="1:21">
      <c r="A22" s="14" t="s">
        <v>10</v>
      </c>
      <c r="B22" s="25">
        <f>B21/B20</f>
        <v>0.25</v>
      </c>
      <c r="C22" s="27">
        <f t="shared" ref="C22:E22" si="12">C21/C20</f>
        <v>0</v>
      </c>
      <c r="D22" s="27">
        <f t="shared" si="12"/>
        <v>0.33333333333333331</v>
      </c>
      <c r="E22" s="26">
        <f t="shared" si="12"/>
        <v>0.2</v>
      </c>
      <c r="G22" s="26">
        <f t="shared" ref="G22:J22" si="13">G21/G20</f>
        <v>0.1111111111111111</v>
      </c>
      <c r="H22" s="27">
        <f t="shared" si="13"/>
        <v>0.33333333333333331</v>
      </c>
      <c r="I22" s="30">
        <f t="shared" si="13"/>
        <v>0</v>
      </c>
      <c r="J22" s="27">
        <f t="shared" si="13"/>
        <v>0</v>
      </c>
      <c r="L22" s="14" t="s">
        <v>10</v>
      </c>
      <c r="M22" s="27">
        <f t="shared" ref="M22:P22" si="14">M21/M20</f>
        <v>0.25</v>
      </c>
      <c r="N22" s="30">
        <f t="shared" si="14"/>
        <v>0</v>
      </c>
      <c r="O22" s="30">
        <f t="shared" si="14"/>
        <v>0.66666666666666663</v>
      </c>
      <c r="P22" s="26">
        <f t="shared" si="14"/>
        <v>0.3</v>
      </c>
      <c r="R22" s="26">
        <f t="shared" ref="R22:U22" si="15">R21/R20</f>
        <v>0.2</v>
      </c>
      <c r="S22" s="27">
        <f t="shared" si="15"/>
        <v>0.25</v>
      </c>
      <c r="T22" s="27">
        <f t="shared" si="15"/>
        <v>0.33333333333333331</v>
      </c>
      <c r="U22" s="27">
        <f t="shared" si="15"/>
        <v>0</v>
      </c>
    </row>
    <row r="23" spans="1:21">
      <c r="A23" s="14" t="s">
        <v>4</v>
      </c>
      <c r="B23" s="9">
        <f>B19/B20</f>
        <v>6</v>
      </c>
      <c r="C23" s="9">
        <f t="shared" ref="C23:E23" si="16">C19/C20</f>
        <v>6</v>
      </c>
      <c r="D23" s="9">
        <f t="shared" si="16"/>
        <v>2.6666666666666665</v>
      </c>
      <c r="E23" s="12">
        <f t="shared" si="16"/>
        <v>5</v>
      </c>
      <c r="G23" s="12">
        <f t="shared" ref="G23" si="17">G19/G20</f>
        <v>5</v>
      </c>
      <c r="H23" s="9">
        <f>H19/H20</f>
        <v>3.6666666666666665</v>
      </c>
      <c r="I23" s="9">
        <f t="shared" ref="I23:J23" si="18">I19/I20</f>
        <v>6</v>
      </c>
      <c r="J23" s="31">
        <f t="shared" si="18"/>
        <v>5.333333333333333</v>
      </c>
      <c r="L23" s="14" t="s">
        <v>4</v>
      </c>
      <c r="M23" s="9">
        <f>M19/M20</f>
        <v>2.5</v>
      </c>
      <c r="N23" s="31">
        <f t="shared" ref="N23:P23" si="19">N19/N20</f>
        <v>3</v>
      </c>
      <c r="O23" s="9">
        <f t="shared" si="19"/>
        <v>3</v>
      </c>
      <c r="P23" s="12">
        <f t="shared" si="19"/>
        <v>2.8</v>
      </c>
      <c r="R23" s="12">
        <f t="shared" ref="R23" si="20">R19/R20</f>
        <v>5</v>
      </c>
      <c r="S23" s="9">
        <f>S19/S20</f>
        <v>4.5</v>
      </c>
      <c r="T23" s="9">
        <f t="shared" ref="T23:U23" si="21">T19/T20</f>
        <v>4.666666666666667</v>
      </c>
      <c r="U23" s="9">
        <f t="shared" si="21"/>
        <v>6</v>
      </c>
    </row>
    <row r="24" spans="1:21">
      <c r="A24" s="14" t="s">
        <v>7</v>
      </c>
      <c r="B24" s="10">
        <f>B19/(B20-B21)</f>
        <v>8</v>
      </c>
      <c r="C24" s="10">
        <f t="shared" ref="C24:E24" si="22">C19/(C20-C21)</f>
        <v>6</v>
      </c>
      <c r="D24" s="10">
        <f t="shared" si="22"/>
        <v>4</v>
      </c>
      <c r="E24" s="11">
        <f t="shared" si="22"/>
        <v>6.25</v>
      </c>
      <c r="G24" s="11">
        <f t="shared" ref="G24" si="23">G19/(G20-G21)</f>
        <v>5.625</v>
      </c>
      <c r="H24" s="10">
        <f>H19/(H20-H21)</f>
        <v>5.5</v>
      </c>
      <c r="I24" s="9">
        <f t="shared" ref="I24:J24" si="24">I19/(I20-I21)</f>
        <v>6</v>
      </c>
      <c r="J24" s="31">
        <f t="shared" si="24"/>
        <v>5.333333333333333</v>
      </c>
      <c r="L24" s="14" t="s">
        <v>7</v>
      </c>
      <c r="M24" s="9">
        <f>M19/(M20-M21)</f>
        <v>3.3333333333333335</v>
      </c>
      <c r="N24" s="31">
        <f t="shared" ref="N24:P24" si="25">N19/(N20-N21)</f>
        <v>3</v>
      </c>
      <c r="O24" s="10">
        <f t="shared" si="25"/>
        <v>9</v>
      </c>
      <c r="P24" s="11">
        <f t="shared" si="25"/>
        <v>4</v>
      </c>
      <c r="R24" s="11">
        <f t="shared" ref="R24" si="26">R19/(R20-R21)</f>
        <v>6.25</v>
      </c>
      <c r="S24" s="10">
        <f>S19/(S20-S21)</f>
        <v>6</v>
      </c>
      <c r="T24" s="10">
        <f t="shared" ref="T24:U24" si="27">T19/(T20-T21)</f>
        <v>7</v>
      </c>
      <c r="U24" s="10">
        <f t="shared" si="27"/>
        <v>6</v>
      </c>
    </row>
    <row r="25" spans="1:21">
      <c r="C25" s="18"/>
      <c r="N25" s="18"/>
    </row>
    <row r="26" spans="1:21">
      <c r="A26" s="79"/>
      <c r="B26" s="80"/>
      <c r="C26" s="80"/>
      <c r="D26" s="80"/>
      <c r="E26" s="81"/>
      <c r="F26" s="82"/>
      <c r="G26" s="82"/>
      <c r="H26" s="82"/>
      <c r="I26" s="82"/>
      <c r="J26" s="82"/>
      <c r="K26" s="82"/>
      <c r="L26" s="79"/>
      <c r="M26" s="80"/>
      <c r="N26" s="80"/>
      <c r="O26" s="80"/>
      <c r="P26" s="82"/>
      <c r="Q26" s="82"/>
      <c r="R26" s="82"/>
      <c r="S26" s="82"/>
      <c r="T26" s="82"/>
      <c r="U26" s="82"/>
    </row>
    <row r="28" spans="1:21">
      <c r="B28" s="279" t="s">
        <v>18</v>
      </c>
      <c r="C28" s="279"/>
      <c r="D28" s="279"/>
      <c r="E28" s="20">
        <f>COUNTIF(E30:E44,"&gt;37")-1</f>
        <v>3</v>
      </c>
      <c r="G28" s="20">
        <f>COUNTIF(G30:G44,"&gt;37")-1</f>
        <v>-1</v>
      </c>
      <c r="H28" s="278" t="s">
        <v>37</v>
      </c>
      <c r="I28" s="278"/>
      <c r="J28" s="278"/>
      <c r="M28" s="278" t="s">
        <v>37</v>
      </c>
      <c r="N28" s="278"/>
      <c r="O28" s="278"/>
      <c r="P28" s="20">
        <f>COUNTIF(P30:P44,"&gt;37")-1</f>
        <v>1</v>
      </c>
      <c r="R28" s="20">
        <f>COUNTIF(R30:R44,"&gt;37")-1</f>
        <v>5</v>
      </c>
      <c r="S28" s="279" t="s">
        <v>18</v>
      </c>
      <c r="T28" s="279"/>
      <c r="U28" s="279"/>
    </row>
    <row r="29" spans="1:21">
      <c r="B29" s="84" t="s">
        <v>19</v>
      </c>
      <c r="C29" s="83" t="s">
        <v>20</v>
      </c>
      <c r="D29" s="83" t="s">
        <v>21</v>
      </c>
      <c r="E29" s="21"/>
      <c r="F29" s="19"/>
      <c r="H29" s="4" t="s">
        <v>15</v>
      </c>
      <c r="I29" s="16" t="s">
        <v>29</v>
      </c>
      <c r="J29" s="17" t="s">
        <v>30</v>
      </c>
      <c r="M29" s="4" t="s">
        <v>15</v>
      </c>
      <c r="N29" s="16" t="s">
        <v>29</v>
      </c>
      <c r="O29" s="17" t="s">
        <v>30</v>
      </c>
      <c r="P29" s="19"/>
      <c r="Q29" s="19"/>
      <c r="R29" s="19"/>
      <c r="S29" s="84" t="s">
        <v>19</v>
      </c>
      <c r="T29" s="83" t="s">
        <v>20</v>
      </c>
      <c r="U29" s="83" t="s">
        <v>21</v>
      </c>
    </row>
    <row r="30" spans="1:21">
      <c r="A30" s="3">
        <v>1</v>
      </c>
      <c r="B30" s="4">
        <v>10</v>
      </c>
      <c r="C30" s="5"/>
      <c r="D30" s="5"/>
      <c r="E30" s="23">
        <f>SUM($B$30:D30)</f>
        <v>10</v>
      </c>
      <c r="G30" s="23">
        <f>SUM($H$30:J30)</f>
        <v>6</v>
      </c>
      <c r="H30" s="4">
        <v>6</v>
      </c>
      <c r="I30" s="5"/>
      <c r="J30" s="5"/>
      <c r="L30" s="3">
        <v>1</v>
      </c>
      <c r="M30" s="4" t="s">
        <v>1</v>
      </c>
      <c r="N30" s="5"/>
      <c r="O30" s="5"/>
      <c r="P30" s="23">
        <f>SUM($M$30:O30)</f>
        <v>0</v>
      </c>
      <c r="R30" s="23">
        <f>SUM($S$30:U30)</f>
        <v>0</v>
      </c>
      <c r="S30" s="4" t="s">
        <v>1</v>
      </c>
      <c r="T30" s="5"/>
      <c r="U30" s="5"/>
    </row>
    <row r="31" spans="1:21">
      <c r="A31" s="7">
        <v>2</v>
      </c>
      <c r="B31" s="5"/>
      <c r="C31" s="4">
        <v>6</v>
      </c>
      <c r="D31" s="5"/>
      <c r="E31" s="23">
        <f>SUM($B$30:D31)</f>
        <v>16</v>
      </c>
      <c r="G31" s="23">
        <f>SUM($H$30:J31)</f>
        <v>11</v>
      </c>
      <c r="H31" s="5"/>
      <c r="I31" s="4">
        <v>5</v>
      </c>
      <c r="J31" s="5"/>
      <c r="L31" s="7">
        <v>2</v>
      </c>
      <c r="M31" s="5"/>
      <c r="N31" s="4">
        <v>6</v>
      </c>
      <c r="O31" s="5"/>
      <c r="P31" s="23">
        <f>SUM($M$30:O31)</f>
        <v>6</v>
      </c>
      <c r="R31" s="23">
        <f>SUM($S$30:U31)</f>
        <v>11</v>
      </c>
      <c r="S31" s="5"/>
      <c r="T31" s="4">
        <v>11</v>
      </c>
      <c r="U31" s="5"/>
    </row>
    <row r="32" spans="1:21">
      <c r="A32" s="7">
        <v>3</v>
      </c>
      <c r="B32" s="4"/>
      <c r="C32" s="5"/>
      <c r="D32" s="5">
        <v>5</v>
      </c>
      <c r="E32" s="23">
        <f>SUM($B$30:D32)</f>
        <v>21</v>
      </c>
      <c r="G32" s="23">
        <f>SUM($H$30:J32)</f>
        <v>11</v>
      </c>
      <c r="H32" s="4"/>
      <c r="I32" s="5"/>
      <c r="J32" s="5" t="s">
        <v>1</v>
      </c>
      <c r="L32" s="7">
        <v>3</v>
      </c>
      <c r="M32" s="4"/>
      <c r="N32" s="5"/>
      <c r="O32" s="5">
        <v>3</v>
      </c>
      <c r="P32" s="23">
        <f>SUM($M$30:O32)</f>
        <v>9</v>
      </c>
      <c r="R32" s="23">
        <f>SUM($S$30:U32)</f>
        <v>22</v>
      </c>
      <c r="S32" s="4"/>
      <c r="T32" s="5"/>
      <c r="U32" s="5">
        <v>11</v>
      </c>
    </row>
    <row r="33" spans="1:21">
      <c r="A33" s="3">
        <v>4</v>
      </c>
      <c r="B33" s="5" t="s">
        <v>1</v>
      </c>
      <c r="C33" s="4"/>
      <c r="D33" s="5"/>
      <c r="E33" s="23">
        <f>SUM($B$30:D33)</f>
        <v>21</v>
      </c>
      <c r="G33" s="23">
        <f>SUM($H$30:J33)</f>
        <v>11</v>
      </c>
      <c r="H33" s="5" t="s">
        <v>1</v>
      </c>
      <c r="I33" s="4"/>
      <c r="J33" s="5"/>
      <c r="L33" s="7">
        <v>4</v>
      </c>
      <c r="M33" s="5">
        <v>11</v>
      </c>
      <c r="N33" s="4"/>
      <c r="O33" s="5"/>
      <c r="P33" s="23">
        <f>SUM($M$30:O33)</f>
        <v>20</v>
      </c>
      <c r="R33" s="23">
        <f>SUM($S$30:U33)</f>
        <v>29</v>
      </c>
      <c r="S33" s="5">
        <v>7</v>
      </c>
      <c r="T33" s="4"/>
      <c r="U33" s="5"/>
    </row>
    <row r="34" spans="1:21">
      <c r="A34" s="7">
        <v>5</v>
      </c>
      <c r="B34" s="4"/>
      <c r="C34" s="5">
        <v>6</v>
      </c>
      <c r="D34" s="5"/>
      <c r="E34" s="23">
        <f>SUM($B$30:D34)</f>
        <v>27</v>
      </c>
      <c r="G34" s="23">
        <f>SUM($H$30:J34)</f>
        <v>13</v>
      </c>
      <c r="H34" s="4"/>
      <c r="I34" s="5">
        <v>2</v>
      </c>
      <c r="J34" s="5"/>
      <c r="L34" s="7">
        <v>5</v>
      </c>
      <c r="M34" s="4"/>
      <c r="N34" s="5" t="s">
        <v>1</v>
      </c>
      <c r="O34" s="5"/>
      <c r="P34" s="23">
        <f>SUM($M$30:O34)</f>
        <v>20</v>
      </c>
      <c r="R34" s="23">
        <f>SUM($S$30:U34)</f>
        <v>38</v>
      </c>
      <c r="S34" s="4"/>
      <c r="T34" s="5">
        <v>9</v>
      </c>
      <c r="U34" s="5"/>
    </row>
    <row r="35" spans="1:21">
      <c r="A35" s="7">
        <v>6</v>
      </c>
      <c r="B35" s="5"/>
      <c r="C35" s="4"/>
      <c r="D35" s="5">
        <v>12</v>
      </c>
      <c r="E35" s="23">
        <f>SUM($B$30:D35)</f>
        <v>39</v>
      </c>
      <c r="G35" s="23">
        <f>SUM($H$30:J35)</f>
        <v>15</v>
      </c>
      <c r="H35" s="5"/>
      <c r="I35" s="4"/>
      <c r="J35" s="5">
        <v>2</v>
      </c>
      <c r="L35" s="7">
        <v>6</v>
      </c>
      <c r="M35" s="5"/>
      <c r="N35" s="4"/>
      <c r="O35" s="5" t="s">
        <v>1</v>
      </c>
      <c r="P35" s="23">
        <f>SUM($M$30:O35)</f>
        <v>20</v>
      </c>
      <c r="R35" s="23">
        <f>SUM($S$30:U35)</f>
        <v>38</v>
      </c>
      <c r="S35" s="5"/>
      <c r="T35" s="4"/>
      <c r="U35" s="5" t="s">
        <v>1</v>
      </c>
    </row>
    <row r="36" spans="1:21">
      <c r="A36" s="3">
        <v>7</v>
      </c>
      <c r="B36" s="4" t="s">
        <v>1</v>
      </c>
      <c r="C36" s="5"/>
      <c r="D36" s="5"/>
      <c r="E36" s="23">
        <f>SUM($B$30:D36)</f>
        <v>39</v>
      </c>
      <c r="G36" s="23">
        <f>SUM($H$30:J36)</f>
        <v>21</v>
      </c>
      <c r="H36" s="4">
        <v>6</v>
      </c>
      <c r="I36" s="5"/>
      <c r="J36" s="5"/>
      <c r="L36" s="7">
        <v>7</v>
      </c>
      <c r="M36" s="4">
        <v>5</v>
      </c>
      <c r="N36" s="5"/>
      <c r="O36" s="5"/>
      <c r="P36" s="23">
        <f>SUM($M$30:O36)</f>
        <v>25</v>
      </c>
      <c r="R36" s="23">
        <f>SUM($S$30:U36)</f>
        <v>40</v>
      </c>
      <c r="S36" s="4">
        <v>2</v>
      </c>
      <c r="T36" s="5"/>
      <c r="U36" s="5"/>
    </row>
    <row r="37" spans="1:21">
      <c r="A37" s="7">
        <v>8</v>
      </c>
      <c r="B37" s="5"/>
      <c r="C37" s="4">
        <v>4</v>
      </c>
      <c r="D37" s="5"/>
      <c r="E37" s="23">
        <f>SUM($B$30:D37)</f>
        <v>43</v>
      </c>
      <c r="G37" s="23">
        <f>SUM($H$30:J37)</f>
        <v>28</v>
      </c>
      <c r="H37" s="5"/>
      <c r="I37" s="4">
        <v>7</v>
      </c>
      <c r="J37" s="5"/>
      <c r="L37" s="7">
        <v>8</v>
      </c>
      <c r="M37" s="5"/>
      <c r="N37" s="4">
        <v>11</v>
      </c>
      <c r="O37" s="5"/>
      <c r="P37" s="23">
        <f>SUM($M$30:O37)</f>
        <v>36</v>
      </c>
      <c r="R37" s="23">
        <f>SUM($S$30:U37)</f>
        <v>42</v>
      </c>
      <c r="S37" s="5"/>
      <c r="T37" s="4">
        <v>2</v>
      </c>
      <c r="U37" s="5"/>
    </row>
    <row r="38" spans="1:21">
      <c r="A38" s="7">
        <v>9</v>
      </c>
      <c r="B38" s="4"/>
      <c r="C38" s="5"/>
      <c r="D38" s="5">
        <v>7</v>
      </c>
      <c r="E38" s="23">
        <f>SUM($B$30:D38)</f>
        <v>50</v>
      </c>
      <c r="G38" s="23"/>
      <c r="H38" s="4"/>
      <c r="I38" s="5"/>
      <c r="J38" s="5"/>
      <c r="L38" s="7">
        <v>9</v>
      </c>
      <c r="M38" s="5"/>
      <c r="N38" s="4"/>
      <c r="O38" s="5">
        <v>3</v>
      </c>
      <c r="P38" s="23">
        <f>SUM($M$30:O38)</f>
        <v>39</v>
      </c>
      <c r="R38" s="23">
        <f>SUM($S$30:U38)</f>
        <v>42</v>
      </c>
      <c r="S38" s="5"/>
      <c r="T38" s="4"/>
      <c r="U38" s="5" t="s">
        <v>1</v>
      </c>
    </row>
    <row r="39" spans="1:21">
      <c r="C39" s="18"/>
      <c r="H39" s="2"/>
      <c r="I39" s="18"/>
      <c r="J39" s="2"/>
      <c r="L39" s="7">
        <v>10</v>
      </c>
      <c r="M39" s="5" t="s">
        <v>1</v>
      </c>
      <c r="N39" s="4"/>
      <c r="O39" s="5"/>
      <c r="P39" s="23">
        <f>SUM($M$30:O39)</f>
        <v>39</v>
      </c>
      <c r="R39" s="23">
        <f>SUM($S$30:U39)</f>
        <v>50</v>
      </c>
      <c r="S39" s="5">
        <v>8</v>
      </c>
      <c r="T39" s="4"/>
      <c r="U39" s="5"/>
    </row>
    <row r="40" spans="1:21">
      <c r="C40" s="18"/>
      <c r="H40" s="2"/>
      <c r="I40" s="18"/>
      <c r="J40" s="2"/>
      <c r="L40" s="76"/>
      <c r="M40" s="77"/>
      <c r="N40" s="20"/>
      <c r="O40" s="77"/>
      <c r="P40" s="78"/>
      <c r="R40" s="78"/>
      <c r="S40" s="77"/>
      <c r="T40" s="20"/>
      <c r="U40" s="77"/>
    </row>
    <row r="41" spans="1:21">
      <c r="C41" s="18"/>
      <c r="H41" s="2"/>
      <c r="I41" s="18"/>
      <c r="J41" s="2"/>
      <c r="L41" s="76"/>
      <c r="M41" s="77"/>
      <c r="N41" s="20"/>
      <c r="O41" s="77"/>
      <c r="P41" s="78"/>
      <c r="R41" s="78"/>
      <c r="S41" s="77"/>
      <c r="T41" s="20"/>
      <c r="U41" s="77"/>
    </row>
    <row r="42" spans="1:21">
      <c r="C42" s="18"/>
      <c r="H42" s="2"/>
      <c r="I42" s="18"/>
      <c r="J42" s="2"/>
      <c r="L42" s="76"/>
      <c r="M42" s="77"/>
      <c r="N42" s="20"/>
      <c r="O42" s="77"/>
      <c r="P42" s="78"/>
      <c r="R42" s="78"/>
      <c r="S42" s="77"/>
      <c r="T42" s="20"/>
      <c r="U42" s="77"/>
    </row>
    <row r="43" spans="1:21">
      <c r="C43" s="18"/>
      <c r="H43" s="2"/>
      <c r="I43" s="18"/>
      <c r="J43" s="2"/>
      <c r="L43" s="76"/>
      <c r="M43" s="77"/>
      <c r="N43" s="20"/>
      <c r="O43" s="77"/>
      <c r="P43" s="78"/>
      <c r="R43" s="78"/>
      <c r="S43" s="77"/>
      <c r="T43" s="20"/>
      <c r="U43" s="77"/>
    </row>
    <row r="44" spans="1:21">
      <c r="C44" s="18"/>
      <c r="H44" s="2"/>
      <c r="I44" s="18"/>
      <c r="J44" s="2"/>
      <c r="L44" s="76"/>
      <c r="M44" s="77"/>
      <c r="N44" s="20"/>
      <c r="O44" s="77"/>
      <c r="P44" s="78"/>
      <c r="R44" s="78"/>
      <c r="S44" s="77"/>
      <c r="T44" s="20"/>
      <c r="U44" s="77"/>
    </row>
    <row r="45" spans="1:21">
      <c r="C45" s="18"/>
      <c r="H45" s="2"/>
      <c r="I45" s="18"/>
      <c r="J45" s="2"/>
      <c r="N45" s="18"/>
      <c r="P45" s="18"/>
      <c r="S45" s="2"/>
      <c r="T45" s="18"/>
      <c r="U45" s="2"/>
    </row>
    <row r="46" spans="1:21">
      <c r="A46" s="14" t="s">
        <v>2</v>
      </c>
      <c r="B46" s="4">
        <f>SUM(B30:B45)</f>
        <v>10</v>
      </c>
      <c r="C46" s="4">
        <f t="shared" ref="C46:D46" si="28">SUM(C30:C45)</f>
        <v>16</v>
      </c>
      <c r="D46" s="4">
        <f t="shared" si="28"/>
        <v>24</v>
      </c>
      <c r="E46" s="8">
        <f>SUM(B46:D46)</f>
        <v>50</v>
      </c>
      <c r="G46" s="8">
        <f>SUM(H46:J46)</f>
        <v>28</v>
      </c>
      <c r="H46" s="4">
        <f>SUM(H30:H45)</f>
        <v>12</v>
      </c>
      <c r="I46" s="4">
        <f t="shared" ref="I46:J46" si="29">SUM(I30:I45)</f>
        <v>14</v>
      </c>
      <c r="J46" s="6">
        <f t="shared" si="29"/>
        <v>2</v>
      </c>
      <c r="L46" s="14" t="s">
        <v>2</v>
      </c>
      <c r="M46" s="4">
        <f>SUM(M30:M45)</f>
        <v>16</v>
      </c>
      <c r="N46" s="6">
        <f t="shared" ref="N46:O46" si="30">SUM(N30:N45)</f>
        <v>17</v>
      </c>
      <c r="O46" s="4">
        <f t="shared" si="30"/>
        <v>6</v>
      </c>
      <c r="P46" s="8">
        <f>SUM(M46:O46)</f>
        <v>39</v>
      </c>
      <c r="R46" s="8">
        <f>SUM(S46:U46)</f>
        <v>50</v>
      </c>
      <c r="S46" s="4">
        <f>SUM(S30:S45)</f>
        <v>17</v>
      </c>
      <c r="T46" s="4">
        <f t="shared" ref="T46:U46" si="31">SUM(T30:T45)</f>
        <v>22</v>
      </c>
      <c r="U46" s="4">
        <f t="shared" si="31"/>
        <v>11</v>
      </c>
    </row>
    <row r="47" spans="1:21">
      <c r="A47" s="13" t="s">
        <v>3</v>
      </c>
      <c r="B47" s="5">
        <f>COUNTA(B30:B45)</f>
        <v>3</v>
      </c>
      <c r="C47" s="5">
        <f t="shared" ref="C47:D47" si="32">COUNTA(C30:C45)</f>
        <v>3</v>
      </c>
      <c r="D47" s="5">
        <f t="shared" si="32"/>
        <v>3</v>
      </c>
      <c r="E47" s="8">
        <f>SUM(B47:D47)</f>
        <v>9</v>
      </c>
      <c r="G47" s="8">
        <f>SUM(H47:J47)</f>
        <v>8</v>
      </c>
      <c r="H47" s="5">
        <f>COUNTA(H30:H45)</f>
        <v>3</v>
      </c>
      <c r="I47" s="5">
        <f t="shared" ref="I47:J47" si="33">COUNTA(I30:I45)</f>
        <v>3</v>
      </c>
      <c r="J47" s="5">
        <f t="shared" si="33"/>
        <v>2</v>
      </c>
      <c r="L47" s="13" t="s">
        <v>3</v>
      </c>
      <c r="M47" s="5">
        <f>COUNTA(M30:M45)</f>
        <v>4</v>
      </c>
      <c r="N47" s="5">
        <f t="shared" ref="N47:O47" si="34">COUNTA(N30:N45)</f>
        <v>3</v>
      </c>
      <c r="O47" s="5">
        <f t="shared" si="34"/>
        <v>3</v>
      </c>
      <c r="P47" s="8">
        <f>SUM(M47:O47)</f>
        <v>10</v>
      </c>
      <c r="R47" s="8">
        <f>SUM(S47:U47)</f>
        <v>10</v>
      </c>
      <c r="S47" s="5">
        <f>COUNTA(S30:S45)</f>
        <v>4</v>
      </c>
      <c r="T47" s="5">
        <f t="shared" ref="T47:U47" si="35">COUNTA(T30:T45)</f>
        <v>3</v>
      </c>
      <c r="U47" s="5">
        <f t="shared" si="35"/>
        <v>3</v>
      </c>
    </row>
    <row r="48" spans="1:21">
      <c r="A48" s="14" t="s">
        <v>5</v>
      </c>
      <c r="B48" s="4">
        <f>B47-COUNT(B30:B45)</f>
        <v>2</v>
      </c>
      <c r="C48" s="4">
        <f t="shared" ref="C48:D48" si="36">C47-COUNT(C30:C45)</f>
        <v>0</v>
      </c>
      <c r="D48" s="4">
        <f t="shared" si="36"/>
        <v>0</v>
      </c>
      <c r="E48" s="8">
        <f>SUM(B48:D48)</f>
        <v>2</v>
      </c>
      <c r="G48" s="8">
        <f>SUM(H48:J48)</f>
        <v>2</v>
      </c>
      <c r="H48" s="4">
        <f>H47-COUNT(H30:H45)</f>
        <v>1</v>
      </c>
      <c r="I48" s="6">
        <f t="shared" ref="I48:J48" si="37">I47-COUNT(I30:I45)</f>
        <v>0</v>
      </c>
      <c r="J48" s="4">
        <f t="shared" si="37"/>
        <v>1</v>
      </c>
      <c r="L48" s="14" t="s">
        <v>5</v>
      </c>
      <c r="M48" s="6">
        <f t="shared" ref="M48:O48" si="38">M47-COUNT(M30:M45)</f>
        <v>2</v>
      </c>
      <c r="N48" s="6">
        <f t="shared" si="38"/>
        <v>1</v>
      </c>
      <c r="O48" s="6">
        <f t="shared" si="38"/>
        <v>1</v>
      </c>
      <c r="P48" s="8">
        <f>SUM(M48:O48)</f>
        <v>4</v>
      </c>
      <c r="R48" s="8">
        <f>SUM(S48:U48)</f>
        <v>3</v>
      </c>
      <c r="S48" s="4">
        <f>S47-COUNT(S30:S45)</f>
        <v>1</v>
      </c>
      <c r="T48" s="4">
        <f>T47-COUNT(T30:T45)</f>
        <v>0</v>
      </c>
      <c r="U48" s="4">
        <f t="shared" ref="U48" si="39">U47-COUNT(U30:U45)</f>
        <v>2</v>
      </c>
    </row>
    <row r="49" spans="1:21">
      <c r="A49" s="14" t="s">
        <v>10</v>
      </c>
      <c r="B49" s="25">
        <f>B48/B47</f>
        <v>0.66666666666666663</v>
      </c>
      <c r="C49" s="27">
        <f t="shared" ref="C49:E49" si="40">C48/C47</f>
        <v>0</v>
      </c>
      <c r="D49" s="27">
        <f t="shared" si="40"/>
        <v>0</v>
      </c>
      <c r="E49" s="26">
        <f t="shared" si="40"/>
        <v>0.22222222222222221</v>
      </c>
      <c r="G49" s="26">
        <f t="shared" ref="G49:J49" si="41">G48/G47</f>
        <v>0.25</v>
      </c>
      <c r="H49" s="27">
        <f t="shared" si="41"/>
        <v>0.33333333333333331</v>
      </c>
      <c r="I49" s="30">
        <f t="shared" si="41"/>
        <v>0</v>
      </c>
      <c r="J49" s="27">
        <f t="shared" si="41"/>
        <v>0.5</v>
      </c>
      <c r="L49" s="14" t="s">
        <v>10</v>
      </c>
      <c r="M49" s="27">
        <f t="shared" ref="M49:P49" si="42">M48/M47</f>
        <v>0.5</v>
      </c>
      <c r="N49" s="30">
        <f t="shared" si="42"/>
        <v>0.33333333333333331</v>
      </c>
      <c r="O49" s="30">
        <f t="shared" si="42"/>
        <v>0.33333333333333331</v>
      </c>
      <c r="P49" s="26">
        <f t="shared" si="42"/>
        <v>0.4</v>
      </c>
      <c r="R49" s="26">
        <f t="shared" ref="R49:U49" si="43">R48/R47</f>
        <v>0.3</v>
      </c>
      <c r="S49" s="27">
        <f t="shared" si="43"/>
        <v>0.25</v>
      </c>
      <c r="T49" s="27">
        <f t="shared" si="43"/>
        <v>0</v>
      </c>
      <c r="U49" s="27">
        <f t="shared" si="43"/>
        <v>0.66666666666666663</v>
      </c>
    </row>
    <row r="50" spans="1:21">
      <c r="A50" s="14" t="s">
        <v>4</v>
      </c>
      <c r="B50" s="9">
        <f>B46/B47</f>
        <v>3.3333333333333335</v>
      </c>
      <c r="C50" s="9">
        <f t="shared" ref="C50:E50" si="44">C46/C47</f>
        <v>5.333333333333333</v>
      </c>
      <c r="D50" s="9">
        <f t="shared" si="44"/>
        <v>8</v>
      </c>
      <c r="E50" s="12">
        <f t="shared" si="44"/>
        <v>5.5555555555555554</v>
      </c>
      <c r="G50" s="12">
        <f t="shared" ref="G50" si="45">G46/G47</f>
        <v>3.5</v>
      </c>
      <c r="H50" s="9">
        <f>H46/H47</f>
        <v>4</v>
      </c>
      <c r="I50" s="9">
        <f t="shared" ref="I50:J50" si="46">I46/I47</f>
        <v>4.666666666666667</v>
      </c>
      <c r="J50" s="31">
        <f t="shared" si="46"/>
        <v>1</v>
      </c>
      <c r="L50" s="14" t="s">
        <v>4</v>
      </c>
      <c r="M50" s="9">
        <f>M46/M47</f>
        <v>4</v>
      </c>
      <c r="N50" s="31">
        <f t="shared" ref="N50:P50" si="47">N46/N47</f>
        <v>5.666666666666667</v>
      </c>
      <c r="O50" s="9">
        <f t="shared" si="47"/>
        <v>2</v>
      </c>
      <c r="P50" s="12">
        <f t="shared" si="47"/>
        <v>3.9</v>
      </c>
      <c r="R50" s="12">
        <f t="shared" ref="R50" si="48">R46/R47</f>
        <v>5</v>
      </c>
      <c r="S50" s="9">
        <f>S46/S47</f>
        <v>4.25</v>
      </c>
      <c r="T50" s="9">
        <f t="shared" ref="T50:U50" si="49">T46/T47</f>
        <v>7.333333333333333</v>
      </c>
      <c r="U50" s="9">
        <f t="shared" si="49"/>
        <v>3.6666666666666665</v>
      </c>
    </row>
    <row r="51" spans="1:21">
      <c r="A51" s="14" t="s">
        <v>7</v>
      </c>
      <c r="B51" s="10">
        <f>B46/(B47-B48)</f>
        <v>10</v>
      </c>
      <c r="C51" s="10">
        <f t="shared" ref="C51:E51" si="50">C46/(C47-C48)</f>
        <v>5.333333333333333</v>
      </c>
      <c r="D51" s="10">
        <f t="shared" si="50"/>
        <v>8</v>
      </c>
      <c r="E51" s="11">
        <f t="shared" si="50"/>
        <v>7.1428571428571432</v>
      </c>
      <c r="G51" s="11">
        <f t="shared" ref="G51" si="51">G46/(G47-G48)</f>
        <v>4.666666666666667</v>
      </c>
      <c r="H51" s="10">
        <f>H46/(H47-H48)</f>
        <v>6</v>
      </c>
      <c r="I51" s="9">
        <f t="shared" ref="I51:J51" si="52">I46/(I47-I48)</f>
        <v>4.666666666666667</v>
      </c>
      <c r="J51" s="31">
        <f t="shared" si="52"/>
        <v>2</v>
      </c>
      <c r="L51" s="14" t="s">
        <v>7</v>
      </c>
      <c r="M51" s="9">
        <f>M46/(M47-M48)</f>
        <v>8</v>
      </c>
      <c r="N51" s="31">
        <f t="shared" ref="N51:P51" si="53">N46/(N47-N48)</f>
        <v>8.5</v>
      </c>
      <c r="O51" s="10">
        <f t="shared" si="53"/>
        <v>3</v>
      </c>
      <c r="P51" s="11">
        <f t="shared" si="53"/>
        <v>6.5</v>
      </c>
      <c r="R51" s="11">
        <f t="shared" ref="R51" si="54">R46/(R47-R48)</f>
        <v>7.1428571428571432</v>
      </c>
      <c r="S51" s="10">
        <f>S46/(S47-S48)</f>
        <v>5.666666666666667</v>
      </c>
      <c r="T51" s="10">
        <f t="shared" ref="T51:U51" si="55">T46/(T47-T48)</f>
        <v>7.333333333333333</v>
      </c>
      <c r="U51" s="10">
        <f t="shared" si="55"/>
        <v>11</v>
      </c>
    </row>
    <row r="54" spans="1:21">
      <c r="B54" s="15"/>
      <c r="C54" s="15"/>
      <c r="D54" s="15"/>
      <c r="E54" s="15"/>
    </row>
    <row r="55" spans="1:21">
      <c r="B55" s="15"/>
      <c r="C55" s="15"/>
      <c r="D55" s="15"/>
      <c r="E55" s="15"/>
    </row>
    <row r="56" spans="1:21">
      <c r="B56" s="15"/>
      <c r="C56" s="15"/>
      <c r="D56" s="15"/>
      <c r="E56" s="15"/>
      <c r="N56" s="18"/>
    </row>
    <row r="57" spans="1:21">
      <c r="B57" s="15"/>
      <c r="C57" s="15"/>
      <c r="D57" s="15"/>
      <c r="E57" s="15"/>
    </row>
    <row r="58" spans="1:21">
      <c r="B58" s="15"/>
      <c r="C58" s="15"/>
      <c r="D58" s="15"/>
      <c r="E58" s="15"/>
    </row>
    <row r="59" spans="1:21">
      <c r="C59" s="18"/>
      <c r="N59" s="18"/>
    </row>
  </sheetData>
  <mergeCells count="8">
    <mergeCell ref="B1:D1"/>
    <mergeCell ref="H1:J1"/>
    <mergeCell ref="M1:O1"/>
    <mergeCell ref="S1:U1"/>
    <mergeCell ref="B28:D28"/>
    <mergeCell ref="H28:J28"/>
    <mergeCell ref="M28:O28"/>
    <mergeCell ref="S28:U28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4"/>
  <sheetViews>
    <sheetView zoomScaleNormal="100" workbookViewId="0"/>
  </sheetViews>
  <sheetFormatPr baseColWidth="10" defaultRowHeight="15"/>
  <cols>
    <col min="1" max="1" width="14.28515625" style="1" bestFit="1" customWidth="1"/>
    <col min="2" max="26" width="5.7109375" style="2" customWidth="1"/>
    <col min="27" max="27" width="8.7109375" style="32" customWidth="1"/>
    <col min="28" max="16384" width="11.42578125" style="1"/>
  </cols>
  <sheetData>
    <row r="1" spans="1:27">
      <c r="A1" s="32"/>
      <c r="B1" s="280" t="s">
        <v>9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1"/>
      <c r="U1" s="281"/>
      <c r="V1" s="85"/>
      <c r="W1" s="85"/>
      <c r="X1" s="85"/>
      <c r="Y1" s="85"/>
      <c r="Z1" s="85"/>
    </row>
    <row r="2" spans="1:27">
      <c r="A2" s="33"/>
      <c r="B2" s="34">
        <v>1</v>
      </c>
      <c r="C2" s="35">
        <v>2</v>
      </c>
      <c r="D2" s="34">
        <v>3</v>
      </c>
      <c r="E2" s="35">
        <v>4</v>
      </c>
      <c r="F2" s="34">
        <v>5</v>
      </c>
      <c r="G2" s="35">
        <v>6</v>
      </c>
      <c r="H2" s="34">
        <v>7</v>
      </c>
      <c r="I2" s="35">
        <v>8</v>
      </c>
      <c r="J2" s="34">
        <v>9</v>
      </c>
      <c r="K2" s="35">
        <v>10</v>
      </c>
      <c r="L2" s="34">
        <v>11</v>
      </c>
      <c r="M2" s="35">
        <v>12</v>
      </c>
      <c r="N2" s="34">
        <v>13</v>
      </c>
      <c r="O2" s="35">
        <v>14</v>
      </c>
      <c r="P2" s="34">
        <v>15</v>
      </c>
      <c r="Q2" s="35">
        <v>16</v>
      </c>
      <c r="R2" s="34">
        <v>17</v>
      </c>
      <c r="S2" s="112">
        <v>18</v>
      </c>
      <c r="T2" s="34" t="s">
        <v>35</v>
      </c>
      <c r="U2" s="112" t="s">
        <v>36</v>
      </c>
      <c r="V2" s="35" t="s">
        <v>55</v>
      </c>
      <c r="W2" s="112" t="s">
        <v>51</v>
      </c>
      <c r="X2" s="35" t="s">
        <v>52</v>
      </c>
      <c r="Y2" s="34" t="s">
        <v>53</v>
      </c>
      <c r="Z2" s="35" t="s">
        <v>54</v>
      </c>
      <c r="AA2" s="36" t="s">
        <v>6</v>
      </c>
    </row>
    <row r="3" spans="1:27">
      <c r="A3" s="37" t="s">
        <v>23</v>
      </c>
      <c r="B3" s="38"/>
      <c r="C3" s="39"/>
      <c r="D3" s="38"/>
      <c r="E3" s="39"/>
      <c r="F3" s="38"/>
      <c r="G3" s="39"/>
      <c r="H3" s="38"/>
      <c r="I3" s="39"/>
      <c r="J3" s="38"/>
      <c r="K3" s="39"/>
      <c r="L3" s="38"/>
      <c r="M3" s="39"/>
      <c r="N3" s="38"/>
      <c r="O3" s="39"/>
      <c r="P3" s="38"/>
      <c r="Q3" s="39"/>
      <c r="R3" s="38"/>
      <c r="S3" s="85"/>
      <c r="T3" s="38"/>
      <c r="U3" s="85"/>
      <c r="V3" s="39"/>
      <c r="W3" s="85"/>
      <c r="X3" s="39"/>
      <c r="Y3" s="38"/>
      <c r="Z3" s="39"/>
      <c r="AA3" s="40"/>
    </row>
    <row r="4" spans="1:27">
      <c r="A4" s="41" t="s">
        <v>2</v>
      </c>
      <c r="B4" s="48">
        <f>B12+B20+B28</f>
        <v>0</v>
      </c>
      <c r="C4" s="44">
        <f>C12+C20+C28</f>
        <v>0</v>
      </c>
      <c r="D4" s="43">
        <f t="shared" ref="D4" si="0">D12+D20+D28</f>
        <v>50</v>
      </c>
      <c r="E4" s="42">
        <f t="shared" ref="E4:Z4" si="1">E12+E20+E28</f>
        <v>50</v>
      </c>
      <c r="F4" s="43">
        <f t="shared" si="1"/>
        <v>50</v>
      </c>
      <c r="G4" s="44">
        <f t="shared" si="1"/>
        <v>20</v>
      </c>
      <c r="H4" s="48">
        <f t="shared" si="1"/>
        <v>40</v>
      </c>
      <c r="I4" s="47">
        <f t="shared" si="1"/>
        <v>48</v>
      </c>
      <c r="J4" s="45" t="e">
        <f t="shared" si="1"/>
        <v>#REF!</v>
      </c>
      <c r="K4" s="47" t="e">
        <f t="shared" si="1"/>
        <v>#REF!</v>
      </c>
      <c r="L4" s="43">
        <f t="shared" si="1"/>
        <v>50</v>
      </c>
      <c r="M4" s="42">
        <f t="shared" si="1"/>
        <v>50</v>
      </c>
      <c r="N4" s="43">
        <f t="shared" si="1"/>
        <v>50</v>
      </c>
      <c r="O4" s="42">
        <f t="shared" si="1"/>
        <v>50</v>
      </c>
      <c r="P4" s="43">
        <f t="shared" si="1"/>
        <v>50</v>
      </c>
      <c r="Q4" s="42">
        <f t="shared" si="1"/>
        <v>50</v>
      </c>
      <c r="R4" s="43">
        <f t="shared" si="1"/>
        <v>50</v>
      </c>
      <c r="S4" s="140">
        <f t="shared" si="1"/>
        <v>33</v>
      </c>
      <c r="T4" s="43">
        <f t="shared" si="1"/>
        <v>50</v>
      </c>
      <c r="U4" s="113">
        <f t="shared" si="1"/>
        <v>50</v>
      </c>
      <c r="V4" s="42"/>
      <c r="W4" s="113">
        <f t="shared" si="1"/>
        <v>50</v>
      </c>
      <c r="X4" s="42">
        <f t="shared" si="1"/>
        <v>50</v>
      </c>
      <c r="Y4" s="43">
        <f t="shared" si="1"/>
        <v>50</v>
      </c>
      <c r="Z4" s="42">
        <f t="shared" si="1"/>
        <v>50</v>
      </c>
      <c r="AA4" s="46" t="e">
        <f>SUM(B4:Z4)</f>
        <v>#REF!</v>
      </c>
    </row>
    <row r="5" spans="1:27">
      <c r="A5" s="41" t="s">
        <v>3</v>
      </c>
      <c r="B5" s="43">
        <f>B13+B21+B29</f>
        <v>6</v>
      </c>
      <c r="C5" s="47">
        <f t="shared" ref="C5:D5" si="2">C13+C21+C29</f>
        <v>9</v>
      </c>
      <c r="D5" s="43">
        <f t="shared" si="2"/>
        <v>10</v>
      </c>
      <c r="E5" s="47">
        <f t="shared" ref="E5:Z5" si="3">E13+E21+E29</f>
        <v>8</v>
      </c>
      <c r="F5" s="43">
        <f t="shared" si="3"/>
        <v>9</v>
      </c>
      <c r="G5" s="47">
        <f t="shared" si="3"/>
        <v>5</v>
      </c>
      <c r="H5" s="43">
        <f t="shared" si="3"/>
        <v>8</v>
      </c>
      <c r="I5" s="47">
        <f t="shared" si="3"/>
        <v>9</v>
      </c>
      <c r="J5" s="43" t="e">
        <f t="shared" si="3"/>
        <v>#REF!</v>
      </c>
      <c r="K5" s="47" t="e">
        <f t="shared" si="3"/>
        <v>#REF!</v>
      </c>
      <c r="L5" s="43">
        <f t="shared" si="3"/>
        <v>6</v>
      </c>
      <c r="M5" s="47">
        <f t="shared" si="3"/>
        <v>7</v>
      </c>
      <c r="N5" s="43">
        <f t="shared" si="3"/>
        <v>5</v>
      </c>
      <c r="O5" s="47">
        <f t="shared" si="3"/>
        <v>9</v>
      </c>
      <c r="P5" s="43">
        <f t="shared" si="3"/>
        <v>9</v>
      </c>
      <c r="Q5" s="47">
        <f t="shared" si="3"/>
        <v>8</v>
      </c>
      <c r="R5" s="43">
        <f t="shared" si="3"/>
        <v>12</v>
      </c>
      <c r="S5" s="119">
        <f t="shared" si="3"/>
        <v>5</v>
      </c>
      <c r="T5" s="43">
        <f t="shared" si="3"/>
        <v>12</v>
      </c>
      <c r="U5" s="119">
        <f t="shared" si="3"/>
        <v>14</v>
      </c>
      <c r="V5" s="47"/>
      <c r="W5" s="113">
        <f t="shared" si="3"/>
        <v>12</v>
      </c>
      <c r="X5" s="47">
        <f t="shared" si="3"/>
        <v>8</v>
      </c>
      <c r="Y5" s="43">
        <f t="shared" si="3"/>
        <v>10</v>
      </c>
      <c r="Z5" s="47">
        <f t="shared" si="3"/>
        <v>10</v>
      </c>
      <c r="AA5" s="49" t="e">
        <f>SUM(B5:Z5)</f>
        <v>#REF!</v>
      </c>
    </row>
    <row r="6" spans="1:27">
      <c r="A6" s="41" t="s">
        <v>5</v>
      </c>
      <c r="B6" s="43">
        <f>B14+B22+B30</f>
        <v>2</v>
      </c>
      <c r="C6" s="47">
        <f t="shared" ref="C6:D6" si="4">C14+C22+C30</f>
        <v>3</v>
      </c>
      <c r="D6" s="43">
        <f t="shared" si="4"/>
        <v>2</v>
      </c>
      <c r="E6" s="47">
        <f t="shared" ref="E6:Z6" si="5">E14+E22+E30</f>
        <v>1</v>
      </c>
      <c r="F6" s="75">
        <f t="shared" si="5"/>
        <v>0</v>
      </c>
      <c r="G6" s="47">
        <f t="shared" si="5"/>
        <v>2</v>
      </c>
      <c r="H6" s="43">
        <f t="shared" si="5"/>
        <v>1</v>
      </c>
      <c r="I6" s="47">
        <f t="shared" si="5"/>
        <v>1</v>
      </c>
      <c r="J6" s="43" t="e">
        <f t="shared" si="5"/>
        <v>#REF!</v>
      </c>
      <c r="K6" s="47" t="e">
        <f t="shared" si="5"/>
        <v>#REF!</v>
      </c>
      <c r="L6" s="75">
        <f t="shared" si="5"/>
        <v>0</v>
      </c>
      <c r="M6" s="74">
        <f t="shared" si="5"/>
        <v>0</v>
      </c>
      <c r="N6" s="75">
        <f t="shared" si="5"/>
        <v>0</v>
      </c>
      <c r="O6" s="47">
        <f t="shared" si="5"/>
        <v>2</v>
      </c>
      <c r="P6" s="43">
        <f t="shared" si="5"/>
        <v>1</v>
      </c>
      <c r="Q6" s="47">
        <f t="shared" si="5"/>
        <v>2</v>
      </c>
      <c r="R6" s="43">
        <f t="shared" si="5"/>
        <v>2</v>
      </c>
      <c r="S6" s="117">
        <f t="shared" si="5"/>
        <v>0</v>
      </c>
      <c r="T6" s="43">
        <f t="shared" si="5"/>
        <v>1</v>
      </c>
      <c r="U6" s="119">
        <f t="shared" si="5"/>
        <v>2</v>
      </c>
      <c r="V6" s="47"/>
      <c r="W6" s="113">
        <f t="shared" si="5"/>
        <v>4</v>
      </c>
      <c r="X6" s="47">
        <f t="shared" si="5"/>
        <v>1</v>
      </c>
      <c r="Y6" s="43">
        <f>Y14+Y22+Y30</f>
        <v>2</v>
      </c>
      <c r="Z6" s="47">
        <f t="shared" si="5"/>
        <v>2</v>
      </c>
      <c r="AA6" s="73" t="e">
        <f>SUM(B6:Z6)</f>
        <v>#REF!</v>
      </c>
    </row>
    <row r="7" spans="1:27">
      <c r="A7" s="41" t="s">
        <v>10</v>
      </c>
      <c r="B7" s="159">
        <f>B6/B5</f>
        <v>0.33333333333333331</v>
      </c>
      <c r="C7" s="160">
        <f t="shared" ref="C7:D7" si="6">C6/C5</f>
        <v>0.33333333333333331</v>
      </c>
      <c r="D7" s="159">
        <f t="shared" si="6"/>
        <v>0.2</v>
      </c>
      <c r="E7" s="160">
        <f t="shared" ref="E7:Z7" si="7">E6/E5</f>
        <v>0.125</v>
      </c>
      <c r="F7" s="29">
        <f t="shared" si="7"/>
        <v>0</v>
      </c>
      <c r="G7" s="160">
        <f t="shared" si="7"/>
        <v>0.4</v>
      </c>
      <c r="H7" s="159">
        <f t="shared" si="7"/>
        <v>0.125</v>
      </c>
      <c r="I7" s="160">
        <f t="shared" si="7"/>
        <v>0.1111111111111111</v>
      </c>
      <c r="J7" s="159" t="e">
        <f t="shared" si="7"/>
        <v>#REF!</v>
      </c>
      <c r="K7" s="160" t="e">
        <f t="shared" si="7"/>
        <v>#REF!</v>
      </c>
      <c r="L7" s="29">
        <f t="shared" si="7"/>
        <v>0</v>
      </c>
      <c r="M7" s="28">
        <f t="shared" si="7"/>
        <v>0</v>
      </c>
      <c r="N7" s="29">
        <f t="shared" si="7"/>
        <v>0</v>
      </c>
      <c r="O7" s="160">
        <f t="shared" si="7"/>
        <v>0.22222222222222221</v>
      </c>
      <c r="P7" s="159">
        <f t="shared" si="7"/>
        <v>0.1111111111111111</v>
      </c>
      <c r="Q7" s="160">
        <f t="shared" si="7"/>
        <v>0.25</v>
      </c>
      <c r="R7" s="159">
        <f t="shared" si="7"/>
        <v>0.16666666666666666</v>
      </c>
      <c r="S7" s="118">
        <f t="shared" si="7"/>
        <v>0</v>
      </c>
      <c r="T7" s="159">
        <f t="shared" si="7"/>
        <v>8.3333333333333329E-2</v>
      </c>
      <c r="U7" s="161">
        <f t="shared" si="7"/>
        <v>0.14285714285714285</v>
      </c>
      <c r="V7" s="160"/>
      <c r="W7" s="162">
        <f t="shared" si="7"/>
        <v>0.33333333333333331</v>
      </c>
      <c r="X7" s="160">
        <f t="shared" si="7"/>
        <v>0.125</v>
      </c>
      <c r="Y7" s="159">
        <f t="shared" si="7"/>
        <v>0.2</v>
      </c>
      <c r="Z7" s="160">
        <f t="shared" si="7"/>
        <v>0.2</v>
      </c>
      <c r="AA7" s="163" t="e">
        <f t="shared" ref="AA7" si="8">AA6/AA5</f>
        <v>#REF!</v>
      </c>
    </row>
    <row r="8" spans="1:27">
      <c r="A8" s="41" t="s">
        <v>4</v>
      </c>
      <c r="B8" s="50">
        <f>(B16+B24+B32)/3</f>
        <v>0</v>
      </c>
      <c r="C8" s="51">
        <f t="shared" ref="C8:D8" si="9">(C16+C24+C32)/3</f>
        <v>1.4802973661668753E-16</v>
      </c>
      <c r="D8" s="50">
        <f t="shared" si="9"/>
        <v>5.0277777777777786</v>
      </c>
      <c r="E8" s="51">
        <f t="shared" ref="E8:Z8" si="10">(E16+E24+E32)/3</f>
        <v>6.3888888888888893</v>
      </c>
      <c r="F8" s="50">
        <f t="shared" si="10"/>
        <v>5.5555555555555562</v>
      </c>
      <c r="G8" s="51">
        <f t="shared" si="10"/>
        <v>3.3333333333333335</v>
      </c>
      <c r="H8" s="50">
        <f t="shared" si="10"/>
        <v>4.9444444444444438</v>
      </c>
      <c r="I8" s="51">
        <f t="shared" si="10"/>
        <v>5.333333333333333</v>
      </c>
      <c r="J8" s="50" t="e">
        <f t="shared" si="10"/>
        <v>#REF!</v>
      </c>
      <c r="K8" s="51" t="e">
        <f t="shared" si="10"/>
        <v>#REF!</v>
      </c>
      <c r="L8" s="50">
        <f t="shared" si="10"/>
        <v>8.3333333333333339</v>
      </c>
      <c r="M8" s="51">
        <f t="shared" si="10"/>
        <v>7.333333333333333</v>
      </c>
      <c r="N8" s="50">
        <f t="shared" si="10"/>
        <v>9.5</v>
      </c>
      <c r="O8" s="51">
        <f t="shared" si="10"/>
        <v>5.5555555555555545</v>
      </c>
      <c r="P8" s="50">
        <f t="shared" si="10"/>
        <v>5.5555555555555562</v>
      </c>
      <c r="Q8" s="51">
        <f t="shared" si="10"/>
        <v>6.0555555555555562</v>
      </c>
      <c r="R8" s="50">
        <f t="shared" si="10"/>
        <v>4.166666666666667</v>
      </c>
      <c r="S8" s="120">
        <f t="shared" si="10"/>
        <v>6.833333333333333</v>
      </c>
      <c r="T8" s="50">
        <f t="shared" si="10"/>
        <v>4.166666666666667</v>
      </c>
      <c r="U8" s="120">
        <f t="shared" si="10"/>
        <v>3.5166666666666671</v>
      </c>
      <c r="V8" s="51"/>
      <c r="W8" s="127">
        <f t="shared" si="10"/>
        <v>4.166666666666667</v>
      </c>
      <c r="X8" s="51">
        <f t="shared" si="10"/>
        <v>5.8888888888888893</v>
      </c>
      <c r="Y8" s="50">
        <f t="shared" si="10"/>
        <v>4.8888888888888884</v>
      </c>
      <c r="Z8" s="51">
        <f t="shared" si="10"/>
        <v>5.0555555555555562</v>
      </c>
      <c r="AA8" s="55" t="e">
        <f>SUM(B8:Z8)/24</f>
        <v>#REF!</v>
      </c>
    </row>
    <row r="9" spans="1:27">
      <c r="A9" s="56" t="s">
        <v>7</v>
      </c>
      <c r="B9" s="57">
        <f>(B17+B25+B33)/3</f>
        <v>1.8333333333333333</v>
      </c>
      <c r="C9" s="58">
        <f t="shared" ref="C9:D9" si="11">(C17+C25+C33)/3</f>
        <v>0</v>
      </c>
      <c r="D9" s="57">
        <f t="shared" si="11"/>
        <v>6.333333333333333</v>
      </c>
      <c r="E9" s="58">
        <f t="shared" ref="E9:Z9" si="12">(E17+E25+E33)/3</f>
        <v>7.5555555555555562</v>
      </c>
      <c r="F9" s="57">
        <f t="shared" si="12"/>
        <v>5.5555555555555562</v>
      </c>
      <c r="G9" s="58">
        <f t="shared" si="12"/>
        <v>5.166666666666667</v>
      </c>
      <c r="H9" s="57">
        <f t="shared" si="12"/>
        <v>5.7777777777777777</v>
      </c>
      <c r="I9" s="58">
        <f t="shared" si="12"/>
        <v>6.333333333333333</v>
      </c>
      <c r="J9" s="57" t="e">
        <f t="shared" si="12"/>
        <v>#REF!</v>
      </c>
      <c r="K9" s="58" t="e">
        <f t="shared" si="12"/>
        <v>#REF!</v>
      </c>
      <c r="L9" s="57">
        <f t="shared" si="12"/>
        <v>8.3333333333333339</v>
      </c>
      <c r="M9" s="58">
        <f t="shared" si="12"/>
        <v>7.333333333333333</v>
      </c>
      <c r="N9" s="57">
        <f t="shared" si="12"/>
        <v>9.5</v>
      </c>
      <c r="O9" s="58">
        <f t="shared" si="12"/>
        <v>7.1111111111111107</v>
      </c>
      <c r="P9" s="57">
        <f t="shared" si="12"/>
        <v>6.333333333333333</v>
      </c>
      <c r="Q9" s="58">
        <f t="shared" si="12"/>
        <v>8.3333333333333339</v>
      </c>
      <c r="R9" s="57">
        <f t="shared" si="12"/>
        <v>4.6111111111111116</v>
      </c>
      <c r="S9" s="121">
        <f t="shared" si="12"/>
        <v>6.833333333333333</v>
      </c>
      <c r="T9" s="50">
        <f t="shared" si="12"/>
        <v>4.5277777777777777</v>
      </c>
      <c r="U9" s="127">
        <f t="shared" si="12"/>
        <v>4.4333333333333336</v>
      </c>
      <c r="V9" s="131"/>
      <c r="W9" s="121">
        <f t="shared" si="12"/>
        <v>6.333333333333333</v>
      </c>
      <c r="X9" s="58">
        <f t="shared" si="12"/>
        <v>6.8888888888888893</v>
      </c>
      <c r="Y9" s="57">
        <f t="shared" si="12"/>
        <v>6</v>
      </c>
      <c r="Z9" s="58">
        <f t="shared" si="12"/>
        <v>6.333333333333333</v>
      </c>
      <c r="AA9" s="63" t="e">
        <f>SUM(B9:Z9)/24</f>
        <v>#REF!</v>
      </c>
    </row>
    <row r="10" spans="1:27" ht="5.0999999999999996" customHeight="1">
      <c r="B10" s="64"/>
      <c r="C10" s="65"/>
      <c r="D10" s="64"/>
      <c r="E10" s="65"/>
      <c r="F10" s="64"/>
      <c r="G10" s="65"/>
      <c r="H10" s="64"/>
      <c r="I10" s="65"/>
      <c r="J10" s="64"/>
      <c r="K10" s="65"/>
      <c r="L10" s="64"/>
      <c r="M10" s="65"/>
      <c r="N10" s="64"/>
      <c r="O10" s="65"/>
      <c r="P10" s="64"/>
      <c r="Q10" s="65"/>
      <c r="R10" s="64"/>
      <c r="S10" s="86"/>
      <c r="T10" s="132"/>
      <c r="U10" s="133"/>
      <c r="V10" s="7"/>
      <c r="W10" s="86"/>
      <c r="X10" s="65"/>
      <c r="Y10" s="64"/>
      <c r="Z10" s="65"/>
      <c r="AA10" s="66"/>
    </row>
    <row r="11" spans="1:27">
      <c r="A11" s="67" t="s">
        <v>15</v>
      </c>
      <c r="B11" s="68"/>
      <c r="C11" s="69"/>
      <c r="D11" s="68"/>
      <c r="E11" s="69"/>
      <c r="F11" s="68"/>
      <c r="G11" s="69"/>
      <c r="H11" s="68"/>
      <c r="I11" s="69"/>
      <c r="J11" s="68"/>
      <c r="K11" s="69"/>
      <c r="L11" s="68"/>
      <c r="M11" s="69"/>
      <c r="N11" s="68"/>
      <c r="O11" s="69"/>
      <c r="P11" s="68"/>
      <c r="Q11" s="69"/>
      <c r="R11" s="68"/>
      <c r="S11" s="116"/>
      <c r="T11" s="134"/>
      <c r="U11" s="135"/>
      <c r="V11" s="136"/>
      <c r="W11" s="116"/>
      <c r="X11" s="69"/>
      <c r="Y11" s="68"/>
      <c r="Z11" s="69"/>
      <c r="AA11" s="70"/>
    </row>
    <row r="12" spans="1:27">
      <c r="A12" s="41" t="s">
        <v>2</v>
      </c>
      <c r="B12" s="107">
        <f>Vorrunde!K129</f>
        <v>-11</v>
      </c>
      <c r="C12" s="106">
        <f>Vorrunde!AW21</f>
        <v>-32</v>
      </c>
      <c r="D12" s="107">
        <f>Vorrunde!K210</f>
        <v>14</v>
      </c>
      <c r="E12" s="106">
        <f>Vorrunde!CB21</f>
        <v>21</v>
      </c>
      <c r="F12" s="107">
        <f>Vorrunde!CX21</f>
        <v>20</v>
      </c>
      <c r="G12" s="106">
        <f>Vorrunde!I264</f>
        <v>9</v>
      </c>
      <c r="H12" s="107">
        <f>Vorrunde!I102</f>
        <v>15</v>
      </c>
      <c r="I12" s="106">
        <f>Vorrunde!AL21</f>
        <v>18</v>
      </c>
      <c r="J12" s="107" t="e">
        <f>#REF!</f>
        <v>#REF!</v>
      </c>
      <c r="K12" s="106" t="e">
        <f>#REF!</f>
        <v>#REF!</v>
      </c>
      <c r="L12" s="107">
        <f>Vorrunde!CM21</f>
        <v>24</v>
      </c>
      <c r="M12" s="106">
        <f>Vorrunde!I237</f>
        <v>18</v>
      </c>
      <c r="N12" s="107">
        <f>Vorrunde!I183</f>
        <v>23</v>
      </c>
      <c r="O12" s="106">
        <f>Vorrunde!BQ21</f>
        <v>22</v>
      </c>
      <c r="P12" s="107">
        <f>Vorrunde!I48</f>
        <v>21</v>
      </c>
      <c r="Q12" s="106">
        <f>Vorrunde!N21</f>
        <v>27</v>
      </c>
      <c r="R12" s="107">
        <f>Vorrunde!Y21</f>
        <v>34</v>
      </c>
      <c r="S12" s="122">
        <f>Vorrunde!I75</f>
        <v>13</v>
      </c>
      <c r="T12" s="107">
        <f>Viertelfinal!H19</f>
        <v>23</v>
      </c>
      <c r="U12" s="122">
        <f>Viertelfinal!M19</f>
        <v>2</v>
      </c>
      <c r="V12" s="106"/>
      <c r="W12" s="122">
        <f>Halbfinal!H19</f>
        <v>14</v>
      </c>
      <c r="X12" s="106">
        <f>Halbfinal!M19</f>
        <v>25</v>
      </c>
      <c r="Y12" s="107">
        <f>Final!B19</f>
        <v>24</v>
      </c>
      <c r="Z12" s="106">
        <f>Final!S19</f>
        <v>18</v>
      </c>
      <c r="AA12" s="46" t="e">
        <f>SUM(B12:Z12)</f>
        <v>#REF!</v>
      </c>
    </row>
    <row r="13" spans="1:27">
      <c r="A13" s="41" t="s">
        <v>3</v>
      </c>
      <c r="B13" s="71">
        <f>Vorrunde!K130</f>
        <v>2</v>
      </c>
      <c r="C13" s="72">
        <f>Vorrunde!AW22</f>
        <v>3</v>
      </c>
      <c r="D13" s="71">
        <f>Vorrunde!K211</f>
        <v>3</v>
      </c>
      <c r="E13" s="72">
        <f>Vorrunde!CB22</f>
        <v>3</v>
      </c>
      <c r="F13" s="71">
        <f>Vorrunde!CX22</f>
        <v>3</v>
      </c>
      <c r="G13" s="72">
        <f>Vorrunde!I265</f>
        <v>2</v>
      </c>
      <c r="H13" s="71">
        <f>Vorrunde!I103</f>
        <v>3</v>
      </c>
      <c r="I13" s="72">
        <f>Vorrunde!AL22</f>
        <v>3</v>
      </c>
      <c r="J13" s="71" t="e">
        <f>#REF!</f>
        <v>#REF!</v>
      </c>
      <c r="K13" s="72" t="e">
        <f>#REF!</f>
        <v>#REF!</v>
      </c>
      <c r="L13" s="71">
        <f>Vorrunde!CM22</f>
        <v>2</v>
      </c>
      <c r="M13" s="72">
        <f>Vorrunde!I238</f>
        <v>3</v>
      </c>
      <c r="N13" s="71">
        <f>Vorrunde!I184</f>
        <v>2</v>
      </c>
      <c r="O13" s="72">
        <f>Vorrunde!BQ22</f>
        <v>3</v>
      </c>
      <c r="P13" s="71">
        <f>Vorrunde!I49</f>
        <v>3</v>
      </c>
      <c r="Q13" s="72">
        <f>Vorrunde!N22</f>
        <v>3</v>
      </c>
      <c r="R13" s="71">
        <f>Vorrunde!Y22</f>
        <v>4</v>
      </c>
      <c r="S13" s="77">
        <f>Vorrunde!I76</f>
        <v>2</v>
      </c>
      <c r="T13" s="71">
        <f>Viertelfinal!H20</f>
        <v>4</v>
      </c>
      <c r="U13" s="77">
        <f>Viertelfinal!M20</f>
        <v>5</v>
      </c>
      <c r="V13" s="72"/>
      <c r="W13" s="77">
        <f>Halbfinal!H20</f>
        <v>4</v>
      </c>
      <c r="X13" s="72">
        <f>Halbfinal!M20</f>
        <v>3</v>
      </c>
      <c r="Y13" s="71">
        <f>Final!B20</f>
        <v>4</v>
      </c>
      <c r="Z13" s="72">
        <f>Final!S20</f>
        <v>4</v>
      </c>
      <c r="AA13" s="49" t="e">
        <f>SUM(B13:Z13)</f>
        <v>#REF!</v>
      </c>
    </row>
    <row r="14" spans="1:27">
      <c r="A14" s="41" t="s">
        <v>5</v>
      </c>
      <c r="B14" s="75">
        <f>Vorrunde!K131</f>
        <v>0</v>
      </c>
      <c r="C14" s="106">
        <f>Vorrunde!AW23</f>
        <v>1</v>
      </c>
      <c r="D14" s="107">
        <f>Vorrunde!K212</f>
        <v>1</v>
      </c>
      <c r="E14" s="106">
        <f>Vorrunde!CB23</f>
        <v>1</v>
      </c>
      <c r="F14" s="75">
        <f>Vorrunde!CX23</f>
        <v>0</v>
      </c>
      <c r="G14" s="74">
        <f>Vorrunde!I266</f>
        <v>0</v>
      </c>
      <c r="H14" s="107">
        <f>Vorrunde!I104</f>
        <v>1</v>
      </c>
      <c r="I14" s="106">
        <f>Vorrunde!AL23</f>
        <v>0</v>
      </c>
      <c r="J14" s="75" t="e">
        <f>#REF!</f>
        <v>#REF!</v>
      </c>
      <c r="K14" s="74" t="e">
        <f>#REF!</f>
        <v>#REF!</v>
      </c>
      <c r="L14" s="75">
        <f>Vorrunde!CM23</f>
        <v>0</v>
      </c>
      <c r="M14" s="74">
        <f>Vorrunde!I239</f>
        <v>0</v>
      </c>
      <c r="N14" s="75">
        <f>Vorrunde!I185</f>
        <v>0</v>
      </c>
      <c r="O14" s="106">
        <f>Vorrunde!BQ23</f>
        <v>1</v>
      </c>
      <c r="P14" s="75">
        <f>Vorrunde!I50</f>
        <v>0</v>
      </c>
      <c r="Q14" s="74">
        <f>Vorrunde!N23</f>
        <v>0</v>
      </c>
      <c r="R14" s="75">
        <f>Vorrunde!Y23</f>
        <v>0</v>
      </c>
      <c r="S14" s="117">
        <f>Vorrunde!I77</f>
        <v>0</v>
      </c>
      <c r="T14" s="75">
        <f>Viertelfinal!H21</f>
        <v>0</v>
      </c>
      <c r="U14" s="117">
        <f>Viertelfinal!M21</f>
        <v>0</v>
      </c>
      <c r="V14" s="106"/>
      <c r="W14" s="122">
        <f>Halbfinal!H21</f>
        <v>1</v>
      </c>
      <c r="X14" s="74">
        <f>Halbfinal!M21</f>
        <v>0</v>
      </c>
      <c r="Y14" s="107">
        <f>Final!B21</f>
        <v>1</v>
      </c>
      <c r="Z14" s="106">
        <f>Final!S21</f>
        <v>1</v>
      </c>
      <c r="AA14" s="73" t="e">
        <f>SUM(B14:Z14)</f>
        <v>#REF!</v>
      </c>
    </row>
    <row r="15" spans="1:27">
      <c r="A15" s="41" t="s">
        <v>10</v>
      </c>
      <c r="B15" s="29">
        <f>Vorrunde!K132</f>
        <v>0</v>
      </c>
      <c r="C15" s="105">
        <f>Vorrunde!AW24</f>
        <v>0.33333333333333331</v>
      </c>
      <c r="D15" s="104">
        <f>Vorrunde!K213</f>
        <v>0.33333333333333331</v>
      </c>
      <c r="E15" s="105">
        <f>Vorrunde!CB24</f>
        <v>0.33333333333333331</v>
      </c>
      <c r="F15" s="29">
        <f>Vorrunde!CX24</f>
        <v>0</v>
      </c>
      <c r="G15" s="28">
        <f>Vorrunde!I267</f>
        <v>0</v>
      </c>
      <c r="H15" s="104">
        <f>Vorrunde!I105</f>
        <v>0.33333333333333331</v>
      </c>
      <c r="I15" s="105">
        <f>Vorrunde!AL24</f>
        <v>0</v>
      </c>
      <c r="J15" s="29" t="e">
        <f>#REF!</f>
        <v>#REF!</v>
      </c>
      <c r="K15" s="28" t="e">
        <f>#REF!</f>
        <v>#REF!</v>
      </c>
      <c r="L15" s="29">
        <f>Vorrunde!CM24</f>
        <v>0</v>
      </c>
      <c r="M15" s="28">
        <f>Vorrunde!I240</f>
        <v>0</v>
      </c>
      <c r="N15" s="29">
        <f>Vorrunde!I186</f>
        <v>0</v>
      </c>
      <c r="O15" s="105">
        <f>Vorrunde!BQ24</f>
        <v>0.33333333333333331</v>
      </c>
      <c r="P15" s="29">
        <f>Vorrunde!I51</f>
        <v>0</v>
      </c>
      <c r="Q15" s="28">
        <f>Vorrunde!N24</f>
        <v>0</v>
      </c>
      <c r="R15" s="29">
        <f>Vorrunde!Y24</f>
        <v>0</v>
      </c>
      <c r="S15" s="118">
        <f>Vorrunde!I78</f>
        <v>0</v>
      </c>
      <c r="T15" s="29">
        <f>Viertelfinal!H22</f>
        <v>0</v>
      </c>
      <c r="U15" s="118">
        <f>Viertelfinal!M22</f>
        <v>0</v>
      </c>
      <c r="V15" s="105"/>
      <c r="W15" s="123">
        <f>Halbfinal!H22</f>
        <v>0.25</v>
      </c>
      <c r="X15" s="28">
        <f>Halbfinal!M22</f>
        <v>0</v>
      </c>
      <c r="Y15" s="104">
        <f>Final!B22</f>
        <v>0.25</v>
      </c>
      <c r="Z15" s="105">
        <f>Final!S22</f>
        <v>0.25</v>
      </c>
      <c r="AA15" s="163" t="e">
        <f t="shared" ref="AA15" si="13">AA14/AA13</f>
        <v>#REF!</v>
      </c>
    </row>
    <row r="16" spans="1:27">
      <c r="A16" s="41" t="s">
        <v>4</v>
      </c>
      <c r="B16" s="108">
        <f>Vorrunde!K133</f>
        <v>-5.5</v>
      </c>
      <c r="C16" s="109">
        <f>Vorrunde!AW25</f>
        <v>-10.666666666666666</v>
      </c>
      <c r="D16" s="108">
        <f>Vorrunde!K214</f>
        <v>4.666666666666667</v>
      </c>
      <c r="E16" s="109">
        <f>Vorrunde!CB25</f>
        <v>7</v>
      </c>
      <c r="F16" s="108">
        <f>Vorrunde!CX25</f>
        <v>6.666666666666667</v>
      </c>
      <c r="G16" s="109">
        <f>Vorrunde!I268</f>
        <v>4.5</v>
      </c>
      <c r="H16" s="108">
        <f>Vorrunde!I106</f>
        <v>5</v>
      </c>
      <c r="I16" s="109">
        <f>Vorrunde!AL25</f>
        <v>6</v>
      </c>
      <c r="J16" s="108" t="e">
        <f>#REF!</f>
        <v>#REF!</v>
      </c>
      <c r="K16" s="109" t="e">
        <f>#REF!</f>
        <v>#REF!</v>
      </c>
      <c r="L16" s="108">
        <f>Vorrunde!CM25</f>
        <v>12</v>
      </c>
      <c r="M16" s="109">
        <f>Vorrunde!I241</f>
        <v>6</v>
      </c>
      <c r="N16" s="108">
        <f>Vorrunde!I187</f>
        <v>11.5</v>
      </c>
      <c r="O16" s="109">
        <f>Vorrunde!BQ25</f>
        <v>7.333333333333333</v>
      </c>
      <c r="P16" s="108">
        <f>Vorrunde!I52</f>
        <v>7</v>
      </c>
      <c r="Q16" s="109">
        <f>Vorrunde!N25</f>
        <v>9</v>
      </c>
      <c r="R16" s="108">
        <f>Vorrunde!Y25</f>
        <v>8.5</v>
      </c>
      <c r="S16" s="124">
        <f>Vorrunde!I79</f>
        <v>6.5</v>
      </c>
      <c r="T16" s="108">
        <f>Viertelfinal!H23</f>
        <v>5.75</v>
      </c>
      <c r="U16" s="124">
        <f>Viertelfinal!M23</f>
        <v>0.4</v>
      </c>
      <c r="V16" s="109"/>
      <c r="W16" s="126">
        <f>Halbfinal!H23</f>
        <v>3.5</v>
      </c>
      <c r="X16" s="109">
        <f>Halbfinal!M23</f>
        <v>8.3333333333333339</v>
      </c>
      <c r="Y16" s="108">
        <f>Final!B23</f>
        <v>6</v>
      </c>
      <c r="Z16" s="109">
        <f>Final!S23</f>
        <v>4.5</v>
      </c>
      <c r="AA16" s="55" t="e">
        <f>SUM(B16:Z16)/24</f>
        <v>#REF!</v>
      </c>
    </row>
    <row r="17" spans="1:27">
      <c r="A17" s="56" t="s">
        <v>7</v>
      </c>
      <c r="B17" s="111">
        <f>Vorrunde!K134</f>
        <v>-5.5</v>
      </c>
      <c r="C17" s="110">
        <f>Vorrunde!AW26</f>
        <v>-16</v>
      </c>
      <c r="D17" s="111">
        <f>Vorrunde!K215</f>
        <v>7</v>
      </c>
      <c r="E17" s="110">
        <f>Vorrunde!CB26</f>
        <v>10.5</v>
      </c>
      <c r="F17" s="111">
        <f>Vorrunde!CX26</f>
        <v>6.666666666666667</v>
      </c>
      <c r="G17" s="110">
        <f>Vorrunde!I269</f>
        <v>4.5</v>
      </c>
      <c r="H17" s="111">
        <f>Vorrunde!I107</f>
        <v>7.5</v>
      </c>
      <c r="I17" s="110">
        <f>Vorrunde!AL26</f>
        <v>6</v>
      </c>
      <c r="J17" s="111" t="e">
        <f>#REF!</f>
        <v>#REF!</v>
      </c>
      <c r="K17" s="110" t="e">
        <f>#REF!</f>
        <v>#REF!</v>
      </c>
      <c r="L17" s="111">
        <f>Vorrunde!CM26</f>
        <v>12</v>
      </c>
      <c r="M17" s="110">
        <f>Vorrunde!I242</f>
        <v>6</v>
      </c>
      <c r="N17" s="111">
        <f>Vorrunde!I188</f>
        <v>11.5</v>
      </c>
      <c r="O17" s="110">
        <f>Vorrunde!BQ26</f>
        <v>11</v>
      </c>
      <c r="P17" s="111">
        <f>Vorrunde!I53</f>
        <v>7</v>
      </c>
      <c r="Q17" s="110">
        <f>Vorrunde!N26</f>
        <v>9</v>
      </c>
      <c r="R17" s="111">
        <f>Vorrunde!Y26</f>
        <v>8.5</v>
      </c>
      <c r="S17" s="125">
        <f>Vorrunde!I80</f>
        <v>6.5</v>
      </c>
      <c r="T17" s="111">
        <f>Viertelfinal!H24</f>
        <v>5.75</v>
      </c>
      <c r="U17" s="125">
        <f>Viertelfinal!M24</f>
        <v>0.4</v>
      </c>
      <c r="V17" s="110"/>
      <c r="W17" s="125">
        <f>Halbfinal!H24</f>
        <v>4.666666666666667</v>
      </c>
      <c r="X17" s="110">
        <f>Halbfinal!M24</f>
        <v>8.3333333333333339</v>
      </c>
      <c r="Y17" s="111">
        <f>Final!B24</f>
        <v>8</v>
      </c>
      <c r="Z17" s="110">
        <f>Final!S24</f>
        <v>6</v>
      </c>
      <c r="AA17" s="63" t="e">
        <f>SUM(B17:Z17)/24</f>
        <v>#REF!</v>
      </c>
    </row>
    <row r="18" spans="1:27" ht="5.0999999999999996" customHeight="1">
      <c r="B18" s="71"/>
      <c r="C18" s="72"/>
      <c r="D18" s="71"/>
      <c r="E18" s="72"/>
      <c r="F18" s="71"/>
      <c r="G18" s="72"/>
      <c r="H18" s="71"/>
      <c r="I18" s="72"/>
      <c r="J18" s="71"/>
      <c r="K18" s="72"/>
      <c r="L18" s="71"/>
      <c r="M18" s="72"/>
      <c r="N18" s="71"/>
      <c r="O18" s="72"/>
      <c r="P18" s="71"/>
      <c r="Q18" s="72"/>
      <c r="R18" s="71"/>
      <c r="S18" s="77"/>
      <c r="T18" s="16"/>
      <c r="U18" s="137"/>
      <c r="V18" s="138"/>
      <c r="W18" s="77"/>
      <c r="X18" s="72"/>
      <c r="Y18" s="71"/>
      <c r="Z18" s="72"/>
      <c r="AA18" s="66"/>
    </row>
    <row r="19" spans="1:27">
      <c r="A19" s="67" t="s">
        <v>20</v>
      </c>
      <c r="B19" s="68"/>
      <c r="C19" s="69"/>
      <c r="D19" s="68"/>
      <c r="E19" s="69"/>
      <c r="F19" s="68"/>
      <c r="G19" s="69"/>
      <c r="H19" s="68"/>
      <c r="I19" s="69"/>
      <c r="J19" s="68"/>
      <c r="K19" s="69"/>
      <c r="L19" s="68"/>
      <c r="M19" s="69"/>
      <c r="N19" s="68"/>
      <c r="O19" s="69"/>
      <c r="P19" s="68"/>
      <c r="Q19" s="69"/>
      <c r="R19" s="68"/>
      <c r="S19" s="116"/>
      <c r="T19" s="68"/>
      <c r="U19" s="116"/>
      <c r="V19" s="69"/>
      <c r="W19" s="116"/>
      <c r="X19" s="69"/>
      <c r="Y19" s="68"/>
      <c r="Z19" s="69"/>
      <c r="AA19" s="70"/>
    </row>
    <row r="20" spans="1:27">
      <c r="A20" s="41" t="s">
        <v>2</v>
      </c>
      <c r="B20" s="107">
        <f>Vorrunde!I129</f>
        <v>3</v>
      </c>
      <c r="C20" s="106">
        <f>Vorrunde!AU21</f>
        <v>24</v>
      </c>
      <c r="D20" s="107">
        <f>Vorrunde!I210</f>
        <v>19</v>
      </c>
      <c r="E20" s="106">
        <f>Vorrunde!CC21</f>
        <v>14</v>
      </c>
      <c r="F20" s="107">
        <f>Vorrunde!CZ21</f>
        <v>9</v>
      </c>
      <c r="G20" s="106">
        <f>Vorrunde!K264</f>
        <v>0</v>
      </c>
      <c r="H20" s="107">
        <f>Vorrunde!K102</f>
        <v>9</v>
      </c>
      <c r="I20" s="106">
        <f>Vorrunde!AJ21</f>
        <v>18</v>
      </c>
      <c r="J20" s="107" t="e">
        <f>#REF!</f>
        <v>#REF!</v>
      </c>
      <c r="K20" s="106" t="e">
        <f>#REF!</f>
        <v>#REF!</v>
      </c>
      <c r="L20" s="107">
        <f>Vorrunde!CN21</f>
        <v>17</v>
      </c>
      <c r="M20" s="106">
        <f>Vorrunde!J237</f>
        <v>17</v>
      </c>
      <c r="N20" s="107">
        <f>Vorrunde!J183</f>
        <v>20</v>
      </c>
      <c r="O20" s="106">
        <f>Vorrunde!BR21</f>
        <v>22</v>
      </c>
      <c r="P20" s="107">
        <f>Vorrunde!J48</f>
        <v>14</v>
      </c>
      <c r="Q20" s="106">
        <f>Vorrunde!O21</f>
        <v>14</v>
      </c>
      <c r="R20" s="107">
        <f>Vorrunde!Z21</f>
        <v>10</v>
      </c>
      <c r="S20" s="122">
        <f>Vorrunde!J75</f>
        <v>12</v>
      </c>
      <c r="T20" s="107">
        <f>Viertelfinal!I19</f>
        <v>14</v>
      </c>
      <c r="U20" s="122">
        <f>Viertelfinal!N19</f>
        <v>37</v>
      </c>
      <c r="V20" s="106"/>
      <c r="W20" s="122">
        <f>Halbfinal!I19</f>
        <v>14</v>
      </c>
      <c r="X20" s="106">
        <f>Halbfinal!N19</f>
        <v>19</v>
      </c>
      <c r="Y20" s="107">
        <f>Final!C19</f>
        <v>18</v>
      </c>
      <c r="Z20" s="106">
        <f>Final!T19</f>
        <v>14</v>
      </c>
      <c r="AA20" s="46" t="e">
        <f>SUM(B20:Z20)</f>
        <v>#REF!</v>
      </c>
    </row>
    <row r="21" spans="1:27">
      <c r="A21" s="41" t="s">
        <v>3</v>
      </c>
      <c r="B21" s="71">
        <f>Vorrunde!I130</f>
        <v>2</v>
      </c>
      <c r="C21" s="72">
        <f>Vorrunde!AU22</f>
        <v>3</v>
      </c>
      <c r="D21" s="71">
        <f>Vorrunde!I211</f>
        <v>4</v>
      </c>
      <c r="E21" s="72">
        <f>Vorrunde!CC22</f>
        <v>3</v>
      </c>
      <c r="F21" s="71">
        <f>Vorrunde!CZ22</f>
        <v>3</v>
      </c>
      <c r="G21" s="72">
        <f>Vorrunde!K265</f>
        <v>1</v>
      </c>
      <c r="H21" s="71">
        <f>Vorrunde!K103</f>
        <v>2</v>
      </c>
      <c r="I21" s="72">
        <f>Vorrunde!AJ22</f>
        <v>3</v>
      </c>
      <c r="J21" s="71" t="e">
        <f>#REF!</f>
        <v>#REF!</v>
      </c>
      <c r="K21" s="72" t="e">
        <f>#REF!</f>
        <v>#REF!</v>
      </c>
      <c r="L21" s="71">
        <f>Vorrunde!CN22</f>
        <v>2</v>
      </c>
      <c r="M21" s="72">
        <f>Vorrunde!J238</f>
        <v>2</v>
      </c>
      <c r="N21" s="71">
        <f>Vorrunde!J184</f>
        <v>2</v>
      </c>
      <c r="O21" s="72">
        <f>Vorrunde!BR22</f>
        <v>3</v>
      </c>
      <c r="P21" s="71">
        <f>Vorrunde!J49</f>
        <v>3</v>
      </c>
      <c r="Q21" s="72">
        <f>Vorrunde!O22</f>
        <v>3</v>
      </c>
      <c r="R21" s="71">
        <f>Vorrunde!Z22</f>
        <v>4</v>
      </c>
      <c r="S21" s="77">
        <f>Vorrunde!J76</f>
        <v>2</v>
      </c>
      <c r="T21" s="71">
        <f>Viertelfinal!I20</f>
        <v>4</v>
      </c>
      <c r="U21" s="77">
        <f>Viertelfinal!N20</f>
        <v>5</v>
      </c>
      <c r="V21" s="72"/>
      <c r="W21" s="77">
        <f>Halbfinal!I20</f>
        <v>4</v>
      </c>
      <c r="X21" s="72">
        <f>Halbfinal!N20</f>
        <v>3</v>
      </c>
      <c r="Y21" s="71">
        <f>Final!C20</f>
        <v>3</v>
      </c>
      <c r="Z21" s="72">
        <f>Final!T20</f>
        <v>3</v>
      </c>
      <c r="AA21" s="49" t="e">
        <f>SUM(B21:Z21)</f>
        <v>#REF!</v>
      </c>
    </row>
    <row r="22" spans="1:27">
      <c r="A22" s="41" t="s">
        <v>5</v>
      </c>
      <c r="B22" s="107">
        <f>Vorrunde!I131</f>
        <v>1</v>
      </c>
      <c r="C22" s="106">
        <f>Vorrunde!AU23</f>
        <v>1</v>
      </c>
      <c r="D22" s="107">
        <f>Vorrunde!I212</f>
        <v>1</v>
      </c>
      <c r="E22" s="74">
        <f>Vorrunde!CC23</f>
        <v>0</v>
      </c>
      <c r="F22" s="75">
        <f>Vorrunde!CZ23</f>
        <v>0</v>
      </c>
      <c r="G22" s="106">
        <f>Vorrunde!K266</f>
        <v>1</v>
      </c>
      <c r="H22" s="75">
        <f>Vorrunde!K104</f>
        <v>0</v>
      </c>
      <c r="I22" s="106">
        <f>Vorrunde!AJ23</f>
        <v>1</v>
      </c>
      <c r="J22" s="107" t="e">
        <f>#REF!</f>
        <v>#REF!</v>
      </c>
      <c r="K22" s="74" t="e">
        <f>#REF!</f>
        <v>#REF!</v>
      </c>
      <c r="L22" s="75">
        <f>Vorrunde!CN23</f>
        <v>0</v>
      </c>
      <c r="M22" s="74">
        <f>Vorrunde!J239</f>
        <v>0</v>
      </c>
      <c r="N22" s="75">
        <f>Vorrunde!J185</f>
        <v>0</v>
      </c>
      <c r="O22" s="74">
        <f>Vorrunde!BR23</f>
        <v>0</v>
      </c>
      <c r="P22" s="107">
        <f>Vorrunde!J50</f>
        <v>1</v>
      </c>
      <c r="Q22" s="106">
        <f>Vorrunde!O23</f>
        <v>1</v>
      </c>
      <c r="R22" s="107">
        <f>Vorrunde!Z23</f>
        <v>1</v>
      </c>
      <c r="S22" s="117">
        <f>Vorrunde!J77</f>
        <v>0</v>
      </c>
      <c r="T22" s="75">
        <f>Viertelfinal!I21</f>
        <v>0</v>
      </c>
      <c r="U22" s="117">
        <f>Viertelfinal!N21</f>
        <v>0</v>
      </c>
      <c r="V22" s="106"/>
      <c r="W22" s="122">
        <f>Halbfinal!I21</f>
        <v>2</v>
      </c>
      <c r="X22" s="74">
        <f>Halbfinal!N21</f>
        <v>0</v>
      </c>
      <c r="Y22" s="75">
        <f>Final!C21</f>
        <v>0</v>
      </c>
      <c r="Z22" s="106">
        <f>Final!T21</f>
        <v>1</v>
      </c>
      <c r="AA22" s="73" t="e">
        <f>SUM(B22:Z22)</f>
        <v>#REF!</v>
      </c>
    </row>
    <row r="23" spans="1:27">
      <c r="A23" s="41" t="s">
        <v>10</v>
      </c>
      <c r="B23" s="104">
        <f>Vorrunde!I132</f>
        <v>0.5</v>
      </c>
      <c r="C23" s="105">
        <f>Vorrunde!AU24</f>
        <v>0.33333333333333331</v>
      </c>
      <c r="D23" s="104">
        <f>Vorrunde!I213</f>
        <v>0.25</v>
      </c>
      <c r="E23" s="28">
        <f>Vorrunde!CC24</f>
        <v>0</v>
      </c>
      <c r="F23" s="29">
        <f>Vorrunde!CZ24</f>
        <v>0</v>
      </c>
      <c r="G23" s="105">
        <f>Vorrunde!K267</f>
        <v>1</v>
      </c>
      <c r="H23" s="29">
        <f>Vorrunde!K105</f>
        <v>0</v>
      </c>
      <c r="I23" s="105">
        <f>Vorrunde!AJ24</f>
        <v>0.33333333333333331</v>
      </c>
      <c r="J23" s="104" t="e">
        <f>#REF!</f>
        <v>#REF!</v>
      </c>
      <c r="K23" s="28" t="e">
        <f>#REF!</f>
        <v>#REF!</v>
      </c>
      <c r="L23" s="29">
        <f>Vorrunde!CN24</f>
        <v>0</v>
      </c>
      <c r="M23" s="28">
        <f>Vorrunde!J240</f>
        <v>0</v>
      </c>
      <c r="N23" s="29">
        <f>Vorrunde!J186</f>
        <v>0</v>
      </c>
      <c r="O23" s="28">
        <f>Vorrunde!BR24</f>
        <v>0</v>
      </c>
      <c r="P23" s="104">
        <f>Vorrunde!J51</f>
        <v>0.33333333333333331</v>
      </c>
      <c r="Q23" s="105">
        <f>Vorrunde!O24</f>
        <v>0.33333333333333331</v>
      </c>
      <c r="R23" s="104">
        <f>Vorrunde!Z24</f>
        <v>0.25</v>
      </c>
      <c r="S23" s="118">
        <f>Vorrunde!J78</f>
        <v>0</v>
      </c>
      <c r="T23" s="29">
        <f>Viertelfinal!I22</f>
        <v>0</v>
      </c>
      <c r="U23" s="118">
        <f>Viertelfinal!N22</f>
        <v>0</v>
      </c>
      <c r="V23" s="105"/>
      <c r="W23" s="123">
        <f>Halbfinal!I22</f>
        <v>0.5</v>
      </c>
      <c r="X23" s="28">
        <f>Halbfinal!N22</f>
        <v>0</v>
      </c>
      <c r="Y23" s="29">
        <f>Final!C22</f>
        <v>0</v>
      </c>
      <c r="Z23" s="105">
        <f>Final!T22</f>
        <v>0.33333333333333331</v>
      </c>
      <c r="AA23" s="163" t="e">
        <f t="shared" ref="AA23" si="14">AA22/AA21</f>
        <v>#REF!</v>
      </c>
    </row>
    <row r="24" spans="1:27">
      <c r="A24" s="41" t="s">
        <v>4</v>
      </c>
      <c r="B24" s="108">
        <f>Vorrunde!I133</f>
        <v>1.5</v>
      </c>
      <c r="C24" s="109">
        <f>Vorrunde!AU25</f>
        <v>8</v>
      </c>
      <c r="D24" s="108">
        <f>Vorrunde!I214</f>
        <v>4.75</v>
      </c>
      <c r="E24" s="109">
        <f>Vorrunde!CC25</f>
        <v>4.666666666666667</v>
      </c>
      <c r="F24" s="108">
        <f>Vorrunde!CZ25</f>
        <v>3</v>
      </c>
      <c r="G24" s="109">
        <f>Vorrunde!K268</f>
        <v>0</v>
      </c>
      <c r="H24" s="108">
        <f>Vorrunde!K106</f>
        <v>4.5</v>
      </c>
      <c r="I24" s="109">
        <f>Vorrunde!AJ25</f>
        <v>6</v>
      </c>
      <c r="J24" s="108" t="e">
        <f>#REF!</f>
        <v>#REF!</v>
      </c>
      <c r="K24" s="109" t="e">
        <f>#REF!</f>
        <v>#REF!</v>
      </c>
      <c r="L24" s="108">
        <f>Vorrunde!CN25</f>
        <v>8.5</v>
      </c>
      <c r="M24" s="109">
        <f>Vorrunde!J241</f>
        <v>8.5</v>
      </c>
      <c r="N24" s="108">
        <f>Vorrunde!J187</f>
        <v>10</v>
      </c>
      <c r="O24" s="109">
        <f>Vorrunde!BR25</f>
        <v>7.333333333333333</v>
      </c>
      <c r="P24" s="108">
        <f>Vorrunde!J52</f>
        <v>4.666666666666667</v>
      </c>
      <c r="Q24" s="109">
        <f>Vorrunde!O25</f>
        <v>4.666666666666667</v>
      </c>
      <c r="R24" s="108">
        <f>Vorrunde!Z25</f>
        <v>2.5</v>
      </c>
      <c r="S24" s="124">
        <f>Vorrunde!J79</f>
        <v>6</v>
      </c>
      <c r="T24" s="108">
        <f>Viertelfinal!I23</f>
        <v>3.5</v>
      </c>
      <c r="U24" s="124">
        <f>Viertelfinal!N23</f>
        <v>7.4</v>
      </c>
      <c r="V24" s="109"/>
      <c r="W24" s="126">
        <f>Halbfinal!I23</f>
        <v>3.5</v>
      </c>
      <c r="X24" s="109">
        <f>Halbfinal!N23</f>
        <v>6.333333333333333</v>
      </c>
      <c r="Y24" s="108">
        <f>Final!C23</f>
        <v>6</v>
      </c>
      <c r="Z24" s="109">
        <f>Final!T23</f>
        <v>4.666666666666667</v>
      </c>
      <c r="AA24" s="55" t="e">
        <f>SUM(B24:Z24)/24</f>
        <v>#REF!</v>
      </c>
    </row>
    <row r="25" spans="1:27">
      <c r="A25" s="56" t="s">
        <v>7</v>
      </c>
      <c r="B25" s="111">
        <f>Vorrunde!I134</f>
        <v>3</v>
      </c>
      <c r="C25" s="110">
        <f>Vorrunde!AU26</f>
        <v>12</v>
      </c>
      <c r="D25" s="111">
        <f>Vorrunde!I215</f>
        <v>6.333333333333333</v>
      </c>
      <c r="E25" s="110">
        <f>Vorrunde!CC26</f>
        <v>4.666666666666667</v>
      </c>
      <c r="F25" s="111">
        <f>Vorrunde!CZ26</f>
        <v>3</v>
      </c>
      <c r="G25" s="110">
        <f>Vorrunde!K269</f>
        <v>0</v>
      </c>
      <c r="H25" s="111">
        <f>Vorrunde!K107</f>
        <v>4.5</v>
      </c>
      <c r="I25" s="110">
        <f>Vorrunde!AJ26</f>
        <v>9</v>
      </c>
      <c r="J25" s="111" t="e">
        <f>#REF!</f>
        <v>#REF!</v>
      </c>
      <c r="K25" s="110" t="e">
        <f>#REF!</f>
        <v>#REF!</v>
      </c>
      <c r="L25" s="111">
        <f>Vorrunde!CN26</f>
        <v>8.5</v>
      </c>
      <c r="M25" s="110">
        <f>Vorrunde!J242</f>
        <v>8.5</v>
      </c>
      <c r="N25" s="111">
        <f>Vorrunde!J188</f>
        <v>10</v>
      </c>
      <c r="O25" s="110">
        <f>Vorrunde!BR26</f>
        <v>7.333333333333333</v>
      </c>
      <c r="P25" s="111">
        <f>Vorrunde!J53</f>
        <v>7</v>
      </c>
      <c r="Q25" s="110">
        <f>Vorrunde!O26</f>
        <v>7</v>
      </c>
      <c r="R25" s="111">
        <f>Vorrunde!Z26</f>
        <v>3.3333333333333335</v>
      </c>
      <c r="S25" s="125">
        <f>Vorrunde!J80</f>
        <v>6</v>
      </c>
      <c r="T25" s="111">
        <f>Viertelfinal!I24</f>
        <v>3.5</v>
      </c>
      <c r="U25" s="125">
        <f>Viertelfinal!N24</f>
        <v>7.4</v>
      </c>
      <c r="V25" s="110"/>
      <c r="W25" s="125">
        <f>Halbfinal!I24</f>
        <v>7</v>
      </c>
      <c r="X25" s="110">
        <f>Halbfinal!N24</f>
        <v>6.333333333333333</v>
      </c>
      <c r="Y25" s="111">
        <f>Final!C24</f>
        <v>6</v>
      </c>
      <c r="Z25" s="110">
        <f>Final!T24</f>
        <v>7</v>
      </c>
      <c r="AA25" s="63" t="e">
        <f>SUM(B25:Z25)/24</f>
        <v>#REF!</v>
      </c>
    </row>
    <row r="26" spans="1:27" ht="5.0999999999999996" customHeight="1">
      <c r="B26" s="71"/>
      <c r="C26" s="72"/>
      <c r="D26" s="71"/>
      <c r="E26" s="72"/>
      <c r="F26" s="71"/>
      <c r="G26" s="72"/>
      <c r="H26" s="71"/>
      <c r="I26" s="72"/>
      <c r="J26" s="71"/>
      <c r="K26" s="72"/>
      <c r="L26" s="71"/>
      <c r="M26" s="72"/>
      <c r="N26" s="71"/>
      <c r="O26" s="72"/>
      <c r="P26" s="71"/>
      <c r="Q26" s="72"/>
      <c r="R26" s="71"/>
      <c r="S26" s="77"/>
      <c r="T26" s="16"/>
      <c r="U26" s="137"/>
      <c r="V26" s="138"/>
      <c r="W26" s="77"/>
      <c r="X26" s="72"/>
      <c r="Y26" s="71"/>
      <c r="Z26" s="72"/>
      <c r="AA26" s="66"/>
    </row>
    <row r="27" spans="1:27">
      <c r="A27" s="67" t="s">
        <v>24</v>
      </c>
      <c r="B27" s="68"/>
      <c r="C27" s="69"/>
      <c r="D27" s="68"/>
      <c r="E27" s="69"/>
      <c r="F27" s="68"/>
      <c r="G27" s="69"/>
      <c r="H27" s="68"/>
      <c r="I27" s="69"/>
      <c r="J27" s="68"/>
      <c r="K27" s="69"/>
      <c r="L27" s="68"/>
      <c r="M27" s="69"/>
      <c r="N27" s="68"/>
      <c r="O27" s="69"/>
      <c r="P27" s="68"/>
      <c r="Q27" s="69"/>
      <c r="R27" s="68"/>
      <c r="S27" s="116"/>
      <c r="T27" s="68"/>
      <c r="U27" s="116"/>
      <c r="V27" s="69"/>
      <c r="W27" s="116"/>
      <c r="X27" s="69"/>
      <c r="Y27" s="68"/>
      <c r="Z27" s="69"/>
      <c r="AA27" s="70"/>
    </row>
    <row r="28" spans="1:27">
      <c r="A28" s="41" t="s">
        <v>2</v>
      </c>
      <c r="B28" s="107">
        <f>Vorrunde!J129</f>
        <v>8</v>
      </c>
      <c r="C28" s="106">
        <f>Vorrunde!AV21</f>
        <v>8</v>
      </c>
      <c r="D28" s="107">
        <f>Vorrunde!J210</f>
        <v>17</v>
      </c>
      <c r="E28" s="106">
        <f>Vorrunde!CD21</f>
        <v>15</v>
      </c>
      <c r="F28" s="107">
        <f>Vorrunde!CY21</f>
        <v>21</v>
      </c>
      <c r="G28" s="106">
        <f>Vorrunde!J264</f>
        <v>11</v>
      </c>
      <c r="H28" s="107">
        <f>Vorrunde!J102</f>
        <v>16</v>
      </c>
      <c r="I28" s="106">
        <f>Vorrunde!AK21</f>
        <v>12</v>
      </c>
      <c r="J28" s="107" t="e">
        <f>#REF!</f>
        <v>#REF!</v>
      </c>
      <c r="K28" s="106" t="e">
        <f>#REF!</f>
        <v>#REF!</v>
      </c>
      <c r="L28" s="107">
        <f>Vorrunde!CO21</f>
        <v>9</v>
      </c>
      <c r="M28" s="106">
        <f>Vorrunde!K237</f>
        <v>15</v>
      </c>
      <c r="N28" s="107">
        <f>Vorrunde!K183</f>
        <v>7</v>
      </c>
      <c r="O28" s="106">
        <f>Vorrunde!BS21</f>
        <v>6</v>
      </c>
      <c r="P28" s="107">
        <f>Vorrunde!K48</f>
        <v>15</v>
      </c>
      <c r="Q28" s="106">
        <f>Vorrunde!P21</f>
        <v>9</v>
      </c>
      <c r="R28" s="107">
        <f>Vorrunde!AA21</f>
        <v>6</v>
      </c>
      <c r="S28" s="122">
        <f>Vorrunde!K75</f>
        <v>8</v>
      </c>
      <c r="T28" s="107">
        <f>Viertelfinal!J19</f>
        <v>13</v>
      </c>
      <c r="U28" s="122">
        <f>Viertelfinal!O19</f>
        <v>11</v>
      </c>
      <c r="V28" s="106"/>
      <c r="W28" s="122">
        <f>Halbfinal!J19</f>
        <v>22</v>
      </c>
      <c r="X28" s="106">
        <f>Halbfinal!O19</f>
        <v>6</v>
      </c>
      <c r="Y28" s="107">
        <f>Final!D19</f>
        <v>8</v>
      </c>
      <c r="Z28" s="106">
        <f>Final!U19</f>
        <v>18</v>
      </c>
      <c r="AA28" s="46" t="e">
        <f>SUM(B28:Z28)</f>
        <v>#REF!</v>
      </c>
    </row>
    <row r="29" spans="1:27">
      <c r="A29" s="41" t="s">
        <v>3</v>
      </c>
      <c r="B29" s="71">
        <f>Vorrunde!J130</f>
        <v>2</v>
      </c>
      <c r="C29" s="72">
        <f>Vorrunde!AV22</f>
        <v>3</v>
      </c>
      <c r="D29" s="71">
        <f>Vorrunde!J211</f>
        <v>3</v>
      </c>
      <c r="E29" s="72">
        <f>Vorrunde!CD22</f>
        <v>2</v>
      </c>
      <c r="F29" s="71">
        <f>Vorrunde!CY22</f>
        <v>3</v>
      </c>
      <c r="G29" s="72">
        <f>Vorrunde!J265</f>
        <v>2</v>
      </c>
      <c r="H29" s="71">
        <f>Vorrunde!J103</f>
        <v>3</v>
      </c>
      <c r="I29" s="72">
        <f>Vorrunde!AK22</f>
        <v>3</v>
      </c>
      <c r="J29" s="71" t="e">
        <f>#REF!</f>
        <v>#REF!</v>
      </c>
      <c r="K29" s="72" t="e">
        <f>#REF!</f>
        <v>#REF!</v>
      </c>
      <c r="L29" s="71">
        <f>Vorrunde!CO22</f>
        <v>2</v>
      </c>
      <c r="M29" s="72">
        <f>Vorrunde!K238</f>
        <v>2</v>
      </c>
      <c r="N29" s="71">
        <f>Vorrunde!K184</f>
        <v>1</v>
      </c>
      <c r="O29" s="72">
        <f>Vorrunde!BS22</f>
        <v>3</v>
      </c>
      <c r="P29" s="71">
        <f>Vorrunde!K49</f>
        <v>3</v>
      </c>
      <c r="Q29" s="72">
        <f>Vorrunde!P22</f>
        <v>2</v>
      </c>
      <c r="R29" s="71">
        <f>Vorrunde!AA22</f>
        <v>4</v>
      </c>
      <c r="S29" s="77">
        <f>Vorrunde!K76</f>
        <v>1</v>
      </c>
      <c r="T29" s="71">
        <f>Viertelfinal!J20</f>
        <v>4</v>
      </c>
      <c r="U29" s="77">
        <f>Viertelfinal!O20</f>
        <v>4</v>
      </c>
      <c r="V29" s="72"/>
      <c r="W29" s="77">
        <f>Halbfinal!J20</f>
        <v>4</v>
      </c>
      <c r="X29" s="72">
        <f>Halbfinal!O20</f>
        <v>2</v>
      </c>
      <c r="Y29" s="71">
        <f>Final!D20</f>
        <v>3</v>
      </c>
      <c r="Z29" s="72">
        <f>Final!U20</f>
        <v>3</v>
      </c>
      <c r="AA29" s="49" t="e">
        <f>SUM(B29:Z29)</f>
        <v>#REF!</v>
      </c>
    </row>
    <row r="30" spans="1:27">
      <c r="A30" s="41" t="s">
        <v>5</v>
      </c>
      <c r="B30" s="107">
        <f>Vorrunde!J131</f>
        <v>1</v>
      </c>
      <c r="C30" s="106">
        <f>Vorrunde!AV23</f>
        <v>1</v>
      </c>
      <c r="D30" s="75">
        <f>Vorrunde!J212</f>
        <v>0</v>
      </c>
      <c r="E30" s="74">
        <f>Vorrunde!CD23</f>
        <v>0</v>
      </c>
      <c r="F30" s="75">
        <f>Vorrunde!CY23</f>
        <v>0</v>
      </c>
      <c r="G30" s="106">
        <f>Vorrunde!J266</f>
        <v>1</v>
      </c>
      <c r="H30" s="75">
        <f>Vorrunde!J104</f>
        <v>0</v>
      </c>
      <c r="I30" s="74">
        <f>Vorrunde!AK23</f>
        <v>0</v>
      </c>
      <c r="J30" s="107" t="e">
        <f>#REF!</f>
        <v>#REF!</v>
      </c>
      <c r="K30" s="106" t="e">
        <f>#REF!</f>
        <v>#REF!</v>
      </c>
      <c r="L30" s="75">
        <f>Vorrunde!CO23</f>
        <v>0</v>
      </c>
      <c r="M30" s="74">
        <f>Vorrunde!K239</f>
        <v>0</v>
      </c>
      <c r="N30" s="75">
        <f>Vorrunde!K185</f>
        <v>0</v>
      </c>
      <c r="O30" s="106">
        <f>Vorrunde!BS23</f>
        <v>1</v>
      </c>
      <c r="P30" s="75">
        <f>Vorrunde!K50</f>
        <v>0</v>
      </c>
      <c r="Q30" s="106">
        <f>Vorrunde!P23</f>
        <v>1</v>
      </c>
      <c r="R30" s="107">
        <f>Vorrunde!AA23</f>
        <v>1</v>
      </c>
      <c r="S30" s="117">
        <f>Vorrunde!K77</f>
        <v>0</v>
      </c>
      <c r="T30" s="107">
        <f>Viertelfinal!J21</f>
        <v>1</v>
      </c>
      <c r="U30" s="122">
        <f>Viertelfinal!O21</f>
        <v>2</v>
      </c>
      <c r="V30" s="106"/>
      <c r="W30" s="122">
        <f>Halbfinal!J21</f>
        <v>1</v>
      </c>
      <c r="X30" s="106">
        <f>Halbfinal!O21</f>
        <v>1</v>
      </c>
      <c r="Y30" s="107">
        <f>Final!D21</f>
        <v>1</v>
      </c>
      <c r="Z30" s="74">
        <f>Final!U21</f>
        <v>0</v>
      </c>
      <c r="AA30" s="73" t="e">
        <f>SUM(B30:Z30)</f>
        <v>#REF!</v>
      </c>
    </row>
    <row r="31" spans="1:27">
      <c r="A31" s="41" t="s">
        <v>10</v>
      </c>
      <c r="B31" s="104">
        <f>Vorrunde!J132</f>
        <v>0.5</v>
      </c>
      <c r="C31" s="105">
        <f>Vorrunde!AV24</f>
        <v>0.33333333333333331</v>
      </c>
      <c r="D31" s="29">
        <f>Vorrunde!J213</f>
        <v>0</v>
      </c>
      <c r="E31" s="28">
        <f>Vorrunde!CD24</f>
        <v>0</v>
      </c>
      <c r="F31" s="29">
        <f>Vorrunde!CY24</f>
        <v>0</v>
      </c>
      <c r="G31" s="105">
        <f>Vorrunde!J267</f>
        <v>0.5</v>
      </c>
      <c r="H31" s="29">
        <f>Vorrunde!J105</f>
        <v>0</v>
      </c>
      <c r="I31" s="28">
        <f>Vorrunde!AK24</f>
        <v>0</v>
      </c>
      <c r="J31" s="104" t="e">
        <f>#REF!</f>
        <v>#REF!</v>
      </c>
      <c r="K31" s="105" t="e">
        <f>#REF!</f>
        <v>#REF!</v>
      </c>
      <c r="L31" s="29">
        <f>Vorrunde!CO24</f>
        <v>0</v>
      </c>
      <c r="M31" s="28">
        <f>Vorrunde!K240</f>
        <v>0</v>
      </c>
      <c r="N31" s="29">
        <f>Vorrunde!K186</f>
        <v>0</v>
      </c>
      <c r="O31" s="105">
        <f>Vorrunde!BS24</f>
        <v>0.33333333333333331</v>
      </c>
      <c r="P31" s="29">
        <f>Vorrunde!K51</f>
        <v>0</v>
      </c>
      <c r="Q31" s="105">
        <f>Vorrunde!P24</f>
        <v>0.5</v>
      </c>
      <c r="R31" s="104">
        <f>Vorrunde!AA24</f>
        <v>0.25</v>
      </c>
      <c r="S31" s="118">
        <f>Vorrunde!K78</f>
        <v>0</v>
      </c>
      <c r="T31" s="104">
        <f>Viertelfinal!J22</f>
        <v>0.25</v>
      </c>
      <c r="U31" s="123">
        <f>Viertelfinal!O22</f>
        <v>0.5</v>
      </c>
      <c r="V31" s="105"/>
      <c r="W31" s="123">
        <f>Halbfinal!J22</f>
        <v>0.25</v>
      </c>
      <c r="X31" s="105">
        <f>Halbfinal!O22</f>
        <v>0.5</v>
      </c>
      <c r="Y31" s="104">
        <f>Final!D22</f>
        <v>0.33333333333333331</v>
      </c>
      <c r="Z31" s="28">
        <f>Final!U22</f>
        <v>0</v>
      </c>
      <c r="AA31" s="163" t="e">
        <f t="shared" ref="AA31" si="15">AA30/AA29</f>
        <v>#REF!</v>
      </c>
    </row>
    <row r="32" spans="1:27">
      <c r="A32" s="41" t="s">
        <v>4</v>
      </c>
      <c r="B32" s="108">
        <f>Vorrunde!J133</f>
        <v>4</v>
      </c>
      <c r="C32" s="109">
        <f>Vorrunde!AV25</f>
        <v>2.6666666666666665</v>
      </c>
      <c r="D32" s="108">
        <f>Vorrunde!J214</f>
        <v>5.666666666666667</v>
      </c>
      <c r="E32" s="109">
        <f>Vorrunde!CD25</f>
        <v>7.5</v>
      </c>
      <c r="F32" s="108">
        <f>Vorrunde!CY25</f>
        <v>7</v>
      </c>
      <c r="G32" s="109">
        <f>Vorrunde!J268</f>
        <v>5.5</v>
      </c>
      <c r="H32" s="108">
        <f>Vorrunde!J106</f>
        <v>5.333333333333333</v>
      </c>
      <c r="I32" s="109">
        <f>Vorrunde!AK25</f>
        <v>4</v>
      </c>
      <c r="J32" s="108" t="e">
        <f>#REF!</f>
        <v>#REF!</v>
      </c>
      <c r="K32" s="109" t="e">
        <f>#REF!</f>
        <v>#REF!</v>
      </c>
      <c r="L32" s="108">
        <f>Vorrunde!CO25</f>
        <v>4.5</v>
      </c>
      <c r="M32" s="109">
        <f>Vorrunde!K241</f>
        <v>7.5</v>
      </c>
      <c r="N32" s="108">
        <f>Vorrunde!K187</f>
        <v>7</v>
      </c>
      <c r="O32" s="109">
        <f>Vorrunde!BS25</f>
        <v>2</v>
      </c>
      <c r="P32" s="108">
        <f>Vorrunde!K52</f>
        <v>5</v>
      </c>
      <c r="Q32" s="109">
        <f>Vorrunde!P25</f>
        <v>4.5</v>
      </c>
      <c r="R32" s="108">
        <f>Vorrunde!AA25</f>
        <v>1.5</v>
      </c>
      <c r="S32" s="124">
        <f>Vorrunde!K79</f>
        <v>8</v>
      </c>
      <c r="T32" s="108">
        <f>Viertelfinal!J23</f>
        <v>3.25</v>
      </c>
      <c r="U32" s="124">
        <f>Viertelfinal!O23</f>
        <v>2.75</v>
      </c>
      <c r="V32" s="109"/>
      <c r="W32" s="126">
        <f>Halbfinal!J23</f>
        <v>5.5</v>
      </c>
      <c r="X32" s="109">
        <f>Halbfinal!O23</f>
        <v>3</v>
      </c>
      <c r="Y32" s="108">
        <f>Final!D23</f>
        <v>2.6666666666666665</v>
      </c>
      <c r="Z32" s="109">
        <f>Final!U23</f>
        <v>6</v>
      </c>
      <c r="AA32" s="55" t="e">
        <f>SUM(B32:Z32)/24</f>
        <v>#REF!</v>
      </c>
    </row>
    <row r="33" spans="1:27">
      <c r="A33" s="56" t="s">
        <v>7</v>
      </c>
      <c r="B33" s="111">
        <f>Vorrunde!J134</f>
        <v>8</v>
      </c>
      <c r="C33" s="110">
        <f>Vorrunde!AV26</f>
        <v>4</v>
      </c>
      <c r="D33" s="111">
        <f>Vorrunde!J215</f>
        <v>5.666666666666667</v>
      </c>
      <c r="E33" s="110">
        <f>Vorrunde!CD26</f>
        <v>7.5</v>
      </c>
      <c r="F33" s="111">
        <f>Vorrunde!CY26</f>
        <v>7</v>
      </c>
      <c r="G33" s="110">
        <f>Vorrunde!J269</f>
        <v>11</v>
      </c>
      <c r="H33" s="111">
        <f>Vorrunde!J107</f>
        <v>5.333333333333333</v>
      </c>
      <c r="I33" s="110">
        <f>Vorrunde!AK26</f>
        <v>4</v>
      </c>
      <c r="J33" s="111" t="e">
        <f>#REF!</f>
        <v>#REF!</v>
      </c>
      <c r="K33" s="110" t="e">
        <f>#REF!</f>
        <v>#REF!</v>
      </c>
      <c r="L33" s="111">
        <f>Vorrunde!CO26</f>
        <v>4.5</v>
      </c>
      <c r="M33" s="110">
        <f>Vorrunde!K242</f>
        <v>7.5</v>
      </c>
      <c r="N33" s="111">
        <f>Vorrunde!K188</f>
        <v>7</v>
      </c>
      <c r="O33" s="110">
        <f>Vorrunde!BS26</f>
        <v>3</v>
      </c>
      <c r="P33" s="111">
        <f>Vorrunde!K53</f>
        <v>5</v>
      </c>
      <c r="Q33" s="110">
        <f>Vorrunde!P26</f>
        <v>9</v>
      </c>
      <c r="R33" s="111">
        <f>Vorrunde!AA26</f>
        <v>2</v>
      </c>
      <c r="S33" s="125">
        <f>Vorrunde!K80</f>
        <v>8</v>
      </c>
      <c r="T33" s="111">
        <f>Viertelfinal!J24</f>
        <v>4.333333333333333</v>
      </c>
      <c r="U33" s="125">
        <f>Viertelfinal!O24</f>
        <v>5.5</v>
      </c>
      <c r="V33" s="110"/>
      <c r="W33" s="125">
        <f>Halbfinal!J24</f>
        <v>7.333333333333333</v>
      </c>
      <c r="X33" s="110">
        <f>Halbfinal!O24</f>
        <v>6</v>
      </c>
      <c r="Y33" s="111">
        <f>Final!D24</f>
        <v>4</v>
      </c>
      <c r="Z33" s="110">
        <f>Final!U24</f>
        <v>6</v>
      </c>
      <c r="AA33" s="63" t="e">
        <f>SUM(B33:Z33)/24</f>
        <v>#REF!</v>
      </c>
    </row>
    <row r="34" spans="1:27" ht="4.5" customHeight="1"/>
    <row r="35" spans="1:27">
      <c r="A35" s="32"/>
      <c r="B35" s="280" t="s">
        <v>9</v>
      </c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1"/>
      <c r="U35" s="281"/>
      <c r="V35" s="139"/>
      <c r="W35" s="139"/>
      <c r="X35" s="139"/>
      <c r="Y35" s="139"/>
      <c r="Z35" s="139"/>
    </row>
    <row r="36" spans="1:27">
      <c r="A36" s="33"/>
      <c r="B36" s="34">
        <v>1</v>
      </c>
      <c r="C36" s="35">
        <v>2</v>
      </c>
      <c r="D36" s="34">
        <v>3</v>
      </c>
      <c r="E36" s="35">
        <v>4</v>
      </c>
      <c r="F36" s="34">
        <v>5</v>
      </c>
      <c r="G36" s="35">
        <v>6</v>
      </c>
      <c r="H36" s="34">
        <v>7</v>
      </c>
      <c r="I36" s="35">
        <v>8</v>
      </c>
      <c r="J36" s="34">
        <v>9</v>
      </c>
      <c r="K36" s="35">
        <v>10</v>
      </c>
      <c r="L36" s="34">
        <v>11</v>
      </c>
      <c r="M36" s="35">
        <v>12</v>
      </c>
      <c r="N36" s="34">
        <v>13</v>
      </c>
      <c r="O36" s="35">
        <v>14</v>
      </c>
      <c r="P36" s="34">
        <v>15</v>
      </c>
      <c r="Q36" s="35">
        <v>16</v>
      </c>
      <c r="R36" s="34">
        <v>17</v>
      </c>
      <c r="S36" s="112">
        <v>18</v>
      </c>
      <c r="T36" s="34" t="s">
        <v>35</v>
      </c>
      <c r="U36" s="112" t="s">
        <v>36</v>
      </c>
      <c r="V36" s="35" t="s">
        <v>55</v>
      </c>
      <c r="W36" s="112" t="s">
        <v>51</v>
      </c>
      <c r="X36" s="35" t="s">
        <v>52</v>
      </c>
      <c r="Y36" s="34" t="s">
        <v>53</v>
      </c>
      <c r="Z36" s="35" t="s">
        <v>54</v>
      </c>
      <c r="AA36" s="36" t="s">
        <v>6</v>
      </c>
    </row>
    <row r="37" spans="1:27">
      <c r="A37" s="37" t="s">
        <v>56</v>
      </c>
      <c r="B37" s="38"/>
      <c r="C37" s="39"/>
      <c r="D37" s="38"/>
      <c r="E37" s="39"/>
      <c r="F37" s="38"/>
      <c r="G37" s="39"/>
      <c r="H37" s="38"/>
      <c r="I37" s="39"/>
      <c r="J37" s="38"/>
      <c r="K37" s="39"/>
      <c r="L37" s="38"/>
      <c r="M37" s="39"/>
      <c r="N37" s="38"/>
      <c r="O37" s="39"/>
      <c r="P37" s="38"/>
      <c r="Q37" s="39"/>
      <c r="R37" s="38"/>
      <c r="S37" s="139"/>
      <c r="T37" s="38"/>
      <c r="U37" s="139"/>
      <c r="V37" s="39"/>
      <c r="W37" s="139"/>
      <c r="X37" s="39"/>
      <c r="Y37" s="38"/>
      <c r="Z37" s="39"/>
      <c r="AA37" s="40"/>
    </row>
    <row r="38" spans="1:27">
      <c r="A38" s="41" t="s">
        <v>2</v>
      </c>
      <c r="B38" s="43" t="e">
        <f>B46+B54+B62+B70+B78</f>
        <v>#REF!</v>
      </c>
      <c r="C38" s="42" t="e">
        <f t="shared" ref="C38:Z38" si="16">C46+C54+C62+C70+C78</f>
        <v>#REF!</v>
      </c>
      <c r="D38" s="48">
        <f t="shared" si="16"/>
        <v>35</v>
      </c>
      <c r="E38" s="42">
        <f t="shared" si="16"/>
        <v>50</v>
      </c>
      <c r="F38" s="43">
        <f t="shared" si="16"/>
        <v>50</v>
      </c>
      <c r="G38" s="47">
        <f t="shared" si="16"/>
        <v>48</v>
      </c>
      <c r="H38" s="43">
        <f t="shared" si="16"/>
        <v>50</v>
      </c>
      <c r="I38" s="42">
        <f t="shared" si="16"/>
        <v>50</v>
      </c>
      <c r="J38" s="43">
        <f t="shared" si="16"/>
        <v>50</v>
      </c>
      <c r="K38" s="44">
        <f t="shared" si="16"/>
        <v>30</v>
      </c>
      <c r="L38" s="43">
        <f t="shared" si="16"/>
        <v>50</v>
      </c>
      <c r="M38" s="47">
        <f t="shared" si="16"/>
        <v>38</v>
      </c>
      <c r="N38" s="45">
        <f t="shared" si="16"/>
        <v>39</v>
      </c>
      <c r="O38" s="42">
        <f t="shared" si="16"/>
        <v>50</v>
      </c>
      <c r="P38" s="48">
        <f t="shared" si="16"/>
        <v>34</v>
      </c>
      <c r="Q38" s="44">
        <f t="shared" si="16"/>
        <v>35</v>
      </c>
      <c r="R38" s="43">
        <f t="shared" si="16"/>
        <v>50</v>
      </c>
      <c r="S38" s="113">
        <f t="shared" si="16"/>
        <v>50</v>
      </c>
      <c r="T38" s="43">
        <f t="shared" si="16"/>
        <v>50</v>
      </c>
      <c r="U38" s="140">
        <f t="shared" si="16"/>
        <v>19</v>
      </c>
      <c r="V38" s="42">
        <f t="shared" si="16"/>
        <v>50</v>
      </c>
      <c r="W38" s="113">
        <f t="shared" si="16"/>
        <v>50</v>
      </c>
      <c r="X38" s="42">
        <f t="shared" si="16"/>
        <v>50</v>
      </c>
      <c r="Y38" s="45">
        <f t="shared" si="16"/>
        <v>45</v>
      </c>
      <c r="Z38" s="44">
        <f t="shared" si="16"/>
        <v>28</v>
      </c>
      <c r="AA38" s="46" t="e">
        <f>SUM(B38:Z38)</f>
        <v>#REF!</v>
      </c>
    </row>
    <row r="39" spans="1:27">
      <c r="A39" s="41" t="s">
        <v>3</v>
      </c>
      <c r="B39" s="45" t="e">
        <f t="shared" ref="B39:B40" si="17">B47+B55+B63+B71+B79</f>
        <v>#REF!</v>
      </c>
      <c r="C39" s="47" t="e">
        <f t="shared" ref="C39:Z39" si="18">C47+C55+C63+C71+C79</f>
        <v>#REF!</v>
      </c>
      <c r="D39" s="43">
        <f t="shared" si="18"/>
        <v>8</v>
      </c>
      <c r="E39" s="47">
        <f t="shared" si="18"/>
        <v>10</v>
      </c>
      <c r="F39" s="43">
        <f t="shared" si="18"/>
        <v>13</v>
      </c>
      <c r="G39" s="47">
        <f t="shared" si="18"/>
        <v>9</v>
      </c>
      <c r="H39" s="43">
        <f t="shared" si="18"/>
        <v>8</v>
      </c>
      <c r="I39" s="47">
        <f t="shared" si="18"/>
        <v>6</v>
      </c>
      <c r="J39" s="43">
        <f t="shared" si="18"/>
        <v>10</v>
      </c>
      <c r="K39" s="47">
        <f t="shared" si="18"/>
        <v>7</v>
      </c>
      <c r="L39" s="43">
        <f t="shared" si="18"/>
        <v>9</v>
      </c>
      <c r="M39" s="47">
        <f t="shared" si="18"/>
        <v>6</v>
      </c>
      <c r="N39" s="43">
        <f t="shared" si="18"/>
        <v>6</v>
      </c>
      <c r="O39" s="47">
        <f t="shared" si="18"/>
        <v>12</v>
      </c>
      <c r="P39" s="43">
        <f t="shared" si="18"/>
        <v>9</v>
      </c>
      <c r="Q39" s="47">
        <f t="shared" si="18"/>
        <v>7</v>
      </c>
      <c r="R39" s="43">
        <f t="shared" si="18"/>
        <v>5</v>
      </c>
      <c r="S39" s="119">
        <f t="shared" si="18"/>
        <v>14</v>
      </c>
      <c r="T39" s="43">
        <f t="shared" si="18"/>
        <v>11</v>
      </c>
      <c r="U39" s="119">
        <f t="shared" si="18"/>
        <v>7</v>
      </c>
      <c r="V39" s="47">
        <f t="shared" si="18"/>
        <v>8</v>
      </c>
      <c r="W39" s="113">
        <f t="shared" si="18"/>
        <v>9</v>
      </c>
      <c r="X39" s="47">
        <f t="shared" si="18"/>
        <v>14</v>
      </c>
      <c r="Y39" s="43">
        <f t="shared" si="18"/>
        <v>9</v>
      </c>
      <c r="Z39" s="47">
        <f t="shared" si="18"/>
        <v>10</v>
      </c>
      <c r="AA39" s="49" t="e">
        <f>SUM(B39:Z39)</f>
        <v>#REF!</v>
      </c>
    </row>
    <row r="40" spans="1:27">
      <c r="A40" s="41" t="s">
        <v>5</v>
      </c>
      <c r="B40" s="45" t="e">
        <f t="shared" si="17"/>
        <v>#REF!</v>
      </c>
      <c r="C40" s="74" t="e">
        <f t="shared" ref="C40:Z40" si="19">C48+C56+C64+C72+C80</f>
        <v>#REF!</v>
      </c>
      <c r="D40" s="43">
        <f t="shared" si="19"/>
        <v>3</v>
      </c>
      <c r="E40" s="47">
        <f t="shared" si="19"/>
        <v>1</v>
      </c>
      <c r="F40" s="43">
        <f t="shared" si="19"/>
        <v>1</v>
      </c>
      <c r="G40" s="74">
        <f t="shared" si="19"/>
        <v>0</v>
      </c>
      <c r="H40" s="43">
        <f t="shared" si="19"/>
        <v>1</v>
      </c>
      <c r="I40" s="74">
        <f t="shared" si="19"/>
        <v>0</v>
      </c>
      <c r="J40" s="43">
        <f t="shared" si="19"/>
        <v>2</v>
      </c>
      <c r="K40" s="47">
        <f t="shared" si="19"/>
        <v>2</v>
      </c>
      <c r="L40" s="75">
        <f t="shared" si="19"/>
        <v>0</v>
      </c>
      <c r="M40" s="47">
        <f t="shared" si="19"/>
        <v>1</v>
      </c>
      <c r="N40" s="75">
        <f t="shared" si="19"/>
        <v>0</v>
      </c>
      <c r="O40" s="47">
        <f t="shared" si="19"/>
        <v>4</v>
      </c>
      <c r="P40" s="43">
        <f t="shared" si="19"/>
        <v>3</v>
      </c>
      <c r="Q40" s="47">
        <f t="shared" si="19"/>
        <v>2</v>
      </c>
      <c r="R40" s="75">
        <f t="shared" si="19"/>
        <v>0</v>
      </c>
      <c r="S40" s="119">
        <f t="shared" si="19"/>
        <v>5</v>
      </c>
      <c r="T40" s="43">
        <f t="shared" si="19"/>
        <v>1</v>
      </c>
      <c r="U40" s="119">
        <f t="shared" si="19"/>
        <v>4</v>
      </c>
      <c r="V40" s="74">
        <f t="shared" si="19"/>
        <v>0</v>
      </c>
      <c r="W40" s="113">
        <f t="shared" si="19"/>
        <v>2</v>
      </c>
      <c r="X40" s="47">
        <f t="shared" si="19"/>
        <v>4</v>
      </c>
      <c r="Y40" s="43">
        <f t="shared" si="19"/>
        <v>1</v>
      </c>
      <c r="Z40" s="47">
        <f t="shared" si="19"/>
        <v>3</v>
      </c>
      <c r="AA40" s="73" t="e">
        <f>SUM(B40:Z40)</f>
        <v>#REF!</v>
      </c>
    </row>
    <row r="41" spans="1:27">
      <c r="A41" s="41" t="s">
        <v>10</v>
      </c>
      <c r="B41" s="159" t="e">
        <f>B40/B39</f>
        <v>#REF!</v>
      </c>
      <c r="C41" s="28" t="e">
        <f t="shared" ref="C41:Z41" si="20">C40/C39</f>
        <v>#REF!</v>
      </c>
      <c r="D41" s="159">
        <f t="shared" si="20"/>
        <v>0.375</v>
      </c>
      <c r="E41" s="160">
        <f t="shared" si="20"/>
        <v>0.1</v>
      </c>
      <c r="F41" s="159">
        <f t="shared" si="20"/>
        <v>7.6923076923076927E-2</v>
      </c>
      <c r="G41" s="28">
        <f t="shared" si="20"/>
        <v>0</v>
      </c>
      <c r="H41" s="159">
        <f t="shared" si="20"/>
        <v>0.125</v>
      </c>
      <c r="I41" s="28">
        <f t="shared" si="20"/>
        <v>0</v>
      </c>
      <c r="J41" s="159">
        <f t="shared" si="20"/>
        <v>0.2</v>
      </c>
      <c r="K41" s="160">
        <f t="shared" si="20"/>
        <v>0.2857142857142857</v>
      </c>
      <c r="L41" s="29">
        <f t="shared" si="20"/>
        <v>0</v>
      </c>
      <c r="M41" s="160">
        <f t="shared" si="20"/>
        <v>0.16666666666666666</v>
      </c>
      <c r="N41" s="29">
        <f t="shared" si="20"/>
        <v>0</v>
      </c>
      <c r="O41" s="160">
        <f t="shared" si="20"/>
        <v>0.33333333333333331</v>
      </c>
      <c r="P41" s="159">
        <f t="shared" si="20"/>
        <v>0.33333333333333331</v>
      </c>
      <c r="Q41" s="160">
        <f t="shared" si="20"/>
        <v>0.2857142857142857</v>
      </c>
      <c r="R41" s="29">
        <f t="shared" si="20"/>
        <v>0</v>
      </c>
      <c r="S41" s="161">
        <f t="shared" si="20"/>
        <v>0.35714285714285715</v>
      </c>
      <c r="T41" s="159">
        <f t="shared" si="20"/>
        <v>9.0909090909090912E-2</v>
      </c>
      <c r="U41" s="161">
        <f t="shared" si="20"/>
        <v>0.5714285714285714</v>
      </c>
      <c r="V41" s="28">
        <f t="shared" si="20"/>
        <v>0</v>
      </c>
      <c r="W41" s="162">
        <f t="shared" si="20"/>
        <v>0.22222222222222221</v>
      </c>
      <c r="X41" s="160">
        <f t="shared" si="20"/>
        <v>0.2857142857142857</v>
      </c>
      <c r="Y41" s="159">
        <f t="shared" si="20"/>
        <v>0.1111111111111111</v>
      </c>
      <c r="Z41" s="160">
        <f t="shared" si="20"/>
        <v>0.3</v>
      </c>
      <c r="AA41" s="163" t="e">
        <f t="shared" ref="AA41" si="21">AA40/AA39</f>
        <v>#REF!</v>
      </c>
    </row>
    <row r="42" spans="1:27">
      <c r="A42" s="41" t="s">
        <v>4</v>
      </c>
      <c r="B42" s="50" t="e">
        <f>(B50+B58+B66+B74+B82)/3</f>
        <v>#REF!</v>
      </c>
      <c r="C42" s="51" t="e">
        <f t="shared" ref="C42:Z42" si="22">(C50+C58+C66+C74+C82)/3</f>
        <v>#REF!</v>
      </c>
      <c r="D42" s="50">
        <f t="shared" si="22"/>
        <v>4.7222222222222223</v>
      </c>
      <c r="E42" s="51">
        <f t="shared" si="22"/>
        <v>5</v>
      </c>
      <c r="F42" s="50">
        <f t="shared" si="22"/>
        <v>3.75</v>
      </c>
      <c r="G42" s="51">
        <f t="shared" si="22"/>
        <v>5.333333333333333</v>
      </c>
      <c r="H42" s="50">
        <f t="shared" si="22"/>
        <v>6.4444444444444438</v>
      </c>
      <c r="I42" s="51">
        <f t="shared" si="22"/>
        <v>8.3333333333333339</v>
      </c>
      <c r="J42" s="50">
        <f t="shared" si="22"/>
        <v>4.7777777777777777</v>
      </c>
      <c r="K42" s="51">
        <f t="shared" si="22"/>
        <v>4.2222222222222223</v>
      </c>
      <c r="L42" s="50">
        <f t="shared" si="22"/>
        <v>5.5555555555555545</v>
      </c>
      <c r="M42" s="51">
        <f t="shared" si="22"/>
        <v>6.333333333333333</v>
      </c>
      <c r="N42" s="50">
        <f t="shared" si="22"/>
        <v>6.5</v>
      </c>
      <c r="O42" s="51">
        <f t="shared" si="22"/>
        <v>4.166666666666667</v>
      </c>
      <c r="P42" s="50">
        <f t="shared" si="22"/>
        <v>3.7777777777777772</v>
      </c>
      <c r="Q42" s="51">
        <f t="shared" si="22"/>
        <v>4.7222222222222223</v>
      </c>
      <c r="R42" s="50">
        <f t="shared" si="22"/>
        <v>10.166666666666666</v>
      </c>
      <c r="S42" s="120">
        <f t="shared" si="22"/>
        <v>3.4166666666666665</v>
      </c>
      <c r="T42" s="50">
        <f t="shared" si="22"/>
        <v>4.583333333333333</v>
      </c>
      <c r="U42" s="120">
        <f t="shared" si="22"/>
        <v>2.8888888888888893</v>
      </c>
      <c r="V42" s="51">
        <f t="shared" si="22"/>
        <v>6</v>
      </c>
      <c r="W42" s="127">
        <f t="shared" si="22"/>
        <v>5.5555555555555562</v>
      </c>
      <c r="X42" s="51">
        <f t="shared" si="22"/>
        <v>3.5333333333333337</v>
      </c>
      <c r="Y42" s="50">
        <f t="shared" si="22"/>
        <v>4.9999999999999991</v>
      </c>
      <c r="Z42" s="51">
        <f t="shared" si="22"/>
        <v>2.8333333333333335</v>
      </c>
      <c r="AA42" s="55" t="e">
        <f>SUM(B42:Z42)/25</f>
        <v>#REF!</v>
      </c>
    </row>
    <row r="43" spans="1:27">
      <c r="A43" s="56" t="s">
        <v>7</v>
      </c>
      <c r="B43" s="57" t="e">
        <f>(B51+B59+B67+B75+B83)/3</f>
        <v>#REF!</v>
      </c>
      <c r="C43" s="58" t="e">
        <f t="shared" ref="C43:Z43" si="23">(C51+C59+C67+C75+C83)/3</f>
        <v>#REF!</v>
      </c>
      <c r="D43" s="57">
        <f t="shared" si="23"/>
        <v>7.166666666666667</v>
      </c>
      <c r="E43" s="58">
        <f t="shared" si="23"/>
        <v>5.5555555555555562</v>
      </c>
      <c r="F43" s="57">
        <f t="shared" si="23"/>
        <v>4.166666666666667</v>
      </c>
      <c r="G43" s="58">
        <f t="shared" si="23"/>
        <v>5.333333333333333</v>
      </c>
      <c r="H43" s="57">
        <f t="shared" si="23"/>
        <v>7.1111111111111107</v>
      </c>
      <c r="I43" s="58">
        <f t="shared" si="23"/>
        <v>8.3333333333333339</v>
      </c>
      <c r="J43" s="57">
        <f t="shared" si="23"/>
        <v>5.8888888888888893</v>
      </c>
      <c r="K43" s="58">
        <f t="shared" si="23"/>
        <v>6.166666666666667</v>
      </c>
      <c r="L43" s="57">
        <f t="shared" si="23"/>
        <v>5.5555555555555545</v>
      </c>
      <c r="M43" s="58">
        <f t="shared" si="23"/>
        <v>7.333333333333333</v>
      </c>
      <c r="N43" s="57">
        <f t="shared" si="23"/>
        <v>6.5</v>
      </c>
      <c r="O43" s="58">
        <f t="shared" si="23"/>
        <v>5.833333333333333</v>
      </c>
      <c r="P43" s="57">
        <f t="shared" si="23"/>
        <v>4.7777777777777777</v>
      </c>
      <c r="Q43" s="58">
        <f t="shared" si="23"/>
        <v>6.166666666666667</v>
      </c>
      <c r="R43" s="57">
        <f t="shared" si="23"/>
        <v>10.166666666666666</v>
      </c>
      <c r="S43" s="121">
        <f t="shared" si="23"/>
        <v>5.416666666666667</v>
      </c>
      <c r="T43" s="50">
        <f t="shared" si="23"/>
        <v>4.916666666666667</v>
      </c>
      <c r="U43" s="127">
        <f t="shared" si="23"/>
        <v>6.333333333333333</v>
      </c>
      <c r="V43" s="131">
        <f t="shared" si="23"/>
        <v>6</v>
      </c>
      <c r="W43" s="121">
        <f t="shared" si="23"/>
        <v>6.4444444444444455</v>
      </c>
      <c r="X43" s="58">
        <f t="shared" si="23"/>
        <v>4.9444444444444438</v>
      </c>
      <c r="Y43" s="57">
        <f t="shared" si="23"/>
        <v>5.6111111111111107</v>
      </c>
      <c r="Z43" s="58">
        <f t="shared" si="23"/>
        <v>5.1111111111111116</v>
      </c>
      <c r="AA43" s="63" t="e">
        <f>SUM(B43:Z43)/25</f>
        <v>#REF!</v>
      </c>
    </row>
    <row r="44" spans="1:27" ht="5.0999999999999996" customHeight="1">
      <c r="B44" s="64"/>
      <c r="C44" s="65"/>
      <c r="D44" s="64"/>
      <c r="E44" s="65"/>
      <c r="F44" s="64"/>
      <c r="G44" s="65"/>
      <c r="H44" s="64"/>
      <c r="I44" s="65"/>
      <c r="J44" s="64"/>
      <c r="K44" s="65"/>
      <c r="L44" s="64"/>
      <c r="M44" s="65"/>
      <c r="N44" s="64"/>
      <c r="O44" s="65"/>
      <c r="P44" s="64"/>
      <c r="Q44" s="65"/>
      <c r="R44" s="64"/>
      <c r="S44" s="86"/>
      <c r="T44" s="132"/>
      <c r="U44" s="133"/>
      <c r="V44" s="7"/>
      <c r="W44" s="86"/>
      <c r="X44" s="65"/>
      <c r="Y44" s="64"/>
      <c r="Z44" s="65"/>
      <c r="AA44" s="66"/>
    </row>
    <row r="45" spans="1:27">
      <c r="A45" s="67" t="s">
        <v>17</v>
      </c>
      <c r="B45" s="68"/>
      <c r="C45" s="69"/>
      <c r="D45" s="68"/>
      <c r="E45" s="69"/>
      <c r="F45" s="68"/>
      <c r="G45" s="69"/>
      <c r="H45" s="68"/>
      <c r="I45" s="69"/>
      <c r="J45" s="68"/>
      <c r="K45" s="69"/>
      <c r="L45" s="68"/>
      <c r="M45" s="69"/>
      <c r="N45" s="68"/>
      <c r="O45" s="69"/>
      <c r="P45" s="68"/>
      <c r="Q45" s="69"/>
      <c r="R45" s="68"/>
      <c r="S45" s="116"/>
      <c r="T45" s="134"/>
      <c r="U45" s="135"/>
      <c r="V45" s="136"/>
      <c r="W45" s="116"/>
      <c r="X45" s="69"/>
      <c r="Y45" s="68"/>
      <c r="Z45" s="69"/>
      <c r="AA45" s="70"/>
    </row>
    <row r="46" spans="1:27">
      <c r="A46" s="41" t="s">
        <v>2</v>
      </c>
      <c r="B46" s="107" t="e">
        <f>#REF!</f>
        <v>#REF!</v>
      </c>
      <c r="C46" s="106" t="e">
        <f>#REF!</f>
        <v>#REF!</v>
      </c>
      <c r="D46" s="107"/>
      <c r="E46" s="106"/>
      <c r="F46" s="107">
        <f>Vorrunde!AK48</f>
        <v>0</v>
      </c>
      <c r="G46" s="106"/>
      <c r="H46" s="107"/>
      <c r="I46" s="106"/>
      <c r="J46" s="107">
        <f>Vorrunde!BS48</f>
        <v>5</v>
      </c>
      <c r="K46" s="106">
        <f>Vorrunde!V183</f>
        <v>7</v>
      </c>
      <c r="L46" s="107">
        <f>Vorrunde!AA48</f>
        <v>18</v>
      </c>
      <c r="M46" s="106">
        <f>Vorrunde!V75</f>
        <v>18</v>
      </c>
      <c r="N46" s="107">
        <f>Vorrunde!V129</f>
        <v>21</v>
      </c>
      <c r="O46" s="106">
        <f>Vorrunde!AW48</f>
        <v>30</v>
      </c>
      <c r="P46" s="107"/>
      <c r="Q46" s="106">
        <f>Vorrunde!U21</f>
        <v>2</v>
      </c>
      <c r="R46" s="107">
        <f>Vorrunde!V264</f>
        <v>11</v>
      </c>
      <c r="S46" s="122">
        <f>Vorrunde!CZ48</f>
        <v>5</v>
      </c>
      <c r="T46" s="107">
        <f>Viertelfinal!C100</f>
        <v>12</v>
      </c>
      <c r="U46" s="122">
        <f>Viertelfinal!T100</f>
        <v>6</v>
      </c>
      <c r="V46" s="106">
        <f>Viertelfinal!Y100</f>
        <v>23</v>
      </c>
      <c r="W46" s="122"/>
      <c r="X46" s="106">
        <f>Halbfinal!N46</f>
        <v>22</v>
      </c>
      <c r="Y46" s="107">
        <f>Final!I19</f>
        <v>18</v>
      </c>
      <c r="Z46" s="106">
        <f>Final!N19</f>
        <v>9</v>
      </c>
      <c r="AA46" s="46" t="e">
        <f>SUM(B46:Z46)</f>
        <v>#REF!</v>
      </c>
    </row>
    <row r="47" spans="1:27">
      <c r="A47" s="41" t="s">
        <v>3</v>
      </c>
      <c r="B47" s="107" t="e">
        <f>#REF!</f>
        <v>#REF!</v>
      </c>
      <c r="C47" s="106" t="e">
        <f>#REF!</f>
        <v>#REF!</v>
      </c>
      <c r="D47" s="107"/>
      <c r="E47" s="106"/>
      <c r="F47" s="107">
        <f>Vorrunde!AK49</f>
        <v>4</v>
      </c>
      <c r="G47" s="106"/>
      <c r="H47" s="107"/>
      <c r="I47" s="106"/>
      <c r="J47" s="107">
        <f>Vorrunde!BS49</f>
        <v>3</v>
      </c>
      <c r="K47" s="106">
        <f>Vorrunde!V184</f>
        <v>2</v>
      </c>
      <c r="L47" s="107">
        <f>Vorrunde!AA49</f>
        <v>3</v>
      </c>
      <c r="M47" s="106">
        <f>Vorrunde!V76</f>
        <v>2</v>
      </c>
      <c r="N47" s="107">
        <f>Vorrunde!V130</f>
        <v>2</v>
      </c>
      <c r="O47" s="106">
        <f>Vorrunde!AW49</f>
        <v>4</v>
      </c>
      <c r="P47" s="107"/>
      <c r="Q47" s="106">
        <f>Vorrunde!U22</f>
        <v>2</v>
      </c>
      <c r="R47" s="107">
        <f>Vorrunde!V265</f>
        <v>1</v>
      </c>
      <c r="S47" s="122">
        <f>Vorrunde!CZ49</f>
        <v>4</v>
      </c>
      <c r="T47" s="107">
        <f>Viertelfinal!C101</f>
        <v>4</v>
      </c>
      <c r="U47" s="122">
        <f>Viertelfinal!T101</f>
        <v>2</v>
      </c>
      <c r="V47" s="106">
        <f>Viertelfinal!Y101</f>
        <v>3</v>
      </c>
      <c r="W47" s="122"/>
      <c r="X47" s="106">
        <f>Halbfinal!N47</f>
        <v>5</v>
      </c>
      <c r="Y47" s="107">
        <f>Final!I20</f>
        <v>3</v>
      </c>
      <c r="Z47" s="106">
        <f>Final!N20</f>
        <v>3</v>
      </c>
      <c r="AA47" s="49" t="e">
        <f>SUM(B47:Z47)</f>
        <v>#REF!</v>
      </c>
    </row>
    <row r="48" spans="1:27">
      <c r="A48" s="41" t="s">
        <v>5</v>
      </c>
      <c r="B48" s="107" t="e">
        <f>#REF!</f>
        <v>#REF!</v>
      </c>
      <c r="C48" s="74" t="e">
        <f>#REF!</f>
        <v>#REF!</v>
      </c>
      <c r="D48" s="107"/>
      <c r="E48" s="106"/>
      <c r="F48" s="75">
        <f>Vorrunde!AK50</f>
        <v>0</v>
      </c>
      <c r="G48" s="106"/>
      <c r="H48" s="107"/>
      <c r="I48" s="106"/>
      <c r="J48" s="107">
        <f>Vorrunde!BS50</f>
        <v>2</v>
      </c>
      <c r="K48" s="106">
        <f>Vorrunde!V185</f>
        <v>1</v>
      </c>
      <c r="L48" s="75">
        <f>Vorrunde!AA50</f>
        <v>0</v>
      </c>
      <c r="M48" s="74">
        <f>Vorrunde!V77</f>
        <v>0</v>
      </c>
      <c r="N48" s="75">
        <f>Vorrunde!V131</f>
        <v>0</v>
      </c>
      <c r="O48" s="74">
        <f>Vorrunde!AW50</f>
        <v>0</v>
      </c>
      <c r="P48" s="107"/>
      <c r="Q48" s="106">
        <f>Vorrunde!U23</f>
        <v>1</v>
      </c>
      <c r="R48" s="75">
        <f>Vorrunde!V266</f>
        <v>0</v>
      </c>
      <c r="S48" s="122">
        <f>Vorrunde!CZ50</f>
        <v>3</v>
      </c>
      <c r="T48" s="107">
        <f>Viertelfinal!C102</f>
        <v>1</v>
      </c>
      <c r="U48" s="122">
        <f>Viertelfinal!T102</f>
        <v>1</v>
      </c>
      <c r="V48" s="74">
        <f>Viertelfinal!Y102</f>
        <v>0</v>
      </c>
      <c r="W48" s="122"/>
      <c r="X48" s="106">
        <f>Halbfinal!N48</f>
        <v>1</v>
      </c>
      <c r="Y48" s="75">
        <f>Final!I21</f>
        <v>0</v>
      </c>
      <c r="Z48" s="74">
        <f>Final!N21</f>
        <v>0</v>
      </c>
      <c r="AA48" s="73" t="e">
        <f>SUM(B48:Z48)</f>
        <v>#REF!</v>
      </c>
    </row>
    <row r="49" spans="1:27">
      <c r="A49" s="41" t="s">
        <v>10</v>
      </c>
      <c r="B49" s="152" t="e">
        <f>#REF!</f>
        <v>#REF!</v>
      </c>
      <c r="C49" s="28" t="e">
        <f>#REF!</f>
        <v>#REF!</v>
      </c>
      <c r="D49" s="152"/>
      <c r="E49" s="153"/>
      <c r="F49" s="29">
        <f>Vorrunde!AK51</f>
        <v>0</v>
      </c>
      <c r="G49" s="153"/>
      <c r="H49" s="152"/>
      <c r="I49" s="153"/>
      <c r="J49" s="152">
        <f>Vorrunde!BS51</f>
        <v>0.66666666666666663</v>
      </c>
      <c r="K49" s="153">
        <f>Vorrunde!V186</f>
        <v>0.5</v>
      </c>
      <c r="L49" s="29">
        <f>Vorrunde!AA51</f>
        <v>0</v>
      </c>
      <c r="M49" s="28">
        <f>Vorrunde!V78</f>
        <v>0</v>
      </c>
      <c r="N49" s="29">
        <f>Vorrunde!V132</f>
        <v>0</v>
      </c>
      <c r="O49" s="28">
        <f>Vorrunde!AW51</f>
        <v>0</v>
      </c>
      <c r="P49" s="152"/>
      <c r="Q49" s="153">
        <f>Vorrunde!U24</f>
        <v>0.5</v>
      </c>
      <c r="R49" s="29">
        <f>Vorrunde!V267</f>
        <v>0</v>
      </c>
      <c r="S49" s="154">
        <f>Vorrunde!CZ51</f>
        <v>0.75</v>
      </c>
      <c r="T49" s="152">
        <f>Viertelfinal!C103</f>
        <v>0.25</v>
      </c>
      <c r="U49" s="154">
        <f>Viertelfinal!T103</f>
        <v>0.5</v>
      </c>
      <c r="V49" s="28">
        <f>Viertelfinal!Y103</f>
        <v>0</v>
      </c>
      <c r="W49" s="154"/>
      <c r="X49" s="153">
        <f>Halbfinal!N49</f>
        <v>0.2</v>
      </c>
      <c r="Y49" s="29">
        <f>Final!I22</f>
        <v>0</v>
      </c>
      <c r="Z49" s="28">
        <f>Final!N22</f>
        <v>0</v>
      </c>
      <c r="AA49" s="163" t="e">
        <f t="shared" ref="AA49" si="24">AA48/AA47</f>
        <v>#REF!</v>
      </c>
    </row>
    <row r="50" spans="1:27">
      <c r="A50" s="41" t="s">
        <v>4</v>
      </c>
      <c r="B50" s="158" t="e">
        <f>#REF!</f>
        <v>#REF!</v>
      </c>
      <c r="C50" s="109" t="e">
        <f>#REF!</f>
        <v>#REF!</v>
      </c>
      <c r="D50" s="158"/>
      <c r="E50" s="109"/>
      <c r="F50" s="158">
        <f>Vorrunde!AK52</f>
        <v>0</v>
      </c>
      <c r="G50" s="109"/>
      <c r="H50" s="158"/>
      <c r="I50" s="109"/>
      <c r="J50" s="158">
        <f>Vorrunde!BS52</f>
        <v>1.6666666666666667</v>
      </c>
      <c r="K50" s="109">
        <f>Vorrunde!V187</f>
        <v>3.5</v>
      </c>
      <c r="L50" s="158">
        <f>Vorrunde!AA52</f>
        <v>6</v>
      </c>
      <c r="M50" s="109">
        <f>Vorrunde!V79</f>
        <v>9</v>
      </c>
      <c r="N50" s="158">
        <f>Vorrunde!V133</f>
        <v>10.5</v>
      </c>
      <c r="O50" s="109">
        <f>Vorrunde!AW52</f>
        <v>7.5</v>
      </c>
      <c r="P50" s="158"/>
      <c r="Q50" s="109">
        <f>Vorrunde!U25</f>
        <v>1</v>
      </c>
      <c r="R50" s="158">
        <f>Vorrunde!V268</f>
        <v>11</v>
      </c>
      <c r="S50" s="124">
        <f>Vorrunde!CZ52</f>
        <v>1.25</v>
      </c>
      <c r="T50" s="158">
        <f>Viertelfinal!C104</f>
        <v>3</v>
      </c>
      <c r="U50" s="124">
        <f>Viertelfinal!T104</f>
        <v>3</v>
      </c>
      <c r="V50" s="109">
        <f>Viertelfinal!Y104</f>
        <v>7.666666666666667</v>
      </c>
      <c r="W50" s="124"/>
      <c r="X50" s="109">
        <f>Halbfinal!N50</f>
        <v>4.4000000000000004</v>
      </c>
      <c r="Y50" s="158">
        <f>Final!I23</f>
        <v>6</v>
      </c>
      <c r="Z50" s="109">
        <f>Final!N23</f>
        <v>3</v>
      </c>
      <c r="AA50" s="55" t="e">
        <f>SUM(B50:Z50)/18</f>
        <v>#REF!</v>
      </c>
    </row>
    <row r="51" spans="1:27">
      <c r="A51" s="56" t="s">
        <v>7</v>
      </c>
      <c r="B51" s="111" t="e">
        <f>#REF!</f>
        <v>#REF!</v>
      </c>
      <c r="C51" s="110" t="e">
        <f>#REF!</f>
        <v>#REF!</v>
      </c>
      <c r="D51" s="111"/>
      <c r="E51" s="110"/>
      <c r="F51" s="111">
        <f>Vorrunde!AK53</f>
        <v>0</v>
      </c>
      <c r="G51" s="110"/>
      <c r="H51" s="111"/>
      <c r="I51" s="110"/>
      <c r="J51" s="111">
        <f>Vorrunde!BS53</f>
        <v>5</v>
      </c>
      <c r="K51" s="110">
        <f>Vorrunde!V188</f>
        <v>7</v>
      </c>
      <c r="L51" s="111">
        <f>Vorrunde!AA53</f>
        <v>6</v>
      </c>
      <c r="M51" s="110">
        <f>Vorrunde!V80</f>
        <v>9</v>
      </c>
      <c r="N51" s="111">
        <f>Vorrunde!V134</f>
        <v>10.5</v>
      </c>
      <c r="O51" s="110">
        <f>Vorrunde!AW53</f>
        <v>7.5</v>
      </c>
      <c r="P51" s="111"/>
      <c r="Q51" s="110">
        <f>Vorrunde!U26</f>
        <v>2</v>
      </c>
      <c r="R51" s="111">
        <f>Vorrunde!V269</f>
        <v>11</v>
      </c>
      <c r="S51" s="125">
        <f>Vorrunde!CZ53</f>
        <v>5</v>
      </c>
      <c r="T51" s="111">
        <f>Viertelfinal!C105</f>
        <v>4</v>
      </c>
      <c r="U51" s="125">
        <f>Viertelfinal!T105</f>
        <v>6</v>
      </c>
      <c r="V51" s="110">
        <f>Viertelfinal!Y105</f>
        <v>7.666666666666667</v>
      </c>
      <c r="W51" s="125"/>
      <c r="X51" s="110">
        <f>Halbfinal!N51</f>
        <v>5.5</v>
      </c>
      <c r="Y51" s="111">
        <f>Final!I24</f>
        <v>6</v>
      </c>
      <c r="Z51" s="110">
        <f>Final!N24</f>
        <v>3</v>
      </c>
      <c r="AA51" s="63" t="e">
        <f>SUM(B51:Z51)/18</f>
        <v>#REF!</v>
      </c>
    </row>
    <row r="52" spans="1:27" ht="5.0999999999999996" customHeight="1">
      <c r="B52" s="71"/>
      <c r="C52" s="72"/>
      <c r="D52" s="71"/>
      <c r="E52" s="72"/>
      <c r="F52" s="71"/>
      <c r="G52" s="72"/>
      <c r="H52" s="71"/>
      <c r="I52" s="72"/>
      <c r="J52" s="71"/>
      <c r="K52" s="72"/>
      <c r="L52" s="71"/>
      <c r="M52" s="72"/>
      <c r="N52" s="71"/>
      <c r="O52" s="72"/>
      <c r="P52" s="71"/>
      <c r="Q52" s="72"/>
      <c r="R52" s="71"/>
      <c r="S52" s="77"/>
      <c r="T52" s="155"/>
      <c r="U52" s="156"/>
      <c r="V52" s="157"/>
      <c r="W52" s="77"/>
      <c r="X52" s="72"/>
      <c r="Y52" s="71"/>
      <c r="Z52" s="72"/>
      <c r="AA52" s="66"/>
    </row>
    <row r="53" spans="1:27">
      <c r="A53" s="67" t="s">
        <v>13</v>
      </c>
      <c r="B53" s="68"/>
      <c r="C53" s="69"/>
      <c r="D53" s="68"/>
      <c r="E53" s="69"/>
      <c r="F53" s="68"/>
      <c r="G53" s="69"/>
      <c r="H53" s="68"/>
      <c r="I53" s="69"/>
      <c r="J53" s="68"/>
      <c r="K53" s="69"/>
      <c r="L53" s="68"/>
      <c r="M53" s="69"/>
      <c r="N53" s="68"/>
      <c r="O53" s="69"/>
      <c r="P53" s="68"/>
      <c r="Q53" s="69"/>
      <c r="R53" s="68"/>
      <c r="S53" s="116"/>
      <c r="T53" s="68"/>
      <c r="U53" s="116"/>
      <c r="V53" s="69"/>
      <c r="W53" s="116"/>
      <c r="X53" s="69"/>
      <c r="Y53" s="68"/>
      <c r="Z53" s="69"/>
      <c r="AA53" s="70"/>
    </row>
    <row r="54" spans="1:27">
      <c r="A54" s="41" t="s">
        <v>2</v>
      </c>
      <c r="B54" s="107" t="e">
        <f>#REF!</f>
        <v>#REF!</v>
      </c>
      <c r="C54" s="106" t="e">
        <f>#REF!</f>
        <v>#REF!</v>
      </c>
      <c r="D54" s="107">
        <f>Vorrunde!CB48</f>
        <v>12</v>
      </c>
      <c r="E54" s="106"/>
      <c r="F54" s="107">
        <f>Vorrunde!AJ48</f>
        <v>25</v>
      </c>
      <c r="G54" s="106">
        <f>Vorrunde!T102</f>
        <v>17</v>
      </c>
      <c r="H54" s="107">
        <f>Vorrunde!T237</f>
        <v>22</v>
      </c>
      <c r="I54" s="106">
        <f>Vorrunde!CM48</f>
        <v>14</v>
      </c>
      <c r="J54" s="107">
        <f>Vorrunde!BQ48</f>
        <v>28</v>
      </c>
      <c r="K54" s="106">
        <f>Vorrunde!T183</f>
        <v>14</v>
      </c>
      <c r="L54" s="107"/>
      <c r="M54" s="106"/>
      <c r="N54" s="107"/>
      <c r="O54" s="106"/>
      <c r="P54" s="107">
        <f>Vorrunde!C48</f>
        <v>22</v>
      </c>
      <c r="Q54" s="106">
        <f>Vorrunde!T21</f>
        <v>20</v>
      </c>
      <c r="R54" s="107">
        <f>Vorrunde!T264</f>
        <v>23</v>
      </c>
      <c r="S54" s="122">
        <f>Vorrunde!CX48</f>
        <v>25</v>
      </c>
      <c r="T54" s="107">
        <f>Viertelfinal!B100</f>
        <v>23</v>
      </c>
      <c r="U54" s="122">
        <f>Viertelfinal!S100</f>
        <v>5</v>
      </c>
      <c r="V54" s="106">
        <f>Viertelfinal!X100</f>
        <v>19</v>
      </c>
      <c r="W54" s="122">
        <f>Halbfinal!H46</f>
        <v>4</v>
      </c>
      <c r="X54" s="106"/>
      <c r="Y54" s="107"/>
      <c r="Z54" s="106"/>
      <c r="AA54" s="46" t="e">
        <f>SUM(B54:Z54)</f>
        <v>#REF!</v>
      </c>
    </row>
    <row r="55" spans="1:27">
      <c r="A55" s="41" t="s">
        <v>3</v>
      </c>
      <c r="B55" s="107" t="e">
        <f>#REF!</f>
        <v>#REF!</v>
      </c>
      <c r="C55" s="106" t="e">
        <f>#REF!</f>
        <v>#REF!</v>
      </c>
      <c r="D55" s="107">
        <f>Vorrunde!CB49</f>
        <v>3</v>
      </c>
      <c r="E55" s="106"/>
      <c r="F55" s="107">
        <f>Vorrunde!AJ49</f>
        <v>5</v>
      </c>
      <c r="G55" s="106">
        <f>Vorrunde!T103</f>
        <v>3</v>
      </c>
      <c r="H55" s="107">
        <f>Vorrunde!T238</f>
        <v>3</v>
      </c>
      <c r="I55" s="106">
        <f>Vorrunde!CM49</f>
        <v>2</v>
      </c>
      <c r="J55" s="107">
        <f>Vorrunde!BQ49</f>
        <v>4</v>
      </c>
      <c r="K55" s="106">
        <f>Vorrunde!T184</f>
        <v>3</v>
      </c>
      <c r="L55" s="107"/>
      <c r="M55" s="106"/>
      <c r="N55" s="107"/>
      <c r="O55" s="106"/>
      <c r="P55" s="107">
        <f>Vorrunde!C49</f>
        <v>3</v>
      </c>
      <c r="Q55" s="106">
        <f>Vorrunde!T22</f>
        <v>3</v>
      </c>
      <c r="R55" s="107">
        <f>Vorrunde!T265</f>
        <v>2</v>
      </c>
      <c r="S55" s="122">
        <f>Vorrunde!CX49</f>
        <v>5</v>
      </c>
      <c r="T55" s="107">
        <f>Viertelfinal!B101</f>
        <v>4</v>
      </c>
      <c r="U55" s="122">
        <f>Viertelfinal!S101</f>
        <v>3</v>
      </c>
      <c r="V55" s="106">
        <f>Viertelfinal!X101</f>
        <v>3</v>
      </c>
      <c r="W55" s="122">
        <f>Halbfinal!H47</f>
        <v>3</v>
      </c>
      <c r="X55" s="106"/>
      <c r="Y55" s="107"/>
      <c r="Z55" s="106"/>
      <c r="AA55" s="49" t="e">
        <f>SUM(B55:Z55)</f>
        <v>#REF!</v>
      </c>
    </row>
    <row r="56" spans="1:27">
      <c r="A56" s="41" t="s">
        <v>5</v>
      </c>
      <c r="B56" s="107" t="e">
        <f>#REF!</f>
        <v>#REF!</v>
      </c>
      <c r="C56" s="74" t="e">
        <f>#REF!</f>
        <v>#REF!</v>
      </c>
      <c r="D56" s="107">
        <f>Vorrunde!CB50</f>
        <v>1</v>
      </c>
      <c r="E56" s="106"/>
      <c r="F56" s="107">
        <f>Vorrunde!AJ50</f>
        <v>1</v>
      </c>
      <c r="G56" s="74">
        <f>Vorrunde!T104</f>
        <v>0</v>
      </c>
      <c r="H56" s="75">
        <f>Vorrunde!T239</f>
        <v>0</v>
      </c>
      <c r="I56" s="74">
        <f>Vorrunde!CM50</f>
        <v>0</v>
      </c>
      <c r="J56" s="75">
        <f>Vorrunde!BQ50</f>
        <v>0</v>
      </c>
      <c r="K56" s="106">
        <f>Vorrunde!T185</f>
        <v>1</v>
      </c>
      <c r="L56" s="107"/>
      <c r="M56" s="106"/>
      <c r="N56" s="107"/>
      <c r="O56" s="106"/>
      <c r="P56" s="75">
        <f>Vorrunde!C50</f>
        <v>0</v>
      </c>
      <c r="Q56" s="106">
        <f>Vorrunde!T23</f>
        <v>1</v>
      </c>
      <c r="R56" s="75">
        <f>Vorrunde!T266</f>
        <v>0</v>
      </c>
      <c r="S56" s="122">
        <f>Vorrunde!CX50</f>
        <v>1</v>
      </c>
      <c r="T56" s="75">
        <f>Viertelfinal!B102</f>
        <v>0</v>
      </c>
      <c r="U56" s="122">
        <f>Viertelfinal!S102</f>
        <v>2</v>
      </c>
      <c r="V56" s="74">
        <f>Viertelfinal!X102</f>
        <v>0</v>
      </c>
      <c r="W56" s="122">
        <f>Halbfinal!H48</f>
        <v>2</v>
      </c>
      <c r="X56" s="106"/>
      <c r="Y56" s="107"/>
      <c r="Z56" s="106"/>
      <c r="AA56" s="73" t="e">
        <f>SUM(B56:Z56)</f>
        <v>#REF!</v>
      </c>
    </row>
    <row r="57" spans="1:27">
      <c r="A57" s="41" t="s">
        <v>10</v>
      </c>
      <c r="B57" s="152" t="e">
        <f>#REF!</f>
        <v>#REF!</v>
      </c>
      <c r="C57" s="28" t="e">
        <f>#REF!</f>
        <v>#REF!</v>
      </c>
      <c r="D57" s="152">
        <f>Vorrunde!CB51</f>
        <v>0.33333333333333331</v>
      </c>
      <c r="E57" s="153"/>
      <c r="F57" s="152">
        <f>Vorrunde!AJ51</f>
        <v>0.2</v>
      </c>
      <c r="G57" s="28">
        <f>Vorrunde!T105</f>
        <v>0</v>
      </c>
      <c r="H57" s="29">
        <f>Vorrunde!T240</f>
        <v>0</v>
      </c>
      <c r="I57" s="28">
        <f>Vorrunde!CM51</f>
        <v>0</v>
      </c>
      <c r="J57" s="29">
        <f>Vorrunde!BQ51</f>
        <v>0</v>
      </c>
      <c r="K57" s="153">
        <f>Vorrunde!T186</f>
        <v>0.33333333333333331</v>
      </c>
      <c r="L57" s="152"/>
      <c r="M57" s="153"/>
      <c r="N57" s="152"/>
      <c r="O57" s="153"/>
      <c r="P57" s="29">
        <f>Vorrunde!C51</f>
        <v>0</v>
      </c>
      <c r="Q57" s="153">
        <f>Vorrunde!T24</f>
        <v>0.33333333333333331</v>
      </c>
      <c r="R57" s="29">
        <f>Vorrunde!T267</f>
        <v>0</v>
      </c>
      <c r="S57" s="154">
        <f>Vorrunde!CX51</f>
        <v>0.2</v>
      </c>
      <c r="T57" s="29">
        <f>Viertelfinal!B103</f>
        <v>0</v>
      </c>
      <c r="U57" s="154">
        <f>Viertelfinal!S103</f>
        <v>0.66666666666666663</v>
      </c>
      <c r="V57" s="28">
        <f>Viertelfinal!X103</f>
        <v>0</v>
      </c>
      <c r="W57" s="154">
        <f>Halbfinal!H49</f>
        <v>0.66666666666666663</v>
      </c>
      <c r="X57" s="153"/>
      <c r="Y57" s="152"/>
      <c r="Z57" s="153"/>
      <c r="AA57" s="163" t="e">
        <f t="shared" ref="AA57" si="25">AA56/AA55</f>
        <v>#REF!</v>
      </c>
    </row>
    <row r="58" spans="1:27">
      <c r="A58" s="41" t="s">
        <v>4</v>
      </c>
      <c r="B58" s="158" t="e">
        <f>#REF!</f>
        <v>#REF!</v>
      </c>
      <c r="C58" s="109" t="e">
        <f>#REF!</f>
        <v>#REF!</v>
      </c>
      <c r="D58" s="158">
        <f>Vorrunde!CB52</f>
        <v>4</v>
      </c>
      <c r="E58" s="109"/>
      <c r="F58" s="158">
        <f>Vorrunde!AJ52</f>
        <v>5</v>
      </c>
      <c r="G58" s="109">
        <f>Vorrunde!T106</f>
        <v>5.666666666666667</v>
      </c>
      <c r="H58" s="158">
        <f>Vorrunde!T241</f>
        <v>7.333333333333333</v>
      </c>
      <c r="I58" s="109">
        <f>Vorrunde!CM52</f>
        <v>7</v>
      </c>
      <c r="J58" s="158">
        <f>Vorrunde!BQ52</f>
        <v>7</v>
      </c>
      <c r="K58" s="109">
        <f>Vorrunde!T187</f>
        <v>4.666666666666667</v>
      </c>
      <c r="L58" s="158"/>
      <c r="M58" s="109"/>
      <c r="N58" s="158"/>
      <c r="O58" s="109"/>
      <c r="P58" s="158">
        <f>Vorrunde!C52</f>
        <v>7.333333333333333</v>
      </c>
      <c r="Q58" s="109">
        <f>Vorrunde!T25</f>
        <v>6.666666666666667</v>
      </c>
      <c r="R58" s="158">
        <f>Vorrunde!T268</f>
        <v>11.5</v>
      </c>
      <c r="S58" s="124">
        <f>Vorrunde!CX52</f>
        <v>5</v>
      </c>
      <c r="T58" s="158">
        <f>Viertelfinal!B104</f>
        <v>5.75</v>
      </c>
      <c r="U58" s="124">
        <f>Viertelfinal!S104</f>
        <v>1.6666666666666667</v>
      </c>
      <c r="V58" s="109">
        <f>Viertelfinal!X104</f>
        <v>6.333333333333333</v>
      </c>
      <c r="W58" s="124">
        <f>Halbfinal!H50</f>
        <v>1.3333333333333333</v>
      </c>
      <c r="X58" s="109"/>
      <c r="Y58" s="158"/>
      <c r="Z58" s="109"/>
      <c r="AA58" s="55" t="e">
        <f>SUM(B58:Z58)/17</f>
        <v>#REF!</v>
      </c>
    </row>
    <row r="59" spans="1:27">
      <c r="A59" s="56" t="s">
        <v>7</v>
      </c>
      <c r="B59" s="111" t="e">
        <f>#REF!</f>
        <v>#REF!</v>
      </c>
      <c r="C59" s="110" t="e">
        <f>#REF!</f>
        <v>#REF!</v>
      </c>
      <c r="D59" s="111">
        <f>Vorrunde!CB53</f>
        <v>6</v>
      </c>
      <c r="E59" s="110"/>
      <c r="F59" s="111">
        <f>Vorrunde!AJ53</f>
        <v>6.25</v>
      </c>
      <c r="G59" s="110">
        <f>Vorrunde!T107</f>
        <v>5.666666666666667</v>
      </c>
      <c r="H59" s="111">
        <f>Vorrunde!T242</f>
        <v>7.333333333333333</v>
      </c>
      <c r="I59" s="110">
        <f>Vorrunde!CM53</f>
        <v>7</v>
      </c>
      <c r="J59" s="111">
        <f>Vorrunde!BQ53</f>
        <v>7</v>
      </c>
      <c r="K59" s="110">
        <f>Vorrunde!T188</f>
        <v>7</v>
      </c>
      <c r="L59" s="111"/>
      <c r="M59" s="110"/>
      <c r="N59" s="111"/>
      <c r="O59" s="110"/>
      <c r="P59" s="111">
        <f>Vorrunde!C53</f>
        <v>7.333333333333333</v>
      </c>
      <c r="Q59" s="110">
        <f>Vorrunde!T26</f>
        <v>10</v>
      </c>
      <c r="R59" s="111">
        <f>Vorrunde!T269</f>
        <v>11.5</v>
      </c>
      <c r="S59" s="125">
        <f>Vorrunde!CX53</f>
        <v>6.25</v>
      </c>
      <c r="T59" s="111">
        <f>Viertelfinal!B105</f>
        <v>5.75</v>
      </c>
      <c r="U59" s="125">
        <f>Viertelfinal!S105</f>
        <v>5</v>
      </c>
      <c r="V59" s="110">
        <f>Viertelfinal!X105</f>
        <v>6.333333333333333</v>
      </c>
      <c r="W59" s="125">
        <f>Halbfinal!H51</f>
        <v>4</v>
      </c>
      <c r="X59" s="110"/>
      <c r="Y59" s="111"/>
      <c r="Z59" s="110"/>
      <c r="AA59" s="63" t="e">
        <f>SUM(B59:Z59)/17</f>
        <v>#REF!</v>
      </c>
    </row>
    <row r="60" spans="1:27" ht="5.0999999999999996" customHeight="1">
      <c r="B60" s="71"/>
      <c r="C60" s="72"/>
      <c r="D60" s="71"/>
      <c r="E60" s="72"/>
      <c r="F60" s="71"/>
      <c r="G60" s="72"/>
      <c r="H60" s="71"/>
      <c r="I60" s="72"/>
      <c r="J60" s="71"/>
      <c r="K60" s="72"/>
      <c r="L60" s="71"/>
      <c r="M60" s="72"/>
      <c r="N60" s="71"/>
      <c r="O60" s="72"/>
      <c r="P60" s="71"/>
      <c r="Q60" s="72"/>
      <c r="R60" s="71"/>
      <c r="S60" s="77"/>
      <c r="T60" s="16"/>
      <c r="U60" s="137"/>
      <c r="V60" s="138"/>
      <c r="W60" s="77"/>
      <c r="X60" s="72"/>
      <c r="Y60" s="71"/>
      <c r="Z60" s="72"/>
      <c r="AA60" s="66"/>
    </row>
    <row r="61" spans="1:27">
      <c r="A61" s="67" t="s">
        <v>14</v>
      </c>
      <c r="B61" s="68"/>
      <c r="C61" s="69"/>
      <c r="D61" s="68"/>
      <c r="E61" s="69"/>
      <c r="F61" s="68"/>
      <c r="G61" s="69"/>
      <c r="H61" s="68"/>
      <c r="I61" s="69"/>
      <c r="J61" s="68"/>
      <c r="K61" s="69"/>
      <c r="L61" s="68"/>
      <c r="M61" s="69"/>
      <c r="N61" s="68"/>
      <c r="O61" s="69"/>
      <c r="P61" s="68"/>
      <c r="Q61" s="69"/>
      <c r="R61" s="68"/>
      <c r="S61" s="116"/>
      <c r="T61" s="68"/>
      <c r="U61" s="116"/>
      <c r="V61" s="69"/>
      <c r="W61" s="116"/>
      <c r="X61" s="69"/>
      <c r="Y61" s="68"/>
      <c r="Z61" s="69"/>
      <c r="AA61" s="70"/>
    </row>
    <row r="62" spans="1:27">
      <c r="A62" s="41" t="s">
        <v>2</v>
      </c>
      <c r="B62" s="107" t="e">
        <f>#REF!</f>
        <v>#REF!</v>
      </c>
      <c r="C62" s="106" t="e">
        <f>#REF!</f>
        <v>#REF!</v>
      </c>
      <c r="D62" s="107">
        <f>Vorrunde!CC48</f>
        <v>8</v>
      </c>
      <c r="E62" s="106">
        <f>Vorrunde!T210</f>
        <v>20</v>
      </c>
      <c r="F62" s="107">
        <f>Vorrunde!AL48</f>
        <v>25</v>
      </c>
      <c r="G62" s="106"/>
      <c r="H62" s="107"/>
      <c r="I62" s="106"/>
      <c r="J62" s="107"/>
      <c r="K62" s="106"/>
      <c r="L62" s="107">
        <f>Vorrunde!Y48</f>
        <v>19</v>
      </c>
      <c r="M62" s="106">
        <f>Vorrunde!T75</f>
        <v>14</v>
      </c>
      <c r="N62" s="107"/>
      <c r="O62" s="106"/>
      <c r="P62" s="107">
        <f>Vorrunde!E48</f>
        <v>10</v>
      </c>
      <c r="Q62" s="106">
        <f>Vorrunde!V21</f>
        <v>13</v>
      </c>
      <c r="R62" s="107"/>
      <c r="S62" s="122"/>
      <c r="T62" s="107">
        <f>Viertelfinal!D100</f>
        <v>15</v>
      </c>
      <c r="U62" s="122">
        <f>Viertelfinal!U100</f>
        <v>8</v>
      </c>
      <c r="V62" s="106">
        <f>Viertelfinal!Z100</f>
        <v>8</v>
      </c>
      <c r="W62" s="122">
        <f>Halbfinal!J46</f>
        <v>25</v>
      </c>
      <c r="X62" s="106">
        <f>Halbfinal!O46</f>
        <v>12</v>
      </c>
      <c r="Y62" s="107">
        <f>Final!J19</f>
        <v>16</v>
      </c>
      <c r="Z62" s="106">
        <f>Final!O19</f>
        <v>9</v>
      </c>
      <c r="AA62" s="46" t="e">
        <f>SUM(B62:Z62)</f>
        <v>#REF!</v>
      </c>
    </row>
    <row r="63" spans="1:27">
      <c r="A63" s="41" t="s">
        <v>3</v>
      </c>
      <c r="B63" s="107" t="e">
        <f>#REF!</f>
        <v>#REF!</v>
      </c>
      <c r="C63" s="106" t="e">
        <f>#REF!</f>
        <v>#REF!</v>
      </c>
      <c r="D63" s="107">
        <f>Vorrunde!CC49</f>
        <v>3</v>
      </c>
      <c r="E63" s="106">
        <f>Vorrunde!T211</f>
        <v>4</v>
      </c>
      <c r="F63" s="107">
        <f>Vorrunde!AL49</f>
        <v>4</v>
      </c>
      <c r="G63" s="106"/>
      <c r="H63" s="107"/>
      <c r="I63" s="106"/>
      <c r="J63" s="107"/>
      <c r="K63" s="106"/>
      <c r="L63" s="107">
        <f>Vorrunde!Y49</f>
        <v>3</v>
      </c>
      <c r="M63" s="106">
        <f>Vorrunde!T76</f>
        <v>2</v>
      </c>
      <c r="N63" s="107"/>
      <c r="O63" s="106"/>
      <c r="P63" s="107">
        <f>Vorrunde!E49</f>
        <v>3</v>
      </c>
      <c r="Q63" s="106">
        <f>Vorrunde!V22</f>
        <v>2</v>
      </c>
      <c r="R63" s="107"/>
      <c r="S63" s="122"/>
      <c r="T63" s="107">
        <f>Viertelfinal!D101</f>
        <v>3</v>
      </c>
      <c r="U63" s="122">
        <f>Viertelfinal!U101</f>
        <v>2</v>
      </c>
      <c r="V63" s="106">
        <f>Viertelfinal!Z101</f>
        <v>2</v>
      </c>
      <c r="W63" s="122">
        <f>Halbfinal!J47</f>
        <v>3</v>
      </c>
      <c r="X63" s="106">
        <f>Halbfinal!O47</f>
        <v>4</v>
      </c>
      <c r="Y63" s="107">
        <f>Final!J20</f>
        <v>3</v>
      </c>
      <c r="Z63" s="106">
        <f>Final!O20</f>
        <v>3</v>
      </c>
      <c r="AA63" s="49" t="e">
        <f>SUM(B63:Z63)</f>
        <v>#REF!</v>
      </c>
    </row>
    <row r="64" spans="1:27">
      <c r="A64" s="41" t="s">
        <v>5</v>
      </c>
      <c r="B64" s="75" t="e">
        <f>#REF!</f>
        <v>#REF!</v>
      </c>
      <c r="C64" s="74" t="e">
        <f>#REF!</f>
        <v>#REF!</v>
      </c>
      <c r="D64" s="107">
        <f>Vorrunde!CC50</f>
        <v>2</v>
      </c>
      <c r="E64" s="106">
        <f>Vorrunde!T212</f>
        <v>1</v>
      </c>
      <c r="F64" s="75">
        <f>Vorrunde!AL50</f>
        <v>0</v>
      </c>
      <c r="G64" s="106"/>
      <c r="H64" s="107"/>
      <c r="I64" s="106"/>
      <c r="J64" s="107"/>
      <c r="K64" s="106"/>
      <c r="L64" s="75">
        <f>Vorrunde!Y50</f>
        <v>0</v>
      </c>
      <c r="M64" s="74">
        <f>Vorrunde!T77</f>
        <v>0</v>
      </c>
      <c r="N64" s="107"/>
      <c r="O64" s="106"/>
      <c r="P64" s="107">
        <f>Vorrunde!E50</f>
        <v>1</v>
      </c>
      <c r="Q64" s="74">
        <f>Vorrunde!V23</f>
        <v>0</v>
      </c>
      <c r="R64" s="107"/>
      <c r="S64" s="122"/>
      <c r="T64" s="75">
        <f>Viertelfinal!D102</f>
        <v>0</v>
      </c>
      <c r="U64" s="122">
        <f>Viertelfinal!U102</f>
        <v>1</v>
      </c>
      <c r="V64" s="74">
        <f>Viertelfinal!Z102</f>
        <v>0</v>
      </c>
      <c r="W64" s="117">
        <f>Halbfinal!J48</f>
        <v>0</v>
      </c>
      <c r="X64" s="106">
        <f>Halbfinal!O48</f>
        <v>1</v>
      </c>
      <c r="Y64" s="75">
        <f>Final!J21</f>
        <v>0</v>
      </c>
      <c r="Z64" s="106">
        <f>Final!O21</f>
        <v>2</v>
      </c>
      <c r="AA64" s="73" t="e">
        <f>SUM(B64:Z64)</f>
        <v>#REF!</v>
      </c>
    </row>
    <row r="65" spans="1:27">
      <c r="A65" s="41" t="s">
        <v>10</v>
      </c>
      <c r="B65" s="29" t="e">
        <f>#REF!</f>
        <v>#REF!</v>
      </c>
      <c r="C65" s="28" t="e">
        <f>#REF!</f>
        <v>#REF!</v>
      </c>
      <c r="D65" s="152">
        <f>Vorrunde!CC51</f>
        <v>0.66666666666666663</v>
      </c>
      <c r="E65" s="153">
        <f>Vorrunde!T213</f>
        <v>0.25</v>
      </c>
      <c r="F65" s="29">
        <f>Vorrunde!AL51</f>
        <v>0</v>
      </c>
      <c r="G65" s="153"/>
      <c r="H65" s="152"/>
      <c r="I65" s="153"/>
      <c r="J65" s="152"/>
      <c r="K65" s="153"/>
      <c r="L65" s="29">
        <f>Vorrunde!Y51</f>
        <v>0</v>
      </c>
      <c r="M65" s="28">
        <f>Vorrunde!T78</f>
        <v>0</v>
      </c>
      <c r="N65" s="152"/>
      <c r="O65" s="153"/>
      <c r="P65" s="152">
        <f>Vorrunde!E51</f>
        <v>0.33333333333333331</v>
      </c>
      <c r="Q65" s="28">
        <f>Vorrunde!V24</f>
        <v>0</v>
      </c>
      <c r="R65" s="152"/>
      <c r="S65" s="154"/>
      <c r="T65" s="29">
        <f>Viertelfinal!D103</f>
        <v>0</v>
      </c>
      <c r="U65" s="154">
        <f>Viertelfinal!U103</f>
        <v>0.5</v>
      </c>
      <c r="V65" s="28">
        <f>Viertelfinal!Z103</f>
        <v>0</v>
      </c>
      <c r="W65" s="118">
        <f>Halbfinal!J49</f>
        <v>0</v>
      </c>
      <c r="X65" s="153">
        <f>Halbfinal!O49</f>
        <v>0.25</v>
      </c>
      <c r="Y65" s="29">
        <f>Final!J22</f>
        <v>0</v>
      </c>
      <c r="Z65" s="153">
        <f>Final!O22</f>
        <v>0.66666666666666663</v>
      </c>
      <c r="AA65" s="163" t="e">
        <f t="shared" ref="AA65" si="26">AA64/AA63</f>
        <v>#REF!</v>
      </c>
    </row>
    <row r="66" spans="1:27">
      <c r="A66" s="41" t="s">
        <v>4</v>
      </c>
      <c r="B66" s="158" t="e">
        <f>#REF!</f>
        <v>#REF!</v>
      </c>
      <c r="C66" s="109" t="e">
        <f>#REF!</f>
        <v>#REF!</v>
      </c>
      <c r="D66" s="158">
        <f>Vorrunde!CC52</f>
        <v>2.6666666666666665</v>
      </c>
      <c r="E66" s="109">
        <f>Vorrunde!T214</f>
        <v>5</v>
      </c>
      <c r="F66" s="158">
        <f>Vorrunde!AL52</f>
        <v>6.25</v>
      </c>
      <c r="G66" s="109"/>
      <c r="H66" s="158"/>
      <c r="I66" s="109"/>
      <c r="J66" s="158"/>
      <c r="K66" s="109"/>
      <c r="L66" s="158">
        <f>Vorrunde!Y52</f>
        <v>6.333333333333333</v>
      </c>
      <c r="M66" s="109">
        <f>Vorrunde!T79</f>
        <v>7</v>
      </c>
      <c r="N66" s="158"/>
      <c r="O66" s="109"/>
      <c r="P66" s="158">
        <f>Vorrunde!E52</f>
        <v>3.3333333333333335</v>
      </c>
      <c r="Q66" s="109">
        <f>Vorrunde!V25</f>
        <v>6.5</v>
      </c>
      <c r="R66" s="158"/>
      <c r="S66" s="124"/>
      <c r="T66" s="158">
        <f>Viertelfinal!D104</f>
        <v>5</v>
      </c>
      <c r="U66" s="124">
        <f>Viertelfinal!U104</f>
        <v>4</v>
      </c>
      <c r="V66" s="109">
        <f>Viertelfinal!Z104</f>
        <v>4</v>
      </c>
      <c r="W66" s="124">
        <f>Halbfinal!J50</f>
        <v>8.3333333333333339</v>
      </c>
      <c r="X66" s="109">
        <f>Halbfinal!O50</f>
        <v>3</v>
      </c>
      <c r="Y66" s="158">
        <f>Final!J23</f>
        <v>5.333333333333333</v>
      </c>
      <c r="Z66" s="109">
        <f>Final!O23</f>
        <v>3</v>
      </c>
      <c r="AA66" s="55" t="e">
        <f>SUM(B66:Z66)/16</f>
        <v>#REF!</v>
      </c>
    </row>
    <row r="67" spans="1:27">
      <c r="A67" s="56" t="s">
        <v>7</v>
      </c>
      <c r="B67" s="111" t="e">
        <f>#REF!</f>
        <v>#REF!</v>
      </c>
      <c r="C67" s="110" t="e">
        <f>#REF!</f>
        <v>#REF!</v>
      </c>
      <c r="D67" s="111">
        <f>Vorrunde!CC53</f>
        <v>8</v>
      </c>
      <c r="E67" s="110">
        <f>Vorrunde!T215</f>
        <v>6.666666666666667</v>
      </c>
      <c r="F67" s="111">
        <f>Vorrunde!AL53</f>
        <v>6.25</v>
      </c>
      <c r="G67" s="110"/>
      <c r="H67" s="111"/>
      <c r="I67" s="110"/>
      <c r="J67" s="111"/>
      <c r="K67" s="110"/>
      <c r="L67" s="111">
        <f>Vorrunde!Y53</f>
        <v>6.333333333333333</v>
      </c>
      <c r="M67" s="110">
        <f>Vorrunde!T80</f>
        <v>7</v>
      </c>
      <c r="N67" s="111"/>
      <c r="O67" s="110"/>
      <c r="P67" s="111">
        <f>Vorrunde!E53</f>
        <v>5</v>
      </c>
      <c r="Q67" s="110">
        <f>Vorrunde!V26</f>
        <v>6.5</v>
      </c>
      <c r="R67" s="111"/>
      <c r="S67" s="125"/>
      <c r="T67" s="111">
        <f>Viertelfinal!D105</f>
        <v>5</v>
      </c>
      <c r="U67" s="125">
        <f>Viertelfinal!U105</f>
        <v>8</v>
      </c>
      <c r="V67" s="110">
        <f>Viertelfinal!Z105</f>
        <v>4</v>
      </c>
      <c r="W67" s="125">
        <f>Halbfinal!J51</f>
        <v>8.3333333333333339</v>
      </c>
      <c r="X67" s="110">
        <f>Halbfinal!O51</f>
        <v>4</v>
      </c>
      <c r="Y67" s="111">
        <f>Final!J24</f>
        <v>5.333333333333333</v>
      </c>
      <c r="Z67" s="110">
        <f>Final!O24</f>
        <v>9</v>
      </c>
      <c r="AA67" s="63" t="e">
        <f>SUM(B67:Z67)/16</f>
        <v>#REF!</v>
      </c>
    </row>
    <row r="68" spans="1:27" ht="4.5" customHeight="1"/>
    <row r="69" spans="1:27">
      <c r="A69" s="67" t="s">
        <v>50</v>
      </c>
      <c r="B69" s="68"/>
      <c r="C69" s="69"/>
      <c r="D69" s="68"/>
      <c r="E69" s="69"/>
      <c r="F69" s="68"/>
      <c r="G69" s="69"/>
      <c r="H69" s="68"/>
      <c r="I69" s="69"/>
      <c r="J69" s="68"/>
      <c r="K69" s="69"/>
      <c r="L69" s="68"/>
      <c r="M69" s="69"/>
      <c r="N69" s="68"/>
      <c r="O69" s="69"/>
      <c r="P69" s="68"/>
      <c r="Q69" s="69"/>
      <c r="R69" s="68"/>
      <c r="S69" s="116"/>
      <c r="T69" s="68"/>
      <c r="U69" s="116"/>
      <c r="V69" s="69"/>
      <c r="W69" s="116"/>
      <c r="X69" s="69"/>
      <c r="Y69" s="68"/>
      <c r="Z69" s="69"/>
      <c r="AA69" s="70"/>
    </row>
    <row r="70" spans="1:27">
      <c r="A70" s="41" t="s">
        <v>2</v>
      </c>
      <c r="B70" s="107"/>
      <c r="C70" s="106"/>
      <c r="D70" s="107"/>
      <c r="E70" s="106">
        <f>Vorrunde!V210</f>
        <v>16</v>
      </c>
      <c r="F70" s="107"/>
      <c r="G70" s="106">
        <f>Vorrunde!V102</f>
        <v>13</v>
      </c>
      <c r="H70" s="107">
        <f>Vorrunde!V237</f>
        <v>16</v>
      </c>
      <c r="I70" s="106">
        <f>Vorrunde!CO48</f>
        <v>17</v>
      </c>
      <c r="J70" s="107"/>
      <c r="K70" s="106"/>
      <c r="L70" s="107">
        <f>Vorrunde!Z48</f>
        <v>13</v>
      </c>
      <c r="M70" s="106">
        <f>Vorrunde!U75</f>
        <v>6</v>
      </c>
      <c r="N70" s="107">
        <f>Vorrunde!T129</f>
        <v>8</v>
      </c>
      <c r="O70" s="106">
        <f>Vorrunde!AU48</f>
        <v>15</v>
      </c>
      <c r="P70" s="107"/>
      <c r="Q70" s="106"/>
      <c r="R70" s="107">
        <f>Vorrunde!U264</f>
        <v>16</v>
      </c>
      <c r="S70" s="122">
        <f>Vorrunde!CY48</f>
        <v>20</v>
      </c>
      <c r="T70" s="107"/>
      <c r="U70" s="122"/>
      <c r="V70" s="106"/>
      <c r="W70" s="122">
        <f>Halbfinal!I46</f>
        <v>21</v>
      </c>
      <c r="X70" s="106">
        <f>Halbfinal!M46</f>
        <v>16</v>
      </c>
      <c r="Y70" s="107">
        <f>Final!H19</f>
        <v>11</v>
      </c>
      <c r="Z70" s="106">
        <f>Final!M19</f>
        <v>10</v>
      </c>
      <c r="AA70" s="46">
        <f>SUM(B70:Z70)</f>
        <v>198</v>
      </c>
    </row>
    <row r="71" spans="1:27">
      <c r="A71" s="41" t="s">
        <v>3</v>
      </c>
      <c r="B71" s="107"/>
      <c r="C71" s="106"/>
      <c r="D71" s="107"/>
      <c r="E71" s="106">
        <f>Vorrunde!V211</f>
        <v>3</v>
      </c>
      <c r="F71" s="107"/>
      <c r="G71" s="106">
        <f>Vorrunde!V103</f>
        <v>3</v>
      </c>
      <c r="H71" s="107">
        <f>Vorrunde!V238</f>
        <v>2</v>
      </c>
      <c r="I71" s="106">
        <f>Vorrunde!CO49</f>
        <v>2</v>
      </c>
      <c r="J71" s="107"/>
      <c r="K71" s="106"/>
      <c r="L71" s="107">
        <f>Vorrunde!Z49</f>
        <v>3</v>
      </c>
      <c r="M71" s="106">
        <f>Vorrunde!U76</f>
        <v>2</v>
      </c>
      <c r="N71" s="107">
        <f>Vorrunde!T130</f>
        <v>2</v>
      </c>
      <c r="O71" s="106">
        <f>Vorrunde!AU49</f>
        <v>4</v>
      </c>
      <c r="P71" s="107"/>
      <c r="Q71" s="106"/>
      <c r="R71" s="107">
        <f>Vorrunde!U265</f>
        <v>2</v>
      </c>
      <c r="S71" s="122">
        <f>Vorrunde!CY49</f>
        <v>5</v>
      </c>
      <c r="T71" s="107"/>
      <c r="U71" s="122"/>
      <c r="V71" s="106"/>
      <c r="W71" s="122">
        <f>Halbfinal!I47</f>
        <v>3</v>
      </c>
      <c r="X71" s="106">
        <f>Halbfinal!M47</f>
        <v>5</v>
      </c>
      <c r="Y71" s="107">
        <f>Final!H20</f>
        <v>3</v>
      </c>
      <c r="Z71" s="106">
        <f>Final!M20</f>
        <v>4</v>
      </c>
      <c r="AA71" s="49">
        <f>SUM(B71:Z71)</f>
        <v>43</v>
      </c>
    </row>
    <row r="72" spans="1:27">
      <c r="A72" s="41" t="s">
        <v>5</v>
      </c>
      <c r="B72" s="107"/>
      <c r="C72" s="106"/>
      <c r="D72" s="107"/>
      <c r="E72" s="74">
        <f>Vorrunde!V212</f>
        <v>0</v>
      </c>
      <c r="F72" s="107"/>
      <c r="G72" s="74">
        <f>Vorrunde!V104</f>
        <v>0</v>
      </c>
      <c r="H72" s="75">
        <f>Vorrunde!V239</f>
        <v>0</v>
      </c>
      <c r="I72" s="74">
        <f>Vorrunde!CO50</f>
        <v>0</v>
      </c>
      <c r="J72" s="107"/>
      <c r="K72" s="106"/>
      <c r="L72" s="75">
        <f>Vorrunde!Z50</f>
        <v>0</v>
      </c>
      <c r="M72" s="106">
        <f>Vorrunde!U77</f>
        <v>1</v>
      </c>
      <c r="N72" s="75">
        <f>Vorrunde!T131</f>
        <v>0</v>
      </c>
      <c r="O72" s="106">
        <f>Vorrunde!AU50</f>
        <v>2</v>
      </c>
      <c r="P72" s="107"/>
      <c r="Q72" s="106"/>
      <c r="R72" s="75">
        <f>Vorrunde!U266</f>
        <v>0</v>
      </c>
      <c r="S72" s="122">
        <f>Vorrunde!CY50</f>
        <v>1</v>
      </c>
      <c r="T72" s="107"/>
      <c r="U72" s="122"/>
      <c r="V72" s="106"/>
      <c r="W72" s="117">
        <f>Halbfinal!I48</f>
        <v>0</v>
      </c>
      <c r="X72" s="106">
        <f>Halbfinal!M48</f>
        <v>2</v>
      </c>
      <c r="Y72" s="107">
        <f>Final!H21</f>
        <v>1</v>
      </c>
      <c r="Z72" s="106">
        <f>Final!M21</f>
        <v>1</v>
      </c>
      <c r="AA72" s="73">
        <f>SUM(B72:Z72)</f>
        <v>8</v>
      </c>
    </row>
    <row r="73" spans="1:27">
      <c r="A73" s="41" t="s">
        <v>10</v>
      </c>
      <c r="B73" s="152"/>
      <c r="C73" s="153"/>
      <c r="D73" s="152"/>
      <c r="E73" s="28">
        <f>Vorrunde!V213</f>
        <v>0</v>
      </c>
      <c r="F73" s="152"/>
      <c r="G73" s="28">
        <f>Vorrunde!V105</f>
        <v>0</v>
      </c>
      <c r="H73" s="29">
        <f>Vorrunde!V240</f>
        <v>0</v>
      </c>
      <c r="I73" s="28">
        <f>Vorrunde!CO51</f>
        <v>0</v>
      </c>
      <c r="J73" s="152"/>
      <c r="K73" s="153"/>
      <c r="L73" s="29">
        <f>Vorrunde!Z51</f>
        <v>0</v>
      </c>
      <c r="M73" s="153">
        <f>Vorrunde!U78</f>
        <v>0.5</v>
      </c>
      <c r="N73" s="29">
        <f>Vorrunde!T132</f>
        <v>0</v>
      </c>
      <c r="O73" s="153">
        <f>Vorrunde!AU51</f>
        <v>0.5</v>
      </c>
      <c r="P73" s="152"/>
      <c r="Q73" s="153"/>
      <c r="R73" s="29">
        <f>Vorrunde!U267</f>
        <v>0</v>
      </c>
      <c r="S73" s="154">
        <f>Vorrunde!CY51</f>
        <v>0.2</v>
      </c>
      <c r="T73" s="152"/>
      <c r="U73" s="154"/>
      <c r="V73" s="153"/>
      <c r="W73" s="118">
        <f>Halbfinal!I49</f>
        <v>0</v>
      </c>
      <c r="X73" s="153">
        <f>Halbfinal!M49</f>
        <v>0.4</v>
      </c>
      <c r="Y73" s="152">
        <f>Final!H22</f>
        <v>0.33333333333333331</v>
      </c>
      <c r="Z73" s="153">
        <f>Final!M22</f>
        <v>0.25</v>
      </c>
      <c r="AA73" s="163">
        <f t="shared" ref="AA73" si="27">AA72/AA71</f>
        <v>0.18604651162790697</v>
      </c>
    </row>
    <row r="74" spans="1:27">
      <c r="A74" s="41" t="s">
        <v>4</v>
      </c>
      <c r="B74" s="158"/>
      <c r="C74" s="109"/>
      <c r="D74" s="158"/>
      <c r="E74" s="109">
        <f>Vorrunde!V214</f>
        <v>5.333333333333333</v>
      </c>
      <c r="F74" s="158"/>
      <c r="G74" s="109">
        <f>Vorrunde!V106</f>
        <v>4.333333333333333</v>
      </c>
      <c r="H74" s="158">
        <f>Vorrunde!V241</f>
        <v>8</v>
      </c>
      <c r="I74" s="109">
        <f>Vorrunde!CO52</f>
        <v>8.5</v>
      </c>
      <c r="J74" s="158"/>
      <c r="K74" s="109"/>
      <c r="L74" s="158">
        <f>Vorrunde!Z52</f>
        <v>4.333333333333333</v>
      </c>
      <c r="M74" s="109">
        <f>Vorrunde!U79</f>
        <v>3</v>
      </c>
      <c r="N74" s="158">
        <f>Vorrunde!T133</f>
        <v>4</v>
      </c>
      <c r="O74" s="109">
        <f>Vorrunde!AU52</f>
        <v>3.75</v>
      </c>
      <c r="P74" s="158"/>
      <c r="Q74" s="109"/>
      <c r="R74" s="158">
        <f>Vorrunde!U268</f>
        <v>8</v>
      </c>
      <c r="S74" s="124">
        <f>Vorrunde!CY52</f>
        <v>4</v>
      </c>
      <c r="T74" s="158"/>
      <c r="U74" s="124"/>
      <c r="V74" s="109"/>
      <c r="W74" s="124">
        <f>Halbfinal!I50</f>
        <v>7</v>
      </c>
      <c r="X74" s="109">
        <f>Halbfinal!M50</f>
        <v>3.2</v>
      </c>
      <c r="Y74" s="158">
        <f>Final!H23</f>
        <v>3.6666666666666665</v>
      </c>
      <c r="Z74" s="109">
        <f>Final!M23</f>
        <v>2.5</v>
      </c>
      <c r="AA74" s="55">
        <f>SUM(B74:Z74)/14</f>
        <v>4.9726190476190482</v>
      </c>
    </row>
    <row r="75" spans="1:27">
      <c r="A75" s="56" t="s">
        <v>7</v>
      </c>
      <c r="B75" s="111"/>
      <c r="C75" s="110"/>
      <c r="D75" s="111"/>
      <c r="E75" s="110">
        <f>Vorrunde!V215</f>
        <v>5.333333333333333</v>
      </c>
      <c r="F75" s="111"/>
      <c r="G75" s="110">
        <f>Vorrunde!V107</f>
        <v>4.333333333333333</v>
      </c>
      <c r="H75" s="111">
        <f>Vorrunde!V242</f>
        <v>8</v>
      </c>
      <c r="I75" s="110">
        <f>Vorrunde!CO53</f>
        <v>8.5</v>
      </c>
      <c r="J75" s="111"/>
      <c r="K75" s="110"/>
      <c r="L75" s="111">
        <f>Vorrunde!Z53</f>
        <v>4.333333333333333</v>
      </c>
      <c r="M75" s="110">
        <f>Vorrunde!U80</f>
        <v>6</v>
      </c>
      <c r="N75" s="111">
        <f>Vorrunde!T134</f>
        <v>4</v>
      </c>
      <c r="O75" s="110">
        <f>Vorrunde!AU53</f>
        <v>7.5</v>
      </c>
      <c r="P75" s="111"/>
      <c r="Q75" s="110"/>
      <c r="R75" s="111">
        <f>Vorrunde!U269</f>
        <v>8</v>
      </c>
      <c r="S75" s="125">
        <f>Vorrunde!CY53</f>
        <v>5</v>
      </c>
      <c r="T75" s="111"/>
      <c r="U75" s="125"/>
      <c r="V75" s="110"/>
      <c r="W75" s="125">
        <f>Halbfinal!I51</f>
        <v>7</v>
      </c>
      <c r="X75" s="110">
        <f>Halbfinal!M51</f>
        <v>5.333333333333333</v>
      </c>
      <c r="Y75" s="111">
        <f>Final!H24</f>
        <v>5.5</v>
      </c>
      <c r="Z75" s="110">
        <f>Final!M24</f>
        <v>3.3333333333333335</v>
      </c>
      <c r="AA75" s="63">
        <f>SUM(B75:Z75)/14</f>
        <v>5.8690476190476186</v>
      </c>
    </row>
    <row r="76" spans="1:27" ht="4.5" customHeight="1"/>
    <row r="77" spans="1:27">
      <c r="A77" s="67" t="s">
        <v>49</v>
      </c>
      <c r="B77" s="68"/>
      <c r="C77" s="69"/>
      <c r="D77" s="68"/>
      <c r="E77" s="69"/>
      <c r="F77" s="68"/>
      <c r="G77" s="69"/>
      <c r="H77" s="68"/>
      <c r="I77" s="69"/>
      <c r="J77" s="68"/>
      <c r="K77" s="69"/>
      <c r="L77" s="68"/>
      <c r="M77" s="69"/>
      <c r="N77" s="68"/>
      <c r="O77" s="69"/>
      <c r="P77" s="68"/>
      <c r="Q77" s="69"/>
      <c r="R77" s="68"/>
      <c r="S77" s="116"/>
      <c r="T77" s="68"/>
      <c r="U77" s="116"/>
      <c r="V77" s="69"/>
      <c r="W77" s="116"/>
      <c r="X77" s="69"/>
      <c r="Y77" s="68"/>
      <c r="Z77" s="69"/>
      <c r="AA77" s="70"/>
    </row>
    <row r="78" spans="1:27">
      <c r="A78" s="41" t="s">
        <v>2</v>
      </c>
      <c r="B78" s="107"/>
      <c r="C78" s="106"/>
      <c r="D78" s="107">
        <f>Vorrunde!CD48</f>
        <v>15</v>
      </c>
      <c r="E78" s="106">
        <f>Vorrunde!U210</f>
        <v>14</v>
      </c>
      <c r="F78" s="107"/>
      <c r="G78" s="106">
        <f>Vorrunde!U102</f>
        <v>18</v>
      </c>
      <c r="H78" s="107">
        <f>Vorrunde!U237</f>
        <v>12</v>
      </c>
      <c r="I78" s="106">
        <f>Vorrunde!CN48</f>
        <v>19</v>
      </c>
      <c r="J78" s="107">
        <f>Vorrunde!BR48</f>
        <v>17</v>
      </c>
      <c r="K78" s="106">
        <f>Vorrunde!U183</f>
        <v>9</v>
      </c>
      <c r="L78" s="107"/>
      <c r="M78" s="106"/>
      <c r="N78" s="107">
        <f>Vorrunde!U129</f>
        <v>10</v>
      </c>
      <c r="O78" s="106">
        <f>Vorrunde!AV48</f>
        <v>5</v>
      </c>
      <c r="P78" s="107">
        <f>Vorrunde!D48</f>
        <v>2</v>
      </c>
      <c r="Q78" s="106"/>
      <c r="R78" s="107"/>
      <c r="S78" s="122"/>
      <c r="T78" s="107"/>
      <c r="U78" s="122"/>
      <c r="V78" s="106"/>
      <c r="W78" s="122"/>
      <c r="X78" s="106"/>
      <c r="Y78" s="107"/>
      <c r="Z78" s="106"/>
      <c r="AA78" s="46">
        <f>SUM(B78:Z78)</f>
        <v>121</v>
      </c>
    </row>
    <row r="79" spans="1:27">
      <c r="A79" s="41" t="s">
        <v>3</v>
      </c>
      <c r="B79" s="107"/>
      <c r="C79" s="106"/>
      <c r="D79" s="107">
        <f>Vorrunde!CD49</f>
        <v>2</v>
      </c>
      <c r="E79" s="106">
        <f>Vorrunde!U211</f>
        <v>3</v>
      </c>
      <c r="F79" s="107"/>
      <c r="G79" s="106">
        <f>Vorrunde!U103</f>
        <v>3</v>
      </c>
      <c r="H79" s="107">
        <f>Vorrunde!U238</f>
        <v>3</v>
      </c>
      <c r="I79" s="106">
        <f>Vorrunde!CN49</f>
        <v>2</v>
      </c>
      <c r="J79" s="107">
        <f>Vorrunde!BR49</f>
        <v>3</v>
      </c>
      <c r="K79" s="106">
        <f>Vorrunde!U184</f>
        <v>2</v>
      </c>
      <c r="L79" s="107"/>
      <c r="M79" s="106"/>
      <c r="N79" s="107">
        <f>Vorrunde!U130</f>
        <v>2</v>
      </c>
      <c r="O79" s="106">
        <f>Vorrunde!AV49</f>
        <v>4</v>
      </c>
      <c r="P79" s="107">
        <f>Vorrunde!D49</f>
        <v>3</v>
      </c>
      <c r="Q79" s="106"/>
      <c r="R79" s="107"/>
      <c r="S79" s="122"/>
      <c r="T79" s="107"/>
      <c r="U79" s="122"/>
      <c r="V79" s="106"/>
      <c r="W79" s="122"/>
      <c r="X79" s="106"/>
      <c r="Y79" s="107"/>
      <c r="Z79" s="106"/>
      <c r="AA79" s="49">
        <f>SUM(B79:Z79)</f>
        <v>27</v>
      </c>
    </row>
    <row r="80" spans="1:27">
      <c r="A80" s="41" t="s">
        <v>5</v>
      </c>
      <c r="B80" s="107"/>
      <c r="C80" s="106"/>
      <c r="D80" s="75">
        <f>Vorrunde!CD50</f>
        <v>0</v>
      </c>
      <c r="E80" s="74">
        <f>Vorrunde!U212</f>
        <v>0</v>
      </c>
      <c r="F80" s="107"/>
      <c r="G80" s="74">
        <f>Vorrunde!U104</f>
        <v>0</v>
      </c>
      <c r="H80" s="107">
        <f>Vorrunde!U239</f>
        <v>1</v>
      </c>
      <c r="I80" s="74">
        <f>Vorrunde!CN50</f>
        <v>0</v>
      </c>
      <c r="J80" s="75">
        <f>Vorrunde!BR50</f>
        <v>0</v>
      </c>
      <c r="K80" s="74">
        <f>Vorrunde!U185</f>
        <v>0</v>
      </c>
      <c r="L80" s="107"/>
      <c r="M80" s="106"/>
      <c r="N80" s="75">
        <f>Vorrunde!U131</f>
        <v>0</v>
      </c>
      <c r="O80" s="106">
        <f>Vorrunde!AV50</f>
        <v>2</v>
      </c>
      <c r="P80" s="107">
        <f>Vorrunde!D50</f>
        <v>2</v>
      </c>
      <c r="Q80" s="106"/>
      <c r="R80" s="107"/>
      <c r="S80" s="122"/>
      <c r="T80" s="107"/>
      <c r="U80" s="122"/>
      <c r="V80" s="106"/>
      <c r="W80" s="122"/>
      <c r="X80" s="106"/>
      <c r="Y80" s="107"/>
      <c r="Z80" s="106"/>
      <c r="AA80" s="73">
        <f>SUM(B80:Z80)</f>
        <v>5</v>
      </c>
    </row>
    <row r="81" spans="1:27">
      <c r="A81" s="41" t="s">
        <v>10</v>
      </c>
      <c r="B81" s="152"/>
      <c r="C81" s="153"/>
      <c r="D81" s="29">
        <f>Vorrunde!CD51</f>
        <v>0</v>
      </c>
      <c r="E81" s="28">
        <f>Vorrunde!U213</f>
        <v>0</v>
      </c>
      <c r="F81" s="152"/>
      <c r="G81" s="28">
        <f>Vorrunde!U105</f>
        <v>0</v>
      </c>
      <c r="H81" s="152">
        <f>Vorrunde!U240</f>
        <v>0.33333333333333331</v>
      </c>
      <c r="I81" s="28">
        <f>Vorrunde!CN51</f>
        <v>0</v>
      </c>
      <c r="J81" s="29">
        <f>Vorrunde!BR51</f>
        <v>0</v>
      </c>
      <c r="K81" s="28">
        <f>Vorrunde!U186</f>
        <v>0</v>
      </c>
      <c r="L81" s="152"/>
      <c r="M81" s="153"/>
      <c r="N81" s="29">
        <f>Vorrunde!U132</f>
        <v>0</v>
      </c>
      <c r="O81" s="153">
        <f>Vorrunde!AV51</f>
        <v>0.5</v>
      </c>
      <c r="P81" s="152">
        <f>Vorrunde!D51</f>
        <v>0.66666666666666663</v>
      </c>
      <c r="Q81" s="153"/>
      <c r="R81" s="152"/>
      <c r="S81" s="154"/>
      <c r="T81" s="152"/>
      <c r="U81" s="154"/>
      <c r="V81" s="153"/>
      <c r="W81" s="154"/>
      <c r="X81" s="153"/>
      <c r="Y81" s="152"/>
      <c r="Z81" s="153"/>
      <c r="AA81" s="163">
        <f t="shared" ref="AA81" si="28">AA80/AA79</f>
        <v>0.18518518518518517</v>
      </c>
    </row>
    <row r="82" spans="1:27">
      <c r="A82" s="41" t="s">
        <v>4</v>
      </c>
      <c r="B82" s="158"/>
      <c r="C82" s="109"/>
      <c r="D82" s="158">
        <f>Vorrunde!CD52</f>
        <v>7.5</v>
      </c>
      <c r="E82" s="109">
        <f>Vorrunde!U214</f>
        <v>4.666666666666667</v>
      </c>
      <c r="F82" s="158"/>
      <c r="G82" s="109">
        <f>Vorrunde!U106</f>
        <v>6</v>
      </c>
      <c r="H82" s="158">
        <f>Vorrunde!U241</f>
        <v>4</v>
      </c>
      <c r="I82" s="109">
        <f>Vorrunde!CN52</f>
        <v>9.5</v>
      </c>
      <c r="J82" s="158">
        <f>Vorrunde!BR52</f>
        <v>5.666666666666667</v>
      </c>
      <c r="K82" s="109">
        <f>Vorrunde!U187</f>
        <v>4.5</v>
      </c>
      <c r="L82" s="158"/>
      <c r="M82" s="109"/>
      <c r="N82" s="158">
        <f>Vorrunde!U133</f>
        <v>5</v>
      </c>
      <c r="O82" s="109">
        <f>Vorrunde!AV52</f>
        <v>1.25</v>
      </c>
      <c r="P82" s="158">
        <f>Vorrunde!D52</f>
        <v>0.66666666666666663</v>
      </c>
      <c r="Q82" s="109"/>
      <c r="R82" s="158"/>
      <c r="S82" s="124"/>
      <c r="T82" s="158"/>
      <c r="U82" s="124"/>
      <c r="V82" s="109"/>
      <c r="W82" s="124"/>
      <c r="X82" s="109"/>
      <c r="Y82" s="158"/>
      <c r="Z82" s="109"/>
      <c r="AA82" s="55">
        <f>SUM(B82:Z82)/10</f>
        <v>4.875</v>
      </c>
    </row>
    <row r="83" spans="1:27">
      <c r="A83" s="56" t="s">
        <v>7</v>
      </c>
      <c r="B83" s="111"/>
      <c r="C83" s="110"/>
      <c r="D83" s="111">
        <f>Vorrunde!CD53</f>
        <v>7.5</v>
      </c>
      <c r="E83" s="110">
        <f>Vorrunde!U215</f>
        <v>4.666666666666667</v>
      </c>
      <c r="F83" s="111"/>
      <c r="G83" s="110">
        <f>Vorrunde!U107</f>
        <v>6</v>
      </c>
      <c r="H83" s="111">
        <f>Vorrunde!U242</f>
        <v>6</v>
      </c>
      <c r="I83" s="110">
        <f>Vorrunde!CN53</f>
        <v>9.5</v>
      </c>
      <c r="J83" s="111">
        <f>Vorrunde!BR53</f>
        <v>5.666666666666667</v>
      </c>
      <c r="K83" s="110">
        <f>Vorrunde!U188</f>
        <v>4.5</v>
      </c>
      <c r="L83" s="111"/>
      <c r="M83" s="110"/>
      <c r="N83" s="111">
        <f>Vorrunde!U134</f>
        <v>5</v>
      </c>
      <c r="O83" s="110">
        <f>Vorrunde!AV53</f>
        <v>2.5</v>
      </c>
      <c r="P83" s="111">
        <f>Vorrunde!D53</f>
        <v>2</v>
      </c>
      <c r="Q83" s="110"/>
      <c r="R83" s="111"/>
      <c r="S83" s="125"/>
      <c r="T83" s="111"/>
      <c r="U83" s="125"/>
      <c r="V83" s="110"/>
      <c r="W83" s="125"/>
      <c r="X83" s="110"/>
      <c r="Y83" s="111"/>
      <c r="Z83" s="110"/>
      <c r="AA83" s="63">
        <f>SUM(B83:Z83)/10</f>
        <v>5.3333333333333339</v>
      </c>
    </row>
    <row r="84" spans="1:27" ht="4.5" customHeight="1"/>
    <row r="85" spans="1:27">
      <c r="A85" s="32"/>
      <c r="B85" s="280" t="s">
        <v>9</v>
      </c>
      <c r="C85" s="280"/>
      <c r="D85" s="280"/>
      <c r="E85" s="280"/>
      <c r="F85" s="280"/>
      <c r="G85" s="280"/>
      <c r="H85" s="280"/>
      <c r="I85" s="280"/>
      <c r="J85" s="280"/>
      <c r="K85" s="280"/>
      <c r="L85" s="280"/>
      <c r="M85" s="280"/>
      <c r="N85" s="280"/>
      <c r="O85" s="280"/>
      <c r="P85" s="280"/>
      <c r="Q85" s="280"/>
      <c r="R85" s="280"/>
      <c r="S85" s="280"/>
      <c r="T85" s="281"/>
      <c r="U85" s="281"/>
      <c r="V85" s="139"/>
      <c r="W85" s="139"/>
      <c r="X85" s="139"/>
      <c r="Y85" s="139"/>
      <c r="Z85" s="139"/>
    </row>
    <row r="86" spans="1:27">
      <c r="A86" s="33"/>
      <c r="B86" s="34">
        <v>1</v>
      </c>
      <c r="C86" s="35">
        <v>2</v>
      </c>
      <c r="D86" s="34">
        <v>3</v>
      </c>
      <c r="E86" s="35">
        <v>4</v>
      </c>
      <c r="F86" s="34">
        <v>5</v>
      </c>
      <c r="G86" s="35">
        <v>6</v>
      </c>
      <c r="H86" s="34">
        <v>7</v>
      </c>
      <c r="I86" s="35">
        <v>8</v>
      </c>
      <c r="J86" s="34">
        <v>9</v>
      </c>
      <c r="K86" s="35">
        <v>10</v>
      </c>
      <c r="L86" s="34">
        <v>11</v>
      </c>
      <c r="M86" s="35">
        <v>12</v>
      </c>
      <c r="N86" s="34">
        <v>13</v>
      </c>
      <c r="O86" s="35">
        <v>14</v>
      </c>
      <c r="P86" s="34">
        <v>15</v>
      </c>
      <c r="Q86" s="35">
        <v>16</v>
      </c>
      <c r="R86" s="34">
        <v>17</v>
      </c>
      <c r="S86" s="112">
        <v>18</v>
      </c>
      <c r="T86" s="34" t="s">
        <v>35</v>
      </c>
      <c r="U86" s="112" t="s">
        <v>36</v>
      </c>
      <c r="V86" s="35" t="s">
        <v>55</v>
      </c>
      <c r="W86" s="112" t="s">
        <v>51</v>
      </c>
      <c r="X86" s="35" t="s">
        <v>52</v>
      </c>
      <c r="Y86" s="34" t="s">
        <v>53</v>
      </c>
      <c r="Z86" s="35" t="s">
        <v>54</v>
      </c>
      <c r="AA86" s="36" t="s">
        <v>6</v>
      </c>
    </row>
    <row r="87" spans="1:27">
      <c r="A87" s="37" t="s">
        <v>18</v>
      </c>
      <c r="B87" s="38"/>
      <c r="C87" s="39"/>
      <c r="D87" s="38"/>
      <c r="E87" s="39"/>
      <c r="F87" s="38"/>
      <c r="G87" s="39"/>
      <c r="H87" s="38"/>
      <c r="I87" s="39"/>
      <c r="J87" s="38"/>
      <c r="K87" s="39"/>
      <c r="L87" s="38"/>
      <c r="M87" s="39"/>
      <c r="N87" s="38"/>
      <c r="O87" s="39"/>
      <c r="P87" s="38"/>
      <c r="Q87" s="39"/>
      <c r="R87" s="38"/>
      <c r="S87" s="139"/>
      <c r="T87" s="38"/>
      <c r="U87" s="139"/>
      <c r="V87" s="39"/>
      <c r="W87" s="139"/>
      <c r="X87" s="39"/>
      <c r="Y87" s="38"/>
      <c r="Z87" s="39"/>
      <c r="AA87" s="40"/>
    </row>
    <row r="88" spans="1:27">
      <c r="A88" s="41" t="s">
        <v>2</v>
      </c>
      <c r="B88" s="48">
        <f>B96+B104+B112</f>
        <v>50</v>
      </c>
      <c r="C88" s="44">
        <f>C96+C104+C112</f>
        <v>50</v>
      </c>
      <c r="D88" s="43" t="e">
        <f t="shared" ref="D88:U88" si="29">D96+D104+D112</f>
        <v>#REF!</v>
      </c>
      <c r="E88" s="42" t="e">
        <f t="shared" si="29"/>
        <v>#REF!</v>
      </c>
      <c r="F88" s="43">
        <f t="shared" si="29"/>
        <v>50</v>
      </c>
      <c r="G88" s="44">
        <f t="shared" si="29"/>
        <v>50</v>
      </c>
      <c r="H88" s="48">
        <f t="shared" si="29"/>
        <v>50</v>
      </c>
      <c r="I88" s="47">
        <f t="shared" si="29"/>
        <v>50</v>
      </c>
      <c r="J88" s="45">
        <f t="shared" si="29"/>
        <v>50</v>
      </c>
      <c r="K88" s="47">
        <f t="shared" si="29"/>
        <v>50</v>
      </c>
      <c r="L88" s="43">
        <f t="shared" si="29"/>
        <v>20</v>
      </c>
      <c r="M88" s="42">
        <f t="shared" si="29"/>
        <v>50</v>
      </c>
      <c r="N88" s="43">
        <f t="shared" si="29"/>
        <v>39</v>
      </c>
      <c r="O88" s="42">
        <f t="shared" si="29"/>
        <v>50</v>
      </c>
      <c r="P88" s="43">
        <f t="shared" si="29"/>
        <v>47</v>
      </c>
      <c r="Q88" s="42">
        <f t="shared" si="29"/>
        <v>50</v>
      </c>
      <c r="R88" s="43">
        <f t="shared" si="29"/>
        <v>27</v>
      </c>
      <c r="S88" s="140">
        <f t="shared" si="29"/>
        <v>50</v>
      </c>
      <c r="T88" s="43">
        <f t="shared" si="29"/>
        <v>50</v>
      </c>
      <c r="U88" s="113">
        <f t="shared" si="29"/>
        <v>50</v>
      </c>
      <c r="V88" s="42"/>
      <c r="W88" s="113">
        <f t="shared" ref="W88:Z88" si="30">W96+W104+W112</f>
        <v>47</v>
      </c>
      <c r="X88" s="42">
        <f t="shared" si="30"/>
        <v>17</v>
      </c>
      <c r="Y88" s="43">
        <f t="shared" si="30"/>
        <v>50</v>
      </c>
      <c r="Z88" s="42">
        <f t="shared" si="30"/>
        <v>50</v>
      </c>
      <c r="AA88" s="46" t="e">
        <f>SUM(B88:Z88)</f>
        <v>#REF!</v>
      </c>
    </row>
    <row r="89" spans="1:27">
      <c r="A89" s="41" t="s">
        <v>3</v>
      </c>
      <c r="B89" s="43">
        <f>B97+B105+B113</f>
        <v>7</v>
      </c>
      <c r="C89" s="47">
        <f t="shared" ref="C89:U89" si="31">C97+C105+C113</f>
        <v>9</v>
      </c>
      <c r="D89" s="43" t="e">
        <f t="shared" si="31"/>
        <v>#REF!</v>
      </c>
      <c r="E89" s="47" t="e">
        <f t="shared" si="31"/>
        <v>#REF!</v>
      </c>
      <c r="F89" s="43">
        <f t="shared" si="31"/>
        <v>7</v>
      </c>
      <c r="G89" s="47">
        <f t="shared" si="31"/>
        <v>6</v>
      </c>
      <c r="H89" s="43">
        <f t="shared" si="31"/>
        <v>10</v>
      </c>
      <c r="I89" s="47">
        <f t="shared" si="31"/>
        <v>8</v>
      </c>
      <c r="J89" s="43">
        <f t="shared" si="31"/>
        <v>6</v>
      </c>
      <c r="K89" s="47">
        <f t="shared" si="31"/>
        <v>11</v>
      </c>
      <c r="L89" s="43">
        <f t="shared" si="31"/>
        <v>6</v>
      </c>
      <c r="M89" s="47">
        <f t="shared" si="31"/>
        <v>6</v>
      </c>
      <c r="N89" s="43">
        <f t="shared" si="31"/>
        <v>8</v>
      </c>
      <c r="O89" s="47">
        <f t="shared" si="31"/>
        <v>7</v>
      </c>
      <c r="P89" s="43">
        <f t="shared" si="31"/>
        <v>11</v>
      </c>
      <c r="Q89" s="47">
        <f t="shared" si="31"/>
        <v>8</v>
      </c>
      <c r="R89" s="43">
        <f t="shared" si="31"/>
        <v>11</v>
      </c>
      <c r="S89" s="119">
        <f t="shared" si="31"/>
        <v>6</v>
      </c>
      <c r="T89" s="43">
        <f t="shared" si="31"/>
        <v>6</v>
      </c>
      <c r="U89" s="119">
        <f t="shared" si="31"/>
        <v>10</v>
      </c>
      <c r="V89" s="47"/>
      <c r="W89" s="113">
        <f t="shared" ref="W89:Z89" si="32">W97+W105+W113</f>
        <v>12</v>
      </c>
      <c r="X89" s="47">
        <f t="shared" si="32"/>
        <v>7</v>
      </c>
      <c r="Y89" s="43">
        <f t="shared" si="32"/>
        <v>9</v>
      </c>
      <c r="Z89" s="47">
        <f t="shared" si="32"/>
        <v>10</v>
      </c>
      <c r="AA89" s="49" t="e">
        <f>SUM(B89:Z89)</f>
        <v>#REF!</v>
      </c>
    </row>
    <row r="90" spans="1:27">
      <c r="A90" s="41" t="s">
        <v>5</v>
      </c>
      <c r="B90" s="43">
        <f>B98+B106+B114</f>
        <v>1</v>
      </c>
      <c r="C90" s="47">
        <f t="shared" ref="C90:U90" si="33">C98+C106+C114</f>
        <v>2</v>
      </c>
      <c r="D90" s="43" t="e">
        <f t="shared" si="33"/>
        <v>#REF!</v>
      </c>
      <c r="E90" s="47" t="e">
        <f t="shared" si="33"/>
        <v>#REF!</v>
      </c>
      <c r="F90" s="184">
        <f t="shared" si="33"/>
        <v>0</v>
      </c>
      <c r="G90" s="185">
        <f t="shared" si="33"/>
        <v>0</v>
      </c>
      <c r="H90" s="43">
        <f t="shared" si="33"/>
        <v>3</v>
      </c>
      <c r="I90" s="47">
        <f t="shared" si="33"/>
        <v>1</v>
      </c>
      <c r="J90" s="184">
        <f t="shared" si="33"/>
        <v>0</v>
      </c>
      <c r="K90" s="47">
        <f t="shared" si="33"/>
        <v>3</v>
      </c>
      <c r="L90" s="43">
        <f t="shared" si="33"/>
        <v>2</v>
      </c>
      <c r="M90" s="185">
        <f t="shared" si="33"/>
        <v>0</v>
      </c>
      <c r="N90" s="43">
        <f t="shared" si="33"/>
        <v>2</v>
      </c>
      <c r="O90" s="185">
        <f t="shared" si="33"/>
        <v>0</v>
      </c>
      <c r="P90" s="43">
        <f t="shared" si="33"/>
        <v>2</v>
      </c>
      <c r="Q90" s="47">
        <f t="shared" si="33"/>
        <v>1</v>
      </c>
      <c r="R90" s="43">
        <f t="shared" si="33"/>
        <v>2</v>
      </c>
      <c r="S90" s="119">
        <f t="shared" si="33"/>
        <v>1</v>
      </c>
      <c r="T90" s="184">
        <f t="shared" si="33"/>
        <v>0</v>
      </c>
      <c r="U90" s="119">
        <f t="shared" si="33"/>
        <v>1</v>
      </c>
      <c r="V90" s="47"/>
      <c r="W90" s="113">
        <f t="shared" ref="W90:X90" si="34">W98+W106+W114</f>
        <v>3</v>
      </c>
      <c r="X90" s="47">
        <f t="shared" si="34"/>
        <v>4</v>
      </c>
      <c r="Y90" s="43">
        <f>Y98+Y106+Y114</f>
        <v>2</v>
      </c>
      <c r="Z90" s="47">
        <f t="shared" ref="Z90" si="35">Z98+Z106+Z114</f>
        <v>3</v>
      </c>
      <c r="AA90" s="73" t="e">
        <f>SUM(B90:Z90)</f>
        <v>#REF!</v>
      </c>
    </row>
    <row r="91" spans="1:27">
      <c r="A91" s="41" t="s">
        <v>10</v>
      </c>
      <c r="B91" s="159">
        <f>B90/B89</f>
        <v>0.14285714285714285</v>
      </c>
      <c r="C91" s="160">
        <f t="shared" ref="C91:U91" si="36">C90/C89</f>
        <v>0.22222222222222221</v>
      </c>
      <c r="D91" s="159" t="e">
        <f t="shared" si="36"/>
        <v>#REF!</v>
      </c>
      <c r="E91" s="160" t="e">
        <f t="shared" si="36"/>
        <v>#REF!</v>
      </c>
      <c r="F91" s="171">
        <f t="shared" si="36"/>
        <v>0</v>
      </c>
      <c r="G91" s="170">
        <f t="shared" si="36"/>
        <v>0</v>
      </c>
      <c r="H91" s="159">
        <f t="shared" si="36"/>
        <v>0.3</v>
      </c>
      <c r="I91" s="160">
        <f t="shared" si="36"/>
        <v>0.125</v>
      </c>
      <c r="J91" s="171">
        <f t="shared" si="36"/>
        <v>0</v>
      </c>
      <c r="K91" s="160">
        <f t="shared" si="36"/>
        <v>0.27272727272727271</v>
      </c>
      <c r="L91" s="159">
        <f t="shared" si="36"/>
        <v>0.33333333333333331</v>
      </c>
      <c r="M91" s="170">
        <f t="shared" si="36"/>
        <v>0</v>
      </c>
      <c r="N91" s="159">
        <f t="shared" si="36"/>
        <v>0.25</v>
      </c>
      <c r="O91" s="170">
        <f t="shared" si="36"/>
        <v>0</v>
      </c>
      <c r="P91" s="159">
        <f t="shared" si="36"/>
        <v>0.18181818181818182</v>
      </c>
      <c r="Q91" s="160">
        <f t="shared" si="36"/>
        <v>0.125</v>
      </c>
      <c r="R91" s="159">
        <f t="shared" si="36"/>
        <v>0.18181818181818182</v>
      </c>
      <c r="S91" s="161">
        <f t="shared" si="36"/>
        <v>0.16666666666666666</v>
      </c>
      <c r="T91" s="171">
        <f t="shared" si="36"/>
        <v>0</v>
      </c>
      <c r="U91" s="161">
        <f t="shared" si="36"/>
        <v>0.1</v>
      </c>
      <c r="V91" s="160"/>
      <c r="W91" s="162">
        <f t="shared" ref="W91:AA91" si="37">W90/W89</f>
        <v>0.25</v>
      </c>
      <c r="X91" s="160">
        <f t="shared" si="37"/>
        <v>0.5714285714285714</v>
      </c>
      <c r="Y91" s="159">
        <f t="shared" si="37"/>
        <v>0.22222222222222221</v>
      </c>
      <c r="Z91" s="160">
        <f t="shared" si="37"/>
        <v>0.3</v>
      </c>
      <c r="AA91" s="163" t="e">
        <f t="shared" si="37"/>
        <v>#REF!</v>
      </c>
    </row>
    <row r="92" spans="1:27">
      <c r="A92" s="41" t="s">
        <v>4</v>
      </c>
      <c r="B92" s="50">
        <f>(B100+B108+B116)/3</f>
        <v>7.4444444444444438</v>
      </c>
      <c r="C92" s="51">
        <f t="shared" ref="C92:U92" si="38">(C100+C108+C116)/3</f>
        <v>5.5555555555555562</v>
      </c>
      <c r="D92" s="50" t="e">
        <f t="shared" si="38"/>
        <v>#REF!</v>
      </c>
      <c r="E92" s="51" t="e">
        <f t="shared" si="38"/>
        <v>#REF!</v>
      </c>
      <c r="F92" s="50">
        <f t="shared" si="38"/>
        <v>6.9444444444444455</v>
      </c>
      <c r="G92" s="51">
        <f t="shared" si="38"/>
        <v>8.3333333333333339</v>
      </c>
      <c r="H92" s="50">
        <f t="shared" si="38"/>
        <v>5.1111111111111116</v>
      </c>
      <c r="I92" s="51">
        <f t="shared" si="38"/>
        <v>6.166666666666667</v>
      </c>
      <c r="J92" s="50">
        <f t="shared" si="38"/>
        <v>8.3333333333333339</v>
      </c>
      <c r="K92" s="51">
        <f t="shared" si="38"/>
        <v>4.5</v>
      </c>
      <c r="L92" s="50">
        <f t="shared" si="38"/>
        <v>3.3333333333333335</v>
      </c>
      <c r="M92" s="51">
        <f t="shared" si="38"/>
        <v>8.3333333333333339</v>
      </c>
      <c r="N92" s="50">
        <f t="shared" si="38"/>
        <v>4.7222222222222223</v>
      </c>
      <c r="O92" s="51">
        <f t="shared" si="38"/>
        <v>7.1111111111111107</v>
      </c>
      <c r="P92" s="50">
        <f t="shared" si="38"/>
        <v>3.6111111111111112</v>
      </c>
      <c r="Q92" s="51">
        <f t="shared" si="38"/>
        <v>6.1111111111111107</v>
      </c>
      <c r="R92" s="50">
        <f t="shared" si="38"/>
        <v>2.5</v>
      </c>
      <c r="S92" s="120">
        <f t="shared" si="38"/>
        <v>8.3333333333333339</v>
      </c>
      <c r="T92" s="50">
        <f t="shared" si="38"/>
        <v>8.3333333333333339</v>
      </c>
      <c r="U92" s="120">
        <f t="shared" si="38"/>
        <v>4.9444444444444438</v>
      </c>
      <c r="V92" s="51"/>
      <c r="W92" s="127">
        <f t="shared" ref="W92:Z92" si="39">(W100+W108+W116)/3</f>
        <v>3.9166666666666665</v>
      </c>
      <c r="X92" s="51">
        <f t="shared" si="39"/>
        <v>2.1666666666666665</v>
      </c>
      <c r="Y92" s="50">
        <f t="shared" si="39"/>
        <v>5.5555555555555562</v>
      </c>
      <c r="Z92" s="51">
        <f t="shared" si="39"/>
        <v>5.083333333333333</v>
      </c>
      <c r="AA92" s="55" t="e">
        <f>SUM(B92:Z92)/24</f>
        <v>#REF!</v>
      </c>
    </row>
    <row r="93" spans="1:27">
      <c r="A93" s="56" t="s">
        <v>7</v>
      </c>
      <c r="B93" s="57">
        <f>(B101+B109+B117)/3</f>
        <v>8.3333333333333339</v>
      </c>
      <c r="C93" s="58">
        <f t="shared" ref="C93:U93" si="40">(C101+C109+C117)/3</f>
        <v>6.9444444444444455</v>
      </c>
      <c r="D93" s="57" t="e">
        <f t="shared" si="40"/>
        <v>#REF!</v>
      </c>
      <c r="E93" s="58" t="e">
        <f t="shared" si="40"/>
        <v>#REF!</v>
      </c>
      <c r="F93" s="57">
        <f t="shared" si="40"/>
        <v>6.9444444444444455</v>
      </c>
      <c r="G93" s="58">
        <f t="shared" si="40"/>
        <v>8.3333333333333339</v>
      </c>
      <c r="H93" s="57">
        <f t="shared" si="40"/>
        <v>7.2222222222222223</v>
      </c>
      <c r="I93" s="58">
        <f t="shared" si="40"/>
        <v>6.8888888888888884</v>
      </c>
      <c r="J93" s="57">
        <f t="shared" si="40"/>
        <v>8.3333333333333339</v>
      </c>
      <c r="K93" s="58">
        <f t="shared" si="40"/>
        <v>7.7222222222222223</v>
      </c>
      <c r="L93" s="57">
        <f t="shared" si="40"/>
        <v>4</v>
      </c>
      <c r="M93" s="58">
        <f t="shared" si="40"/>
        <v>8.3333333333333339</v>
      </c>
      <c r="N93" s="57">
        <f t="shared" si="40"/>
        <v>6.5555555555555562</v>
      </c>
      <c r="O93" s="58">
        <f t="shared" si="40"/>
        <v>7.1111111111111107</v>
      </c>
      <c r="P93" s="57">
        <f t="shared" si="40"/>
        <v>5.2222222222222223</v>
      </c>
      <c r="Q93" s="58">
        <f t="shared" si="40"/>
        <v>7.7777777777777777</v>
      </c>
      <c r="R93" s="57">
        <f t="shared" si="40"/>
        <v>3.5</v>
      </c>
      <c r="S93" s="121">
        <f t="shared" si="40"/>
        <v>10.166666666666666</v>
      </c>
      <c r="T93" s="50">
        <f t="shared" si="40"/>
        <v>8.3333333333333339</v>
      </c>
      <c r="U93" s="127">
        <f t="shared" si="40"/>
        <v>5.5555555555555545</v>
      </c>
      <c r="V93" s="131"/>
      <c r="W93" s="121">
        <f t="shared" ref="W93:Z93" si="41">(W101+W109+W117)/3</f>
        <v>5.3888888888888884</v>
      </c>
      <c r="X93" s="58">
        <f t="shared" si="41"/>
        <v>3.6666666666666665</v>
      </c>
      <c r="Y93" s="57">
        <f t="shared" si="41"/>
        <v>7.7777777777777777</v>
      </c>
      <c r="Z93" s="58">
        <f t="shared" si="41"/>
        <v>8</v>
      </c>
      <c r="AA93" s="63" t="e">
        <f>SUM(B93:Z93)/24</f>
        <v>#REF!</v>
      </c>
    </row>
    <row r="94" spans="1:27" ht="5.0999999999999996" customHeight="1">
      <c r="B94" s="64"/>
      <c r="C94" s="65"/>
      <c r="D94" s="64"/>
      <c r="E94" s="65"/>
      <c r="F94" s="64"/>
      <c r="G94" s="65"/>
      <c r="H94" s="64"/>
      <c r="I94" s="65"/>
      <c r="J94" s="64"/>
      <c r="K94" s="65"/>
      <c r="L94" s="64"/>
      <c r="M94" s="65"/>
      <c r="N94" s="64"/>
      <c r="O94" s="65"/>
      <c r="P94" s="64"/>
      <c r="Q94" s="65"/>
      <c r="R94" s="64"/>
      <c r="S94" s="86"/>
      <c r="T94" s="132"/>
      <c r="U94" s="133"/>
      <c r="V94" s="7"/>
      <c r="W94" s="86"/>
      <c r="X94" s="65"/>
      <c r="Y94" s="64"/>
      <c r="Z94" s="65"/>
      <c r="AA94" s="66"/>
    </row>
    <row r="95" spans="1:27">
      <c r="A95" s="67" t="s">
        <v>21</v>
      </c>
      <c r="B95" s="68"/>
      <c r="C95" s="69"/>
      <c r="D95" s="68"/>
      <c r="E95" s="69"/>
      <c r="F95" s="68"/>
      <c r="G95" s="69"/>
      <c r="H95" s="68"/>
      <c r="I95" s="69"/>
      <c r="J95" s="68"/>
      <c r="K95" s="69"/>
      <c r="L95" s="68"/>
      <c r="M95" s="69"/>
      <c r="N95" s="68"/>
      <c r="O95" s="69"/>
      <c r="P95" s="68"/>
      <c r="Q95" s="69"/>
      <c r="R95" s="68"/>
      <c r="S95" s="116"/>
      <c r="T95" s="134"/>
      <c r="U95" s="135"/>
      <c r="V95" s="136"/>
      <c r="W95" s="116"/>
      <c r="X95" s="69"/>
      <c r="Y95" s="68"/>
      <c r="Z95" s="69"/>
      <c r="AA95" s="70"/>
    </row>
    <row r="96" spans="1:27">
      <c r="A96" s="41" t="s">
        <v>2</v>
      </c>
      <c r="B96" s="107">
        <f>Vorrunde!AE210</f>
        <v>16</v>
      </c>
      <c r="C96" s="106">
        <f>Vorrunde!CD75</f>
        <v>7</v>
      </c>
      <c r="D96" s="107" t="e">
        <f>#REF!</f>
        <v>#REF!</v>
      </c>
      <c r="E96" s="106" t="e">
        <f>#REF!</f>
        <v>#REF!</v>
      </c>
      <c r="F96" s="107">
        <f>Vorrunde!CY75</f>
        <v>12</v>
      </c>
      <c r="G96" s="106">
        <f>Vorrunde!AE264</f>
        <v>20</v>
      </c>
      <c r="H96" s="107">
        <f>Vorrunde!AE102</f>
        <v>16</v>
      </c>
      <c r="I96" s="106">
        <f>Vorrunde!AL75</f>
        <v>11</v>
      </c>
      <c r="J96" s="107">
        <f>Vorrunde!CM75</f>
        <v>20</v>
      </c>
      <c r="K96" s="106">
        <f>Vorrunde!AE237</f>
        <v>20</v>
      </c>
      <c r="L96" s="107">
        <f>Vorrunde!AF183</f>
        <v>2</v>
      </c>
      <c r="M96" s="106">
        <f>Vorrunde!BR75</f>
        <v>16</v>
      </c>
      <c r="N96" s="107">
        <f>Vorrunde!AF48</f>
        <v>12</v>
      </c>
      <c r="O96" s="106">
        <f>Vorrunde!P75</f>
        <v>8</v>
      </c>
      <c r="P96" s="107">
        <f>Vorrunde!AV75</f>
        <v>28</v>
      </c>
      <c r="Q96" s="106">
        <f>Vorrunde!AG129</f>
        <v>10</v>
      </c>
      <c r="R96" s="177">
        <f>Vorrunde!AE21</f>
        <v>0</v>
      </c>
      <c r="S96" s="122">
        <f>Vorrunde!D75</f>
        <v>11</v>
      </c>
      <c r="T96" s="107">
        <f>Viertelfinal!C46</f>
        <v>15</v>
      </c>
      <c r="U96" s="122">
        <f>Viertelfinal!T46</f>
        <v>16</v>
      </c>
      <c r="V96" s="106"/>
      <c r="W96" s="122">
        <f>Halbfinal!B19</f>
        <v>26</v>
      </c>
      <c r="X96" s="106">
        <f>Halbfinal!S19</f>
        <v>12</v>
      </c>
      <c r="Y96" s="107">
        <f>Final!D46</f>
        <v>24</v>
      </c>
      <c r="Z96" s="106">
        <f>Final!U46</f>
        <v>11</v>
      </c>
      <c r="AA96" s="46" t="e">
        <f>SUM(B96:Z96)</f>
        <v>#REF!</v>
      </c>
    </row>
    <row r="97" spans="1:27">
      <c r="A97" s="41" t="s">
        <v>3</v>
      </c>
      <c r="B97" s="71">
        <f>Vorrunde!AE211</f>
        <v>3</v>
      </c>
      <c r="C97" s="72">
        <f>Vorrunde!CD76</f>
        <v>3</v>
      </c>
      <c r="D97" s="71" t="e">
        <f>#REF!</f>
        <v>#REF!</v>
      </c>
      <c r="E97" s="72" t="e">
        <f>#REF!</f>
        <v>#REF!</v>
      </c>
      <c r="F97" s="71">
        <f>Vorrunde!CY76</f>
        <v>2</v>
      </c>
      <c r="G97" s="72">
        <f>Vorrunde!AE265</f>
        <v>2</v>
      </c>
      <c r="H97" s="71">
        <f>Vorrunde!AE103</f>
        <v>4</v>
      </c>
      <c r="I97" s="72">
        <f>Vorrunde!AL76</f>
        <v>2</v>
      </c>
      <c r="J97" s="71">
        <f>Vorrunde!CM76</f>
        <v>2</v>
      </c>
      <c r="K97" s="72">
        <f>Vorrunde!AE238</f>
        <v>4</v>
      </c>
      <c r="L97" s="71">
        <f>Vorrunde!AF184</f>
        <v>2</v>
      </c>
      <c r="M97" s="72">
        <f>Vorrunde!BR76</f>
        <v>2</v>
      </c>
      <c r="N97" s="71">
        <f>Vorrunde!AF49</f>
        <v>3</v>
      </c>
      <c r="O97" s="72">
        <f>Vorrunde!P76</f>
        <v>2</v>
      </c>
      <c r="P97" s="71">
        <f>Vorrunde!AV76</f>
        <v>4</v>
      </c>
      <c r="Q97" s="72">
        <f>Vorrunde!AG130</f>
        <v>2</v>
      </c>
      <c r="R97" s="71">
        <f>Vorrunde!AE22</f>
        <v>4</v>
      </c>
      <c r="S97" s="77">
        <f>Vorrunde!D76</f>
        <v>2</v>
      </c>
      <c r="T97" s="71">
        <f>Viertelfinal!C47</f>
        <v>2</v>
      </c>
      <c r="U97" s="77">
        <f>Viertelfinal!T47</f>
        <v>3</v>
      </c>
      <c r="V97" s="72"/>
      <c r="W97" s="77">
        <f>Halbfinal!B20</f>
        <v>4</v>
      </c>
      <c r="X97" s="72">
        <f>Halbfinal!S20</f>
        <v>3</v>
      </c>
      <c r="Y97" s="71">
        <f>Final!D47</f>
        <v>3</v>
      </c>
      <c r="Z97" s="72">
        <f>Final!U47</f>
        <v>3</v>
      </c>
      <c r="AA97" s="49" t="e">
        <f>SUM(B97:Z97)</f>
        <v>#REF!</v>
      </c>
    </row>
    <row r="98" spans="1:27">
      <c r="A98" s="41" t="s">
        <v>5</v>
      </c>
      <c r="B98" s="107">
        <f>Vorrunde!AE212</f>
        <v>1</v>
      </c>
      <c r="C98" s="106">
        <f>Vorrunde!CD77</f>
        <v>1</v>
      </c>
      <c r="D98" s="75" t="e">
        <f>#REF!</f>
        <v>#REF!</v>
      </c>
      <c r="E98" s="106" t="e">
        <f>#REF!</f>
        <v>#REF!</v>
      </c>
      <c r="F98" s="75">
        <f>Vorrunde!CY77</f>
        <v>0</v>
      </c>
      <c r="G98" s="74">
        <f>Vorrunde!AE266</f>
        <v>0</v>
      </c>
      <c r="H98" s="107">
        <f>Vorrunde!AE104</f>
        <v>2</v>
      </c>
      <c r="I98" s="74">
        <f>Vorrunde!AL77</f>
        <v>0</v>
      </c>
      <c r="J98" s="75">
        <f>Vorrunde!CM77</f>
        <v>0</v>
      </c>
      <c r="K98" s="106">
        <f>Vorrunde!AE239</f>
        <v>1</v>
      </c>
      <c r="L98" s="107">
        <f>Vorrunde!AF185</f>
        <v>1</v>
      </c>
      <c r="M98" s="74">
        <f>Vorrunde!BR77</f>
        <v>0</v>
      </c>
      <c r="N98" s="107">
        <f>Vorrunde!AF50</f>
        <v>1</v>
      </c>
      <c r="O98" s="74">
        <f>Vorrunde!P77</f>
        <v>0</v>
      </c>
      <c r="P98" s="107">
        <f>Vorrunde!AV77</f>
        <v>1</v>
      </c>
      <c r="Q98" s="106">
        <f>Vorrunde!AG131</f>
        <v>1</v>
      </c>
      <c r="R98" s="75">
        <f>Vorrunde!AE23</f>
        <v>0</v>
      </c>
      <c r="S98" s="122">
        <f>Vorrunde!D77</f>
        <v>1</v>
      </c>
      <c r="T98" s="75">
        <f>Viertelfinal!C48</f>
        <v>0</v>
      </c>
      <c r="U98" s="117">
        <f>Viertelfinal!T48</f>
        <v>0</v>
      </c>
      <c r="V98" s="106"/>
      <c r="W98" s="122">
        <f>Halbfinal!B21</f>
        <v>1</v>
      </c>
      <c r="X98" s="106">
        <f>Halbfinal!S21</f>
        <v>1</v>
      </c>
      <c r="Y98" s="75">
        <f>Final!D48</f>
        <v>0</v>
      </c>
      <c r="Z98" s="106">
        <f>Final!U48</f>
        <v>2</v>
      </c>
      <c r="AA98" s="73" t="e">
        <f>SUM(B98:Z98)</f>
        <v>#REF!</v>
      </c>
    </row>
    <row r="99" spans="1:27">
      <c r="A99" s="41" t="s">
        <v>10</v>
      </c>
      <c r="B99" s="104">
        <f>Vorrunde!AE213</f>
        <v>0.33333333333333331</v>
      </c>
      <c r="C99" s="105">
        <f>Vorrunde!CD78</f>
        <v>0.33333333333333331</v>
      </c>
      <c r="D99" s="29" t="e">
        <f>#REF!</f>
        <v>#REF!</v>
      </c>
      <c r="E99" s="105" t="e">
        <f>#REF!</f>
        <v>#REF!</v>
      </c>
      <c r="F99" s="29">
        <f>Vorrunde!CY78</f>
        <v>0</v>
      </c>
      <c r="G99" s="28">
        <f>Vorrunde!AE267</f>
        <v>0</v>
      </c>
      <c r="H99" s="104">
        <f>Vorrunde!AE105</f>
        <v>0.5</v>
      </c>
      <c r="I99" s="28">
        <f>Vorrunde!AL78</f>
        <v>0</v>
      </c>
      <c r="J99" s="29">
        <f>Vorrunde!CM78</f>
        <v>0</v>
      </c>
      <c r="K99" s="105">
        <f>Vorrunde!AE240</f>
        <v>0.25</v>
      </c>
      <c r="L99" s="104">
        <f>Vorrunde!AF186</f>
        <v>0.5</v>
      </c>
      <c r="M99" s="28">
        <f>Vorrunde!BR78</f>
        <v>0</v>
      </c>
      <c r="N99" s="104">
        <f>Vorrunde!AF51</f>
        <v>0.33333333333333331</v>
      </c>
      <c r="O99" s="28">
        <f>Vorrunde!P78</f>
        <v>0</v>
      </c>
      <c r="P99" s="104">
        <f>Vorrunde!AV78</f>
        <v>0.25</v>
      </c>
      <c r="Q99" s="105">
        <f>Vorrunde!AG132</f>
        <v>0.5</v>
      </c>
      <c r="R99" s="29">
        <f>Vorrunde!AE24</f>
        <v>0</v>
      </c>
      <c r="S99" s="123">
        <f>Vorrunde!D78</f>
        <v>0.5</v>
      </c>
      <c r="T99" s="29">
        <f>Viertelfinal!C49</f>
        <v>0</v>
      </c>
      <c r="U99" s="118">
        <f>Viertelfinal!T49</f>
        <v>0</v>
      </c>
      <c r="V99" s="105"/>
      <c r="W99" s="123">
        <f>Halbfinal!B22</f>
        <v>0.25</v>
      </c>
      <c r="X99" s="105">
        <f>Halbfinal!S22</f>
        <v>0.33333333333333331</v>
      </c>
      <c r="Y99" s="29">
        <f>Final!D49</f>
        <v>0</v>
      </c>
      <c r="Z99" s="105">
        <f>Final!U49</f>
        <v>0.66666666666666663</v>
      </c>
      <c r="AA99" s="163" t="e">
        <f t="shared" ref="AA99" si="42">AA98/AA97</f>
        <v>#REF!</v>
      </c>
    </row>
    <row r="100" spans="1:27">
      <c r="A100" s="41" t="s">
        <v>4</v>
      </c>
      <c r="B100" s="108">
        <f>Vorrunde!AE214</f>
        <v>5.333333333333333</v>
      </c>
      <c r="C100" s="109">
        <f>Vorrunde!CD79</f>
        <v>2.3333333333333335</v>
      </c>
      <c r="D100" s="108" t="e">
        <f>#REF!</f>
        <v>#REF!</v>
      </c>
      <c r="E100" s="109" t="e">
        <f>#REF!</f>
        <v>#REF!</v>
      </c>
      <c r="F100" s="108">
        <f>Vorrunde!CY79</f>
        <v>6</v>
      </c>
      <c r="G100" s="109">
        <f>Vorrunde!AE268</f>
        <v>10</v>
      </c>
      <c r="H100" s="108">
        <f>Vorrunde!AE106</f>
        <v>4</v>
      </c>
      <c r="I100" s="109">
        <f>Vorrunde!AL79</f>
        <v>5.5</v>
      </c>
      <c r="J100" s="108">
        <f>Vorrunde!CM79</f>
        <v>10</v>
      </c>
      <c r="K100" s="109">
        <f>Vorrunde!AE241</f>
        <v>5</v>
      </c>
      <c r="L100" s="108">
        <f>Vorrunde!AF187</f>
        <v>1</v>
      </c>
      <c r="M100" s="109">
        <f>Vorrunde!BR79</f>
        <v>8</v>
      </c>
      <c r="N100" s="108">
        <f>Vorrunde!AF52</f>
        <v>4</v>
      </c>
      <c r="O100" s="109">
        <f>Vorrunde!P79</f>
        <v>4</v>
      </c>
      <c r="P100" s="108">
        <f>Vorrunde!AV79</f>
        <v>7</v>
      </c>
      <c r="Q100" s="109">
        <f>Vorrunde!AG133</f>
        <v>5</v>
      </c>
      <c r="R100" s="108">
        <f>Vorrunde!AE25</f>
        <v>0</v>
      </c>
      <c r="S100" s="124">
        <f>Vorrunde!D79</f>
        <v>5.5</v>
      </c>
      <c r="T100" s="108">
        <f>Viertelfinal!C50</f>
        <v>7.5</v>
      </c>
      <c r="U100" s="124">
        <f>Viertelfinal!T50</f>
        <v>5.333333333333333</v>
      </c>
      <c r="V100" s="109"/>
      <c r="W100" s="126">
        <f>Halbfinal!B23</f>
        <v>6.5</v>
      </c>
      <c r="X100" s="109">
        <f>Halbfinal!S23</f>
        <v>4</v>
      </c>
      <c r="Y100" s="108">
        <f>Final!D50</f>
        <v>8</v>
      </c>
      <c r="Z100" s="109">
        <f>Final!U50</f>
        <v>3.6666666666666665</v>
      </c>
      <c r="AA100" s="55" t="e">
        <f>SUM(B100:Z100)/24</f>
        <v>#REF!</v>
      </c>
    </row>
    <row r="101" spans="1:27">
      <c r="A101" s="56" t="s">
        <v>7</v>
      </c>
      <c r="B101" s="111">
        <f>Vorrunde!AE215</f>
        <v>8</v>
      </c>
      <c r="C101" s="110">
        <f>Vorrunde!CD80</f>
        <v>3.5</v>
      </c>
      <c r="D101" s="111" t="e">
        <f>#REF!</f>
        <v>#REF!</v>
      </c>
      <c r="E101" s="110" t="e">
        <f>#REF!</f>
        <v>#REF!</v>
      </c>
      <c r="F101" s="111">
        <f>Vorrunde!CY80</f>
        <v>6</v>
      </c>
      <c r="G101" s="110">
        <f>Vorrunde!AE269</f>
        <v>10</v>
      </c>
      <c r="H101" s="111">
        <f>Vorrunde!AE107</f>
        <v>8</v>
      </c>
      <c r="I101" s="110">
        <f>Vorrunde!AL80</f>
        <v>5.5</v>
      </c>
      <c r="J101" s="111">
        <f>Vorrunde!CM80</f>
        <v>10</v>
      </c>
      <c r="K101" s="110">
        <f>Vorrunde!AE242</f>
        <v>6.666666666666667</v>
      </c>
      <c r="L101" s="111">
        <f>Vorrunde!AF188</f>
        <v>2</v>
      </c>
      <c r="M101" s="110">
        <f>Vorrunde!BR80</f>
        <v>8</v>
      </c>
      <c r="N101" s="111">
        <f>Vorrunde!AF53</f>
        <v>6</v>
      </c>
      <c r="O101" s="110">
        <f>Vorrunde!P80</f>
        <v>4</v>
      </c>
      <c r="P101" s="111">
        <f>Vorrunde!AV80</f>
        <v>9.3333333333333339</v>
      </c>
      <c r="Q101" s="110">
        <f>Vorrunde!AG134</f>
        <v>10</v>
      </c>
      <c r="R101" s="111">
        <f>Vorrunde!AE26</f>
        <v>0</v>
      </c>
      <c r="S101" s="125">
        <f>Vorrunde!D80</f>
        <v>11</v>
      </c>
      <c r="T101" s="111">
        <f>Viertelfinal!C51</f>
        <v>7.5</v>
      </c>
      <c r="U101" s="125">
        <f>Viertelfinal!T51</f>
        <v>5.333333333333333</v>
      </c>
      <c r="V101" s="110"/>
      <c r="W101" s="125">
        <f>Halbfinal!B24</f>
        <v>8.6666666666666661</v>
      </c>
      <c r="X101" s="110">
        <f>Halbfinal!S24</f>
        <v>6</v>
      </c>
      <c r="Y101" s="111">
        <f>Final!D51</f>
        <v>8</v>
      </c>
      <c r="Z101" s="110">
        <f>Final!U51</f>
        <v>11</v>
      </c>
      <c r="AA101" s="63" t="e">
        <f>SUM(B101:Z101)/24</f>
        <v>#REF!</v>
      </c>
    </row>
    <row r="102" spans="1:27" ht="5.0999999999999996" customHeight="1">
      <c r="B102" s="71"/>
      <c r="C102" s="72"/>
      <c r="D102" s="71"/>
      <c r="E102" s="72"/>
      <c r="F102" s="71"/>
      <c r="G102" s="72"/>
      <c r="H102" s="71"/>
      <c r="I102" s="72"/>
      <c r="J102" s="71"/>
      <c r="K102" s="72"/>
      <c r="L102" s="71"/>
      <c r="M102" s="72"/>
      <c r="N102" s="71"/>
      <c r="O102" s="72"/>
      <c r="P102" s="71"/>
      <c r="Q102" s="72"/>
      <c r="R102" s="71"/>
      <c r="S102" s="77"/>
      <c r="T102" s="16"/>
      <c r="U102" s="137"/>
      <c r="V102" s="138"/>
      <c r="W102" s="77"/>
      <c r="X102" s="72"/>
      <c r="Y102" s="71"/>
      <c r="Z102" s="72"/>
      <c r="AA102" s="66"/>
    </row>
    <row r="103" spans="1:27">
      <c r="A103" s="67" t="s">
        <v>19</v>
      </c>
      <c r="B103" s="68"/>
      <c r="C103" s="69"/>
      <c r="D103" s="68"/>
      <c r="E103" s="69"/>
      <c r="F103" s="68"/>
      <c r="G103" s="69"/>
      <c r="H103" s="68"/>
      <c r="I103" s="69"/>
      <c r="J103" s="68"/>
      <c r="K103" s="69"/>
      <c r="L103" s="68"/>
      <c r="M103" s="69"/>
      <c r="N103" s="68"/>
      <c r="O103" s="69"/>
      <c r="P103" s="68"/>
      <c r="Q103" s="69"/>
      <c r="R103" s="68"/>
      <c r="S103" s="116"/>
      <c r="T103" s="68"/>
      <c r="U103" s="116"/>
      <c r="V103" s="69"/>
      <c r="W103" s="116"/>
      <c r="X103" s="69"/>
      <c r="Y103" s="68"/>
      <c r="Z103" s="69"/>
      <c r="AA103" s="70"/>
    </row>
    <row r="104" spans="1:27">
      <c r="A104" s="41" t="s">
        <v>2</v>
      </c>
      <c r="B104" s="107">
        <f>Vorrunde!AF210</f>
        <v>20</v>
      </c>
      <c r="C104" s="106">
        <f>Vorrunde!CB75</f>
        <v>25</v>
      </c>
      <c r="D104" s="107" t="e">
        <f>#REF!</f>
        <v>#REF!</v>
      </c>
      <c r="E104" s="106" t="e">
        <f>#REF!</f>
        <v>#REF!</v>
      </c>
      <c r="F104" s="107">
        <f>Vorrunde!CZ75</f>
        <v>13</v>
      </c>
      <c r="G104" s="106">
        <f>Vorrunde!AF264</f>
        <v>14</v>
      </c>
      <c r="H104" s="107">
        <f>Vorrunde!AF102</f>
        <v>20</v>
      </c>
      <c r="I104" s="106">
        <f>Vorrunde!AJ75</f>
        <v>13</v>
      </c>
      <c r="J104" s="107">
        <f>Vorrunde!CN75</f>
        <v>17</v>
      </c>
      <c r="K104" s="106">
        <f>Vorrunde!AF237</f>
        <v>18</v>
      </c>
      <c r="L104" s="107">
        <f>Vorrunde!AG183</f>
        <v>2</v>
      </c>
      <c r="M104" s="106">
        <f>Vorrunde!BS75</f>
        <v>12</v>
      </c>
      <c r="N104" s="107">
        <f>Vorrunde!AG48</f>
        <v>7</v>
      </c>
      <c r="O104" s="106">
        <f>Vorrunde!N75</f>
        <v>22</v>
      </c>
      <c r="P104" s="177">
        <f>Vorrunde!AW75</f>
        <v>-11</v>
      </c>
      <c r="Q104" s="106">
        <f>Vorrunde!AE129</f>
        <v>16</v>
      </c>
      <c r="R104" s="107">
        <f>Vorrunde!AF21</f>
        <v>18</v>
      </c>
      <c r="S104" s="122">
        <f>Vorrunde!E75</f>
        <v>20</v>
      </c>
      <c r="T104" s="107">
        <f>Viertelfinal!D46</f>
        <v>19</v>
      </c>
      <c r="U104" s="122">
        <f>Viertelfinal!U46</f>
        <v>12</v>
      </c>
      <c r="V104" s="106"/>
      <c r="W104" s="122">
        <f>Halbfinal!C19</f>
        <v>9</v>
      </c>
      <c r="X104" s="106">
        <f>Halbfinal!T19</f>
        <v>5</v>
      </c>
      <c r="Y104" s="107">
        <f>Final!B46</f>
        <v>10</v>
      </c>
      <c r="Z104" s="106">
        <f>Final!S46</f>
        <v>17</v>
      </c>
      <c r="AA104" s="46" t="e">
        <f>SUM(B104:Z104)</f>
        <v>#REF!</v>
      </c>
    </row>
    <row r="105" spans="1:27">
      <c r="A105" s="41" t="s">
        <v>3</v>
      </c>
      <c r="B105" s="71">
        <f>Vorrunde!AF211</f>
        <v>2</v>
      </c>
      <c r="C105" s="72">
        <f>Vorrunde!CB76</f>
        <v>3</v>
      </c>
      <c r="D105" s="71" t="e">
        <f>#REF!</f>
        <v>#REF!</v>
      </c>
      <c r="E105" s="72" t="e">
        <f>#REF!</f>
        <v>#REF!</v>
      </c>
      <c r="F105" s="71">
        <f>Vorrunde!CZ76</f>
        <v>2</v>
      </c>
      <c r="G105" s="72">
        <f>Vorrunde!AF265</f>
        <v>2</v>
      </c>
      <c r="H105" s="71">
        <f>Vorrunde!AF103</f>
        <v>3</v>
      </c>
      <c r="I105" s="72">
        <f>Vorrunde!AJ76</f>
        <v>3</v>
      </c>
      <c r="J105" s="71">
        <f>Vorrunde!CN76</f>
        <v>2</v>
      </c>
      <c r="K105" s="72">
        <f>Vorrunde!AF238</f>
        <v>4</v>
      </c>
      <c r="L105" s="71">
        <f>Vorrunde!AG184</f>
        <v>2</v>
      </c>
      <c r="M105" s="72">
        <f>Vorrunde!BS76</f>
        <v>2</v>
      </c>
      <c r="N105" s="71">
        <f>Vorrunde!AG49</f>
        <v>2</v>
      </c>
      <c r="O105" s="72">
        <f>Vorrunde!N76</f>
        <v>3</v>
      </c>
      <c r="P105" s="71">
        <f>Vorrunde!AW76</f>
        <v>3</v>
      </c>
      <c r="Q105" s="72">
        <f>Vorrunde!AE130</f>
        <v>3</v>
      </c>
      <c r="R105" s="71">
        <f>Vorrunde!AF22</f>
        <v>4</v>
      </c>
      <c r="S105" s="77">
        <f>Vorrunde!E76</f>
        <v>2</v>
      </c>
      <c r="T105" s="71">
        <f>Viertelfinal!D47</f>
        <v>2</v>
      </c>
      <c r="U105" s="77">
        <f>Viertelfinal!U47</f>
        <v>3</v>
      </c>
      <c r="V105" s="72"/>
      <c r="W105" s="77">
        <f>Halbfinal!C20</f>
        <v>4</v>
      </c>
      <c r="X105" s="72">
        <f>Halbfinal!T20</f>
        <v>2</v>
      </c>
      <c r="Y105" s="71">
        <f>Final!B47</f>
        <v>3</v>
      </c>
      <c r="Z105" s="72">
        <f>Final!S47</f>
        <v>4</v>
      </c>
      <c r="AA105" s="49" t="e">
        <f>SUM(B105:Z105)</f>
        <v>#REF!</v>
      </c>
    </row>
    <row r="106" spans="1:27">
      <c r="A106" s="41" t="s">
        <v>5</v>
      </c>
      <c r="B106" s="75">
        <f>Vorrunde!AF212</f>
        <v>0</v>
      </c>
      <c r="C106" s="74">
        <f>Vorrunde!CB77</f>
        <v>0</v>
      </c>
      <c r="D106" s="107" t="e">
        <f>#REF!</f>
        <v>#REF!</v>
      </c>
      <c r="E106" s="106" t="e">
        <f>#REF!</f>
        <v>#REF!</v>
      </c>
      <c r="F106" s="75">
        <f>Vorrunde!CZ77</f>
        <v>0</v>
      </c>
      <c r="G106" s="74">
        <f>Vorrunde!AF266</f>
        <v>0</v>
      </c>
      <c r="H106" s="75">
        <f>Vorrunde!AF104</f>
        <v>0</v>
      </c>
      <c r="I106" s="106">
        <f>Vorrunde!AJ77</f>
        <v>1</v>
      </c>
      <c r="J106" s="75">
        <f>Vorrunde!CN77</f>
        <v>0</v>
      </c>
      <c r="K106" s="74">
        <f>Vorrunde!AF239</f>
        <v>0</v>
      </c>
      <c r="L106" s="107">
        <f>Vorrunde!AG185</f>
        <v>1</v>
      </c>
      <c r="M106" s="74">
        <f>Vorrunde!BS77</f>
        <v>0</v>
      </c>
      <c r="N106" s="107">
        <f>Vorrunde!AG50</f>
        <v>1</v>
      </c>
      <c r="O106" s="74">
        <f>Vorrunde!N77</f>
        <v>0</v>
      </c>
      <c r="P106" s="75">
        <f>Vorrunde!AW77</f>
        <v>0</v>
      </c>
      <c r="Q106" s="74">
        <f>Vorrunde!AE131</f>
        <v>0</v>
      </c>
      <c r="R106" s="107">
        <f>Vorrunde!AF23</f>
        <v>1</v>
      </c>
      <c r="S106" s="117">
        <f>Vorrunde!E77</f>
        <v>0</v>
      </c>
      <c r="T106" s="75">
        <f>Viertelfinal!D48</f>
        <v>0</v>
      </c>
      <c r="U106" s="117">
        <f>Viertelfinal!U48</f>
        <v>0</v>
      </c>
      <c r="V106" s="106"/>
      <c r="W106" s="122">
        <f>Halbfinal!C21</f>
        <v>2</v>
      </c>
      <c r="X106" s="106">
        <f>Halbfinal!T21</f>
        <v>1</v>
      </c>
      <c r="Y106" s="107">
        <f>Final!B48</f>
        <v>2</v>
      </c>
      <c r="Z106" s="106">
        <f>Final!S48</f>
        <v>1</v>
      </c>
      <c r="AA106" s="73" t="e">
        <f>SUM(B106:Z106)</f>
        <v>#REF!</v>
      </c>
    </row>
    <row r="107" spans="1:27">
      <c r="A107" s="41" t="s">
        <v>10</v>
      </c>
      <c r="B107" s="29">
        <f>Vorrunde!AF213</f>
        <v>0</v>
      </c>
      <c r="C107" s="28">
        <f>Vorrunde!CB78</f>
        <v>0</v>
      </c>
      <c r="D107" s="104" t="e">
        <f>#REF!</f>
        <v>#REF!</v>
      </c>
      <c r="E107" s="105" t="e">
        <f>#REF!</f>
        <v>#REF!</v>
      </c>
      <c r="F107" s="29">
        <f>Vorrunde!CZ78</f>
        <v>0</v>
      </c>
      <c r="G107" s="28">
        <f>Vorrunde!AF267</f>
        <v>0</v>
      </c>
      <c r="H107" s="29">
        <f>Vorrunde!AF105</f>
        <v>0</v>
      </c>
      <c r="I107" s="105">
        <f>Vorrunde!AJ78</f>
        <v>0.33333333333333331</v>
      </c>
      <c r="J107" s="29">
        <f>Vorrunde!CN78</f>
        <v>0</v>
      </c>
      <c r="K107" s="28">
        <f>Vorrunde!AF240</f>
        <v>0</v>
      </c>
      <c r="L107" s="104">
        <f>Vorrunde!AG186</f>
        <v>0.5</v>
      </c>
      <c r="M107" s="28">
        <f>Vorrunde!BS78</f>
        <v>0</v>
      </c>
      <c r="N107" s="104">
        <f>Vorrunde!AG51</f>
        <v>0.5</v>
      </c>
      <c r="O107" s="28">
        <f>Vorrunde!N78</f>
        <v>0</v>
      </c>
      <c r="P107" s="29">
        <f>Vorrunde!AW78</f>
        <v>0</v>
      </c>
      <c r="Q107" s="28">
        <f>Vorrunde!AE132</f>
        <v>0</v>
      </c>
      <c r="R107" s="104">
        <f>Vorrunde!AF24</f>
        <v>0.25</v>
      </c>
      <c r="S107" s="118">
        <f>Vorrunde!E78</f>
        <v>0</v>
      </c>
      <c r="T107" s="29">
        <f>Viertelfinal!D49</f>
        <v>0</v>
      </c>
      <c r="U107" s="118">
        <f>Viertelfinal!U49</f>
        <v>0</v>
      </c>
      <c r="V107" s="105"/>
      <c r="W107" s="123">
        <f>Halbfinal!C22</f>
        <v>0.5</v>
      </c>
      <c r="X107" s="105">
        <f>Halbfinal!T22</f>
        <v>0.5</v>
      </c>
      <c r="Y107" s="104">
        <f>Final!B49</f>
        <v>0.66666666666666663</v>
      </c>
      <c r="Z107" s="105">
        <f>Final!S49</f>
        <v>0.25</v>
      </c>
      <c r="AA107" s="163" t="e">
        <f t="shared" ref="AA107" si="43">AA106/AA105</f>
        <v>#REF!</v>
      </c>
    </row>
    <row r="108" spans="1:27">
      <c r="A108" s="41" t="s">
        <v>4</v>
      </c>
      <c r="B108" s="108">
        <f>Vorrunde!AF214</f>
        <v>10</v>
      </c>
      <c r="C108" s="109">
        <f>Vorrunde!CB79</f>
        <v>8.3333333333333339</v>
      </c>
      <c r="D108" s="108" t="e">
        <f>#REF!</f>
        <v>#REF!</v>
      </c>
      <c r="E108" s="109" t="e">
        <f>#REF!</f>
        <v>#REF!</v>
      </c>
      <c r="F108" s="108">
        <f>Vorrunde!CZ79</f>
        <v>6.5</v>
      </c>
      <c r="G108" s="109">
        <f>Vorrunde!AF268</f>
        <v>7</v>
      </c>
      <c r="H108" s="108">
        <f>Vorrunde!AF106</f>
        <v>6.666666666666667</v>
      </c>
      <c r="I108" s="109">
        <f>Vorrunde!AJ79</f>
        <v>4.333333333333333</v>
      </c>
      <c r="J108" s="108">
        <f>Vorrunde!CN79</f>
        <v>8.5</v>
      </c>
      <c r="K108" s="109">
        <f>Vorrunde!AF241</f>
        <v>4.5</v>
      </c>
      <c r="L108" s="108">
        <f>Vorrunde!AG187</f>
        <v>1</v>
      </c>
      <c r="M108" s="109">
        <f>Vorrunde!BS79</f>
        <v>6</v>
      </c>
      <c r="N108" s="108">
        <f>Vorrunde!AG52</f>
        <v>3.5</v>
      </c>
      <c r="O108" s="109">
        <f>Vorrunde!N79</f>
        <v>7.333333333333333</v>
      </c>
      <c r="P108" s="108">
        <f>Vorrunde!AW79</f>
        <v>-3.6666666666666665</v>
      </c>
      <c r="Q108" s="109">
        <f>Vorrunde!AE133</f>
        <v>5.333333333333333</v>
      </c>
      <c r="R108" s="108">
        <f>Vorrunde!AF25</f>
        <v>4.5</v>
      </c>
      <c r="S108" s="124">
        <f>Vorrunde!E79</f>
        <v>10</v>
      </c>
      <c r="T108" s="108">
        <f>Viertelfinal!D50</f>
        <v>9.5</v>
      </c>
      <c r="U108" s="124">
        <f>Viertelfinal!U50</f>
        <v>4</v>
      </c>
      <c r="V108" s="109"/>
      <c r="W108" s="126">
        <f>Halbfinal!C23</f>
        <v>2.25</v>
      </c>
      <c r="X108" s="109">
        <f>Halbfinal!T23</f>
        <v>2.5</v>
      </c>
      <c r="Y108" s="108">
        <f>Final!B50</f>
        <v>3.3333333333333335</v>
      </c>
      <c r="Z108" s="109">
        <f>Final!S50</f>
        <v>4.25</v>
      </c>
      <c r="AA108" s="55" t="e">
        <f>SUM(B108:Z108)/24</f>
        <v>#REF!</v>
      </c>
    </row>
    <row r="109" spans="1:27">
      <c r="A109" s="56" t="s">
        <v>7</v>
      </c>
      <c r="B109" s="111">
        <f>Vorrunde!AF215</f>
        <v>10</v>
      </c>
      <c r="C109" s="110">
        <f>Vorrunde!CB80</f>
        <v>8.3333333333333339</v>
      </c>
      <c r="D109" s="111" t="e">
        <f>#REF!</f>
        <v>#REF!</v>
      </c>
      <c r="E109" s="110" t="e">
        <f>#REF!</f>
        <v>#REF!</v>
      </c>
      <c r="F109" s="111">
        <f>Vorrunde!CZ80</f>
        <v>6.5</v>
      </c>
      <c r="G109" s="110">
        <f>Vorrunde!AF269</f>
        <v>7</v>
      </c>
      <c r="H109" s="111">
        <f>Vorrunde!AF107</f>
        <v>6.666666666666667</v>
      </c>
      <c r="I109" s="110">
        <f>Vorrunde!AJ80</f>
        <v>6.5</v>
      </c>
      <c r="J109" s="111">
        <f>Vorrunde!CN80</f>
        <v>8.5</v>
      </c>
      <c r="K109" s="110">
        <f>Vorrunde!AF242</f>
        <v>4.5</v>
      </c>
      <c r="L109" s="111">
        <f>Vorrunde!AG188</f>
        <v>2</v>
      </c>
      <c r="M109" s="110">
        <f>Vorrunde!BS80</f>
        <v>6</v>
      </c>
      <c r="N109" s="111">
        <f>Vorrunde!AG53</f>
        <v>7</v>
      </c>
      <c r="O109" s="110">
        <f>Vorrunde!N80</f>
        <v>7.333333333333333</v>
      </c>
      <c r="P109" s="111">
        <f>Vorrunde!AW80</f>
        <v>-3.6666666666666665</v>
      </c>
      <c r="Q109" s="110">
        <f>Vorrunde!AE134</f>
        <v>5.333333333333333</v>
      </c>
      <c r="R109" s="111">
        <f>Vorrunde!AF26</f>
        <v>6</v>
      </c>
      <c r="S109" s="125">
        <f>Vorrunde!E80</f>
        <v>10</v>
      </c>
      <c r="T109" s="111">
        <f>Viertelfinal!D51</f>
        <v>9.5</v>
      </c>
      <c r="U109" s="125">
        <f>Viertelfinal!U51</f>
        <v>4</v>
      </c>
      <c r="V109" s="110"/>
      <c r="W109" s="125">
        <f>Halbfinal!C24</f>
        <v>4.5</v>
      </c>
      <c r="X109" s="110">
        <f>Halbfinal!T24</f>
        <v>5</v>
      </c>
      <c r="Y109" s="111">
        <f>Final!B51</f>
        <v>10</v>
      </c>
      <c r="Z109" s="110">
        <f>Final!S51</f>
        <v>5.666666666666667</v>
      </c>
      <c r="AA109" s="63" t="e">
        <f>SUM(B109:Z109)/24</f>
        <v>#REF!</v>
      </c>
    </row>
    <row r="110" spans="1:27" ht="5.0999999999999996" customHeight="1">
      <c r="B110" s="71"/>
      <c r="C110" s="72"/>
      <c r="D110" s="71"/>
      <c r="E110" s="72"/>
      <c r="F110" s="71"/>
      <c r="G110" s="72"/>
      <c r="H110" s="71"/>
      <c r="I110" s="72"/>
      <c r="J110" s="71"/>
      <c r="K110" s="72"/>
      <c r="L110" s="71"/>
      <c r="M110" s="72"/>
      <c r="N110" s="71"/>
      <c r="O110" s="72"/>
      <c r="P110" s="71"/>
      <c r="Q110" s="72"/>
      <c r="R110" s="71"/>
      <c r="S110" s="77"/>
      <c r="T110" s="16"/>
      <c r="U110" s="137"/>
      <c r="V110" s="138"/>
      <c r="W110" s="77"/>
      <c r="X110" s="72"/>
      <c r="Y110" s="71"/>
      <c r="Z110" s="72"/>
      <c r="AA110" s="66"/>
    </row>
    <row r="111" spans="1:27">
      <c r="A111" s="67" t="s">
        <v>20</v>
      </c>
      <c r="B111" s="68"/>
      <c r="C111" s="69"/>
      <c r="D111" s="68"/>
      <c r="E111" s="69"/>
      <c r="F111" s="68"/>
      <c r="G111" s="69"/>
      <c r="H111" s="68"/>
      <c r="I111" s="69"/>
      <c r="J111" s="68"/>
      <c r="K111" s="69"/>
      <c r="L111" s="68"/>
      <c r="M111" s="69"/>
      <c r="N111" s="68"/>
      <c r="O111" s="69"/>
      <c r="P111" s="68"/>
      <c r="Q111" s="69"/>
      <c r="R111" s="68"/>
      <c r="S111" s="116"/>
      <c r="T111" s="68"/>
      <c r="U111" s="116"/>
      <c r="V111" s="69"/>
      <c r="W111" s="116"/>
      <c r="X111" s="69"/>
      <c r="Y111" s="68"/>
      <c r="Z111" s="69"/>
      <c r="AA111" s="70"/>
    </row>
    <row r="112" spans="1:27">
      <c r="A112" s="41" t="s">
        <v>2</v>
      </c>
      <c r="B112" s="107">
        <f>Vorrunde!AG210</f>
        <v>14</v>
      </c>
      <c r="C112" s="106">
        <f>Vorrunde!CC75</f>
        <v>18</v>
      </c>
      <c r="D112" s="107" t="e">
        <f>#REF!</f>
        <v>#REF!</v>
      </c>
      <c r="E112" s="106" t="e">
        <f>#REF!</f>
        <v>#REF!</v>
      </c>
      <c r="F112" s="107">
        <f>Vorrunde!CX75</f>
        <v>25</v>
      </c>
      <c r="G112" s="106">
        <f>Vorrunde!AG264</f>
        <v>16</v>
      </c>
      <c r="H112" s="107">
        <f>Vorrunde!AG102</f>
        <v>14</v>
      </c>
      <c r="I112" s="106">
        <f>Vorrunde!AK75</f>
        <v>26</v>
      </c>
      <c r="J112" s="107">
        <f>Vorrunde!CO75</f>
        <v>13</v>
      </c>
      <c r="K112" s="106">
        <f>Vorrunde!AG237</f>
        <v>12</v>
      </c>
      <c r="L112" s="107">
        <f>Vorrunde!AE183</f>
        <v>16</v>
      </c>
      <c r="M112" s="106">
        <f>Vorrunde!BQ75</f>
        <v>22</v>
      </c>
      <c r="N112" s="107">
        <f>Vorrunde!AE48</f>
        <v>20</v>
      </c>
      <c r="O112" s="106">
        <f>Vorrunde!O75</f>
        <v>20</v>
      </c>
      <c r="P112" s="107">
        <f>Vorrunde!AU75</f>
        <v>30</v>
      </c>
      <c r="Q112" s="106">
        <f>Vorrunde!AF129</f>
        <v>24</v>
      </c>
      <c r="R112" s="107">
        <f>Vorrunde!AG21</f>
        <v>9</v>
      </c>
      <c r="S112" s="122">
        <f>Vorrunde!C75</f>
        <v>19</v>
      </c>
      <c r="T112" s="107">
        <f>Viertelfinal!B46</f>
        <v>16</v>
      </c>
      <c r="U112" s="122">
        <f>Viertelfinal!S46</f>
        <v>22</v>
      </c>
      <c r="V112" s="106"/>
      <c r="W112" s="122">
        <f>Halbfinal!D19</f>
        <v>12</v>
      </c>
      <c r="X112" s="106">
        <f>Halbfinal!U19</f>
        <v>0</v>
      </c>
      <c r="Y112" s="107">
        <f>Final!C46</f>
        <v>16</v>
      </c>
      <c r="Z112" s="106">
        <f>Final!T46</f>
        <v>22</v>
      </c>
      <c r="AA112" s="46" t="e">
        <f>SUM(B112:Z112)</f>
        <v>#REF!</v>
      </c>
    </row>
    <row r="113" spans="1:27">
      <c r="A113" s="41" t="s">
        <v>3</v>
      </c>
      <c r="B113" s="71">
        <f>Vorrunde!AG211</f>
        <v>2</v>
      </c>
      <c r="C113" s="72">
        <f>Vorrunde!CC76</f>
        <v>3</v>
      </c>
      <c r="D113" s="71" t="e">
        <f>#REF!</f>
        <v>#REF!</v>
      </c>
      <c r="E113" s="72" t="e">
        <f>#REF!</f>
        <v>#REF!</v>
      </c>
      <c r="F113" s="71">
        <f>Vorrunde!CX76</f>
        <v>3</v>
      </c>
      <c r="G113" s="72">
        <f>Vorrunde!AG265</f>
        <v>2</v>
      </c>
      <c r="H113" s="71">
        <f>Vorrunde!AG103</f>
        <v>3</v>
      </c>
      <c r="I113" s="72">
        <f>Vorrunde!AK76</f>
        <v>3</v>
      </c>
      <c r="J113" s="71">
        <f>Vorrunde!CO76</f>
        <v>2</v>
      </c>
      <c r="K113" s="72">
        <f>Vorrunde!AG238</f>
        <v>3</v>
      </c>
      <c r="L113" s="71">
        <f>Vorrunde!AE184</f>
        <v>2</v>
      </c>
      <c r="M113" s="72">
        <f>Vorrunde!BQ76</f>
        <v>2</v>
      </c>
      <c r="N113" s="71">
        <f>Vorrunde!AE49</f>
        <v>3</v>
      </c>
      <c r="O113" s="72">
        <f>Vorrunde!O76</f>
        <v>2</v>
      </c>
      <c r="P113" s="71">
        <f>Vorrunde!AU76</f>
        <v>4</v>
      </c>
      <c r="Q113" s="72">
        <f>Vorrunde!AF130</f>
        <v>3</v>
      </c>
      <c r="R113" s="71">
        <f>Vorrunde!AG22</f>
        <v>3</v>
      </c>
      <c r="S113" s="77">
        <f>Vorrunde!C76</f>
        <v>2</v>
      </c>
      <c r="T113" s="71">
        <f>Viertelfinal!B47</f>
        <v>2</v>
      </c>
      <c r="U113" s="77">
        <f>Viertelfinal!S47</f>
        <v>4</v>
      </c>
      <c r="V113" s="72"/>
      <c r="W113" s="77">
        <f>Halbfinal!D20</f>
        <v>4</v>
      </c>
      <c r="X113" s="72">
        <f>Halbfinal!U20</f>
        <v>2</v>
      </c>
      <c r="Y113" s="71">
        <f>Final!C47</f>
        <v>3</v>
      </c>
      <c r="Z113" s="72">
        <f>Final!T47</f>
        <v>3</v>
      </c>
      <c r="AA113" s="49" t="e">
        <f>SUM(B113:Z113)</f>
        <v>#REF!</v>
      </c>
    </row>
    <row r="114" spans="1:27">
      <c r="A114" s="41" t="s">
        <v>5</v>
      </c>
      <c r="B114" s="75">
        <f>Vorrunde!AG212</f>
        <v>0</v>
      </c>
      <c r="C114" s="106">
        <f>Vorrunde!CC77</f>
        <v>1</v>
      </c>
      <c r="D114" s="107" t="e">
        <f>#REF!</f>
        <v>#REF!</v>
      </c>
      <c r="E114" s="106" t="e">
        <f>#REF!</f>
        <v>#REF!</v>
      </c>
      <c r="F114" s="75">
        <f>Vorrunde!CX77</f>
        <v>0</v>
      </c>
      <c r="G114" s="74">
        <f>Vorrunde!AG266</f>
        <v>0</v>
      </c>
      <c r="H114" s="107">
        <f>Vorrunde!AG104</f>
        <v>1</v>
      </c>
      <c r="I114" s="74">
        <f>Vorrunde!AK77</f>
        <v>0</v>
      </c>
      <c r="J114" s="75">
        <f>Vorrunde!CO77</f>
        <v>0</v>
      </c>
      <c r="K114" s="106">
        <f>Vorrunde!AG239</f>
        <v>2</v>
      </c>
      <c r="L114" s="75">
        <f>Vorrunde!AE185</f>
        <v>0</v>
      </c>
      <c r="M114" s="74">
        <f>Vorrunde!BQ77</f>
        <v>0</v>
      </c>
      <c r="N114" s="75">
        <f>Vorrunde!AE50</f>
        <v>0</v>
      </c>
      <c r="O114" s="74">
        <f>Vorrunde!O77</f>
        <v>0</v>
      </c>
      <c r="P114" s="107">
        <f>Vorrunde!AU77</f>
        <v>1</v>
      </c>
      <c r="Q114" s="74">
        <f>Vorrunde!AF131</f>
        <v>0</v>
      </c>
      <c r="R114" s="107">
        <f>Vorrunde!AG23</f>
        <v>1</v>
      </c>
      <c r="S114" s="117">
        <f>Vorrunde!C77</f>
        <v>0</v>
      </c>
      <c r="T114" s="75">
        <f>Viertelfinal!B48</f>
        <v>0</v>
      </c>
      <c r="U114" s="122">
        <f>Viertelfinal!S48</f>
        <v>1</v>
      </c>
      <c r="V114" s="106"/>
      <c r="W114" s="122">
        <f>Halbfinal!D21</f>
        <v>0</v>
      </c>
      <c r="X114" s="106">
        <f>Halbfinal!U21</f>
        <v>2</v>
      </c>
      <c r="Y114" s="75">
        <f>Final!C48</f>
        <v>0</v>
      </c>
      <c r="Z114" s="74">
        <f>Final!T48</f>
        <v>0</v>
      </c>
      <c r="AA114" s="73" t="e">
        <f>SUM(B114:Z114)</f>
        <v>#REF!</v>
      </c>
    </row>
    <row r="115" spans="1:27">
      <c r="A115" s="41" t="s">
        <v>10</v>
      </c>
      <c r="B115" s="29">
        <f>Vorrunde!AG213</f>
        <v>0</v>
      </c>
      <c r="C115" s="105">
        <f>Vorrunde!CC78</f>
        <v>0.33333333333333331</v>
      </c>
      <c r="D115" s="104" t="e">
        <f>#REF!</f>
        <v>#REF!</v>
      </c>
      <c r="E115" s="105" t="e">
        <f>#REF!</f>
        <v>#REF!</v>
      </c>
      <c r="F115" s="29">
        <f>Vorrunde!CX78</f>
        <v>0</v>
      </c>
      <c r="G115" s="28">
        <f>Vorrunde!AG267</f>
        <v>0</v>
      </c>
      <c r="H115" s="104">
        <f>Vorrunde!AG105</f>
        <v>0.33333333333333331</v>
      </c>
      <c r="I115" s="28">
        <f>Vorrunde!AK78</f>
        <v>0</v>
      </c>
      <c r="J115" s="29">
        <f>Vorrunde!CO78</f>
        <v>0</v>
      </c>
      <c r="K115" s="105">
        <f>Vorrunde!AG240</f>
        <v>0.66666666666666663</v>
      </c>
      <c r="L115" s="29">
        <f>Vorrunde!AE186</f>
        <v>0</v>
      </c>
      <c r="M115" s="28">
        <f>Vorrunde!BQ78</f>
        <v>0</v>
      </c>
      <c r="N115" s="29">
        <f>Vorrunde!AE51</f>
        <v>0</v>
      </c>
      <c r="O115" s="28">
        <f>Vorrunde!O78</f>
        <v>0</v>
      </c>
      <c r="P115" s="104">
        <f>Vorrunde!AU78</f>
        <v>0.25</v>
      </c>
      <c r="Q115" s="28">
        <f>Vorrunde!AF132</f>
        <v>0</v>
      </c>
      <c r="R115" s="104">
        <f>Vorrunde!AG24</f>
        <v>0.33333333333333331</v>
      </c>
      <c r="S115" s="118">
        <f>Vorrunde!C78</f>
        <v>0</v>
      </c>
      <c r="T115" s="29">
        <f>Viertelfinal!B49</f>
        <v>0</v>
      </c>
      <c r="U115" s="123">
        <f>Viertelfinal!S49</f>
        <v>0.25</v>
      </c>
      <c r="V115" s="105"/>
      <c r="W115" s="118">
        <f>Halbfinal!D22</f>
        <v>0</v>
      </c>
      <c r="X115" s="105">
        <f>Halbfinal!U22</f>
        <v>1</v>
      </c>
      <c r="Y115" s="29">
        <f>Final!C49</f>
        <v>0</v>
      </c>
      <c r="Z115" s="28">
        <f>Final!T49</f>
        <v>0</v>
      </c>
      <c r="AA115" s="163" t="e">
        <f t="shared" ref="AA115" si="44">AA114/AA113</f>
        <v>#REF!</v>
      </c>
    </row>
    <row r="116" spans="1:27">
      <c r="A116" s="41" t="s">
        <v>4</v>
      </c>
      <c r="B116" s="108">
        <f>Vorrunde!AG214</f>
        <v>7</v>
      </c>
      <c r="C116" s="109">
        <f>Vorrunde!CC79</f>
        <v>6</v>
      </c>
      <c r="D116" s="108" t="e">
        <f>#REF!</f>
        <v>#REF!</v>
      </c>
      <c r="E116" s="109" t="e">
        <f>#REF!</f>
        <v>#REF!</v>
      </c>
      <c r="F116" s="108">
        <f>Vorrunde!CX79</f>
        <v>8.3333333333333339</v>
      </c>
      <c r="G116" s="109">
        <f>Vorrunde!AG268</f>
        <v>8</v>
      </c>
      <c r="H116" s="108">
        <f>Vorrunde!AG106</f>
        <v>4.666666666666667</v>
      </c>
      <c r="I116" s="109">
        <f>Vorrunde!AK79</f>
        <v>8.6666666666666661</v>
      </c>
      <c r="J116" s="108">
        <f>Vorrunde!CO79</f>
        <v>6.5</v>
      </c>
      <c r="K116" s="109">
        <f>Vorrunde!AG241</f>
        <v>4</v>
      </c>
      <c r="L116" s="108">
        <f>Vorrunde!AE187</f>
        <v>8</v>
      </c>
      <c r="M116" s="109">
        <f>Vorrunde!BQ79</f>
        <v>11</v>
      </c>
      <c r="N116" s="108">
        <f>Vorrunde!AE52</f>
        <v>6.666666666666667</v>
      </c>
      <c r="O116" s="109">
        <f>Vorrunde!O79</f>
        <v>10</v>
      </c>
      <c r="P116" s="108">
        <f>Vorrunde!AU79</f>
        <v>7.5</v>
      </c>
      <c r="Q116" s="109">
        <f>Vorrunde!AF133</f>
        <v>8</v>
      </c>
      <c r="R116" s="108">
        <f>Vorrunde!AG25</f>
        <v>3</v>
      </c>
      <c r="S116" s="124">
        <f>Vorrunde!C79</f>
        <v>9.5</v>
      </c>
      <c r="T116" s="108">
        <f>Viertelfinal!B50</f>
        <v>8</v>
      </c>
      <c r="U116" s="124">
        <f>Viertelfinal!S50</f>
        <v>5.5</v>
      </c>
      <c r="V116" s="109"/>
      <c r="W116" s="126">
        <f>Halbfinal!D23</f>
        <v>3</v>
      </c>
      <c r="X116" s="109">
        <f>Halbfinal!U23</f>
        <v>0</v>
      </c>
      <c r="Y116" s="108">
        <f>Final!C50</f>
        <v>5.333333333333333</v>
      </c>
      <c r="Z116" s="109">
        <f>Final!T50</f>
        <v>7.333333333333333</v>
      </c>
      <c r="AA116" s="55" t="e">
        <f>SUM(B116:Z116)/24</f>
        <v>#REF!</v>
      </c>
    </row>
    <row r="117" spans="1:27">
      <c r="A117" s="56" t="s">
        <v>7</v>
      </c>
      <c r="B117" s="111">
        <f>Vorrunde!AG215</f>
        <v>7</v>
      </c>
      <c r="C117" s="110">
        <f>Vorrunde!CC80</f>
        <v>9</v>
      </c>
      <c r="D117" s="111" t="e">
        <f>#REF!</f>
        <v>#REF!</v>
      </c>
      <c r="E117" s="110" t="e">
        <f>#REF!</f>
        <v>#REF!</v>
      </c>
      <c r="F117" s="111">
        <f>Vorrunde!CX80</f>
        <v>8.3333333333333339</v>
      </c>
      <c r="G117" s="110">
        <f>Vorrunde!AG269</f>
        <v>8</v>
      </c>
      <c r="H117" s="111">
        <f>Vorrunde!AG107</f>
        <v>7</v>
      </c>
      <c r="I117" s="110">
        <f>Vorrunde!AK80</f>
        <v>8.6666666666666661</v>
      </c>
      <c r="J117" s="111">
        <f>Vorrunde!CO80</f>
        <v>6.5</v>
      </c>
      <c r="K117" s="110">
        <f>Vorrunde!AG242</f>
        <v>12</v>
      </c>
      <c r="L117" s="111">
        <f>Vorrunde!AE188</f>
        <v>8</v>
      </c>
      <c r="M117" s="110">
        <f>Vorrunde!BQ80</f>
        <v>11</v>
      </c>
      <c r="N117" s="111">
        <f>Vorrunde!AE53</f>
        <v>6.666666666666667</v>
      </c>
      <c r="O117" s="110">
        <f>Vorrunde!O80</f>
        <v>10</v>
      </c>
      <c r="P117" s="111">
        <f>Vorrunde!AU80</f>
        <v>10</v>
      </c>
      <c r="Q117" s="110">
        <f>Vorrunde!AF134</f>
        <v>8</v>
      </c>
      <c r="R117" s="111">
        <f>Vorrunde!AG26</f>
        <v>4.5</v>
      </c>
      <c r="S117" s="125">
        <f>Vorrunde!C80</f>
        <v>9.5</v>
      </c>
      <c r="T117" s="111">
        <f>Viertelfinal!B51</f>
        <v>8</v>
      </c>
      <c r="U117" s="125">
        <f>Viertelfinal!S51</f>
        <v>7.333333333333333</v>
      </c>
      <c r="V117" s="110"/>
      <c r="W117" s="125">
        <f>Halbfinal!D24</f>
        <v>3</v>
      </c>
      <c r="X117" s="110">
        <v>0</v>
      </c>
      <c r="Y117" s="111">
        <f>Final!C51</f>
        <v>5.333333333333333</v>
      </c>
      <c r="Z117" s="110">
        <f>Final!T51</f>
        <v>7.333333333333333</v>
      </c>
      <c r="AA117" s="63" t="e">
        <f>SUM(B117:Z117)/24</f>
        <v>#REF!</v>
      </c>
    </row>
    <row r="118" spans="1:27" ht="4.5" customHeight="1"/>
    <row r="119" spans="1:27">
      <c r="A119" s="32"/>
      <c r="B119" s="280" t="s">
        <v>9</v>
      </c>
      <c r="C119" s="280"/>
      <c r="D119" s="280"/>
      <c r="E119" s="280"/>
      <c r="F119" s="280"/>
      <c r="G119" s="280"/>
      <c r="H119" s="280"/>
      <c r="I119" s="280"/>
      <c r="J119" s="280"/>
      <c r="K119" s="280"/>
      <c r="L119" s="280"/>
      <c r="M119" s="280"/>
      <c r="N119" s="280"/>
      <c r="O119" s="280"/>
      <c r="P119" s="280"/>
      <c r="Q119" s="280"/>
      <c r="R119" s="280"/>
      <c r="S119" s="280"/>
      <c r="T119" s="281"/>
      <c r="U119" s="281"/>
      <c r="V119" s="178"/>
      <c r="W119" s="178"/>
      <c r="X119" s="178"/>
      <c r="Y119" s="178"/>
      <c r="Z119" s="178"/>
    </row>
    <row r="120" spans="1:27">
      <c r="A120" s="33"/>
      <c r="B120" s="34">
        <v>1</v>
      </c>
      <c r="C120" s="35">
        <v>2</v>
      </c>
      <c r="D120" s="34">
        <v>3</v>
      </c>
      <c r="E120" s="35">
        <v>4</v>
      </c>
      <c r="F120" s="34">
        <v>5</v>
      </c>
      <c r="G120" s="35">
        <v>6</v>
      </c>
      <c r="H120" s="34">
        <v>7</v>
      </c>
      <c r="I120" s="35">
        <v>8</v>
      </c>
      <c r="J120" s="34">
        <v>9</v>
      </c>
      <c r="K120" s="35">
        <v>10</v>
      </c>
      <c r="L120" s="34">
        <v>11</v>
      </c>
      <c r="M120" s="35">
        <v>12</v>
      </c>
      <c r="N120" s="34">
        <v>13</v>
      </c>
      <c r="O120" s="35">
        <v>14</v>
      </c>
      <c r="P120" s="34">
        <v>15</v>
      </c>
      <c r="Q120" s="35">
        <v>16</v>
      </c>
      <c r="R120" s="34">
        <v>17</v>
      </c>
      <c r="S120" s="112">
        <v>18</v>
      </c>
      <c r="T120" s="34" t="s">
        <v>35</v>
      </c>
      <c r="U120" s="112" t="s">
        <v>36</v>
      </c>
      <c r="V120" s="35" t="s">
        <v>55</v>
      </c>
      <c r="W120" s="112" t="s">
        <v>51</v>
      </c>
      <c r="X120" s="35" t="s">
        <v>52</v>
      </c>
      <c r="Y120" s="34" t="s">
        <v>53</v>
      </c>
      <c r="Z120" s="35" t="s">
        <v>54</v>
      </c>
      <c r="AA120" s="36" t="s">
        <v>6</v>
      </c>
    </row>
    <row r="121" spans="1:27">
      <c r="A121" s="37" t="s">
        <v>37</v>
      </c>
      <c r="B121" s="38"/>
      <c r="C121" s="39"/>
      <c r="D121" s="38"/>
      <c r="E121" s="39"/>
      <c r="F121" s="38"/>
      <c r="G121" s="39"/>
      <c r="H121" s="38"/>
      <c r="I121" s="39"/>
      <c r="J121" s="38"/>
      <c r="K121" s="39"/>
      <c r="L121" s="38"/>
      <c r="M121" s="39"/>
      <c r="N121" s="38"/>
      <c r="O121" s="39"/>
      <c r="P121" s="38"/>
      <c r="Q121" s="39"/>
      <c r="R121" s="38"/>
      <c r="S121" s="178"/>
      <c r="T121" s="38"/>
      <c r="U121" s="178"/>
      <c r="V121" s="39"/>
      <c r="W121" s="178"/>
      <c r="X121" s="39"/>
      <c r="Y121" s="38"/>
      <c r="Z121" s="39"/>
      <c r="AA121" s="40"/>
    </row>
    <row r="122" spans="1:27">
      <c r="A122" s="41" t="s">
        <v>2</v>
      </c>
      <c r="B122" s="48">
        <f>B130+B138+B146</f>
        <v>36</v>
      </c>
      <c r="C122" s="44">
        <f>C130+C138+C146</f>
        <v>50</v>
      </c>
      <c r="D122" s="43">
        <f t="shared" ref="D122:U122" si="45">D130+D138+D146</f>
        <v>29</v>
      </c>
      <c r="E122" s="42">
        <f t="shared" si="45"/>
        <v>50</v>
      </c>
      <c r="F122" s="43">
        <f t="shared" si="45"/>
        <v>31</v>
      </c>
      <c r="G122" s="44">
        <f t="shared" si="45"/>
        <v>19</v>
      </c>
      <c r="H122" s="48">
        <f t="shared" si="45"/>
        <v>41</v>
      </c>
      <c r="I122" s="47">
        <f t="shared" si="45"/>
        <v>50</v>
      </c>
      <c r="J122" s="45">
        <f t="shared" si="45"/>
        <v>50</v>
      </c>
      <c r="K122" s="47">
        <f t="shared" si="45"/>
        <v>50</v>
      </c>
      <c r="L122" s="43" t="e">
        <f t="shared" si="45"/>
        <v>#REF!</v>
      </c>
      <c r="M122" s="42" t="e">
        <f t="shared" si="45"/>
        <v>#REF!</v>
      </c>
      <c r="N122" s="43">
        <f t="shared" si="45"/>
        <v>50</v>
      </c>
      <c r="O122" s="42">
        <f t="shared" si="45"/>
        <v>47</v>
      </c>
      <c r="P122" s="43">
        <f>P130+P138+P146</f>
        <v>50</v>
      </c>
      <c r="Q122" s="42">
        <f t="shared" si="45"/>
        <v>19</v>
      </c>
      <c r="R122" s="43">
        <f t="shared" si="45"/>
        <v>40</v>
      </c>
      <c r="S122" s="140">
        <f t="shared" si="45"/>
        <v>50</v>
      </c>
      <c r="T122" s="43">
        <f t="shared" si="45"/>
        <v>35</v>
      </c>
      <c r="U122" s="113">
        <f t="shared" si="45"/>
        <v>50</v>
      </c>
      <c r="V122" s="42">
        <f t="shared" ref="V122" si="46">V130+V138+V146</f>
        <v>50</v>
      </c>
      <c r="W122" s="113">
        <f t="shared" ref="W122:Z122" si="47">W130+W138+W146</f>
        <v>42</v>
      </c>
      <c r="X122" s="42">
        <f t="shared" si="47"/>
        <v>41</v>
      </c>
      <c r="Y122" s="43">
        <f t="shared" si="47"/>
        <v>28</v>
      </c>
      <c r="Z122" s="42">
        <f t="shared" si="47"/>
        <v>39</v>
      </c>
      <c r="AA122" s="46" t="e">
        <f>SUM(B122:Z122)</f>
        <v>#REF!</v>
      </c>
    </row>
    <row r="123" spans="1:27">
      <c r="A123" s="41" t="s">
        <v>3</v>
      </c>
      <c r="B123" s="43">
        <f>B131+B139+B147</f>
        <v>11</v>
      </c>
      <c r="C123" s="47">
        <f t="shared" ref="C123:U123" si="48">C131+C139+C147</f>
        <v>7</v>
      </c>
      <c r="D123" s="43">
        <f t="shared" si="48"/>
        <v>12</v>
      </c>
      <c r="E123" s="47">
        <f t="shared" si="48"/>
        <v>10</v>
      </c>
      <c r="F123" s="43">
        <f t="shared" si="48"/>
        <v>10</v>
      </c>
      <c r="G123" s="47">
        <f t="shared" si="48"/>
        <v>7</v>
      </c>
      <c r="H123" s="43">
        <f t="shared" si="48"/>
        <v>7</v>
      </c>
      <c r="I123" s="47">
        <f t="shared" si="48"/>
        <v>6</v>
      </c>
      <c r="J123" s="43">
        <f t="shared" si="48"/>
        <v>9</v>
      </c>
      <c r="K123" s="47">
        <f t="shared" si="48"/>
        <v>9</v>
      </c>
      <c r="L123" s="43" t="e">
        <f t="shared" si="48"/>
        <v>#REF!</v>
      </c>
      <c r="M123" s="47" t="e">
        <f t="shared" si="48"/>
        <v>#REF!</v>
      </c>
      <c r="N123" s="43">
        <f t="shared" si="48"/>
        <v>6</v>
      </c>
      <c r="O123" s="47">
        <f t="shared" si="48"/>
        <v>6</v>
      </c>
      <c r="P123" s="43">
        <f t="shared" si="48"/>
        <v>9</v>
      </c>
      <c r="Q123" s="47">
        <f t="shared" si="48"/>
        <v>6</v>
      </c>
      <c r="R123" s="43">
        <f t="shared" si="48"/>
        <v>11</v>
      </c>
      <c r="S123" s="119">
        <f t="shared" si="48"/>
        <v>5</v>
      </c>
      <c r="T123" s="43">
        <f t="shared" si="48"/>
        <v>7</v>
      </c>
      <c r="U123" s="119">
        <f t="shared" si="48"/>
        <v>10</v>
      </c>
      <c r="V123" s="47">
        <f t="shared" ref="V123" si="49">V131+V139+V147</f>
        <v>9</v>
      </c>
      <c r="W123" s="113">
        <f t="shared" ref="W123:Z124" si="50">W131+W139+W147</f>
        <v>9</v>
      </c>
      <c r="X123" s="47">
        <f t="shared" si="50"/>
        <v>13</v>
      </c>
      <c r="Y123" s="43">
        <f t="shared" si="50"/>
        <v>8</v>
      </c>
      <c r="Z123" s="47">
        <f t="shared" si="50"/>
        <v>10</v>
      </c>
      <c r="AA123" s="49" t="e">
        <f>SUM(B123:Z123)</f>
        <v>#REF!</v>
      </c>
    </row>
    <row r="124" spans="1:27">
      <c r="A124" s="41" t="s">
        <v>5</v>
      </c>
      <c r="B124" s="43">
        <f>B132+B140+B148</f>
        <v>1</v>
      </c>
      <c r="C124" s="74">
        <f t="shared" ref="C124:U124" si="51">C132+C140+C148</f>
        <v>0</v>
      </c>
      <c r="D124" s="43">
        <f t="shared" si="51"/>
        <v>6</v>
      </c>
      <c r="E124" s="47">
        <f t="shared" si="51"/>
        <v>2</v>
      </c>
      <c r="F124" s="43">
        <f t="shared" si="51"/>
        <v>3</v>
      </c>
      <c r="G124" s="42">
        <f t="shared" si="51"/>
        <v>2</v>
      </c>
      <c r="H124" s="43">
        <f t="shared" si="51"/>
        <v>2</v>
      </c>
      <c r="I124" s="47">
        <f t="shared" si="51"/>
        <v>1</v>
      </c>
      <c r="J124" s="43">
        <f t="shared" si="51"/>
        <v>2</v>
      </c>
      <c r="K124" s="47">
        <f t="shared" si="51"/>
        <v>3</v>
      </c>
      <c r="L124" s="43" t="e">
        <f t="shared" si="51"/>
        <v>#REF!</v>
      </c>
      <c r="M124" s="42" t="e">
        <f t="shared" si="51"/>
        <v>#REF!</v>
      </c>
      <c r="N124" s="75">
        <f t="shared" si="51"/>
        <v>0</v>
      </c>
      <c r="O124" s="42">
        <f t="shared" si="51"/>
        <v>1</v>
      </c>
      <c r="P124" s="43">
        <f t="shared" si="51"/>
        <v>2</v>
      </c>
      <c r="Q124" s="47">
        <f t="shared" si="51"/>
        <v>2</v>
      </c>
      <c r="R124" s="43">
        <f t="shared" si="51"/>
        <v>1</v>
      </c>
      <c r="S124" s="117">
        <f t="shared" si="51"/>
        <v>0</v>
      </c>
      <c r="T124" s="43">
        <f t="shared" si="51"/>
        <v>2</v>
      </c>
      <c r="U124" s="119">
        <f t="shared" si="51"/>
        <v>3</v>
      </c>
      <c r="V124" s="47">
        <f t="shared" ref="V124" si="52">V132+V140+V148</f>
        <v>2</v>
      </c>
      <c r="W124" s="113">
        <f t="shared" ref="W124:X124" si="53">W132+W140+W148</f>
        <v>3</v>
      </c>
      <c r="X124" s="47">
        <f t="shared" si="53"/>
        <v>6</v>
      </c>
      <c r="Y124" s="43">
        <f>Y132+Y140+Y148</f>
        <v>2</v>
      </c>
      <c r="Z124" s="47">
        <f t="shared" si="50"/>
        <v>4</v>
      </c>
      <c r="AA124" s="73" t="e">
        <f>SUM(B124:Z124)</f>
        <v>#REF!</v>
      </c>
    </row>
    <row r="125" spans="1:27">
      <c r="A125" s="41" t="s">
        <v>10</v>
      </c>
      <c r="B125" s="159">
        <f>B124/B123</f>
        <v>9.0909090909090912E-2</v>
      </c>
      <c r="C125" s="28">
        <f t="shared" ref="C125:U125" si="54">C124/C123</f>
        <v>0</v>
      </c>
      <c r="D125" s="159">
        <f t="shared" si="54"/>
        <v>0.5</v>
      </c>
      <c r="E125" s="160">
        <f t="shared" si="54"/>
        <v>0.2</v>
      </c>
      <c r="F125" s="183">
        <f t="shared" si="54"/>
        <v>0.3</v>
      </c>
      <c r="G125" s="160">
        <f t="shared" si="54"/>
        <v>0.2857142857142857</v>
      </c>
      <c r="H125" s="159">
        <f t="shared" si="54"/>
        <v>0.2857142857142857</v>
      </c>
      <c r="I125" s="160">
        <f t="shared" si="54"/>
        <v>0.16666666666666666</v>
      </c>
      <c r="J125" s="183">
        <f t="shared" si="54"/>
        <v>0.22222222222222221</v>
      </c>
      <c r="K125" s="160">
        <f t="shared" si="54"/>
        <v>0.33333333333333331</v>
      </c>
      <c r="L125" s="159" t="e">
        <f t="shared" si="54"/>
        <v>#REF!</v>
      </c>
      <c r="M125" s="160" t="e">
        <f t="shared" si="54"/>
        <v>#REF!</v>
      </c>
      <c r="N125" s="29">
        <f t="shared" si="54"/>
        <v>0</v>
      </c>
      <c r="O125" s="160">
        <f t="shared" si="54"/>
        <v>0.16666666666666666</v>
      </c>
      <c r="P125" s="159">
        <f t="shared" si="54"/>
        <v>0.22222222222222221</v>
      </c>
      <c r="Q125" s="160">
        <f t="shared" si="54"/>
        <v>0.33333333333333331</v>
      </c>
      <c r="R125" s="159">
        <f t="shared" si="54"/>
        <v>9.0909090909090912E-2</v>
      </c>
      <c r="S125" s="118">
        <f t="shared" si="54"/>
        <v>0</v>
      </c>
      <c r="T125" s="183">
        <f t="shared" si="54"/>
        <v>0.2857142857142857</v>
      </c>
      <c r="U125" s="161">
        <f t="shared" si="54"/>
        <v>0.3</v>
      </c>
      <c r="V125" s="160">
        <f t="shared" ref="V125" si="55">V124/V123</f>
        <v>0.22222222222222221</v>
      </c>
      <c r="W125" s="162">
        <f t="shared" ref="W125:AA125" si="56">W124/W123</f>
        <v>0.33333333333333331</v>
      </c>
      <c r="X125" s="160">
        <f t="shared" si="56"/>
        <v>0.46153846153846156</v>
      </c>
      <c r="Y125" s="159">
        <f t="shared" si="56"/>
        <v>0.25</v>
      </c>
      <c r="Z125" s="160">
        <f t="shared" si="56"/>
        <v>0.4</v>
      </c>
      <c r="AA125" s="163" t="e">
        <f t="shared" si="56"/>
        <v>#REF!</v>
      </c>
    </row>
    <row r="126" spans="1:27">
      <c r="A126" s="41" t="s">
        <v>4</v>
      </c>
      <c r="B126" s="50">
        <f>(B134+B142+B150)/3</f>
        <v>3.4722222222222228</v>
      </c>
      <c r="C126" s="51">
        <f t="shared" ref="C126:U126" si="57">(C134+C142+C150)/3</f>
        <v>7.1111111111111107</v>
      </c>
      <c r="D126" s="50">
        <f t="shared" si="57"/>
        <v>2.4166666666666665</v>
      </c>
      <c r="E126" s="51">
        <f t="shared" si="57"/>
        <v>4.8888888888888884</v>
      </c>
      <c r="F126" s="50">
        <f t="shared" si="57"/>
        <v>2.9166666666666665</v>
      </c>
      <c r="G126" s="51">
        <f t="shared" si="57"/>
        <v>2.5</v>
      </c>
      <c r="H126" s="50">
        <f t="shared" si="57"/>
        <v>5.2777777777777777</v>
      </c>
      <c r="I126" s="51">
        <f t="shared" si="57"/>
        <v>8.3333333333333339</v>
      </c>
      <c r="J126" s="50">
        <f t="shared" si="57"/>
        <v>5.5555555555555545</v>
      </c>
      <c r="K126" s="51">
        <f t="shared" si="57"/>
        <v>5.5555555555555562</v>
      </c>
      <c r="L126" s="50" t="e">
        <f t="shared" si="57"/>
        <v>#REF!</v>
      </c>
      <c r="M126" s="51" t="e">
        <f t="shared" si="57"/>
        <v>#REF!</v>
      </c>
      <c r="N126" s="50">
        <f t="shared" si="57"/>
        <v>8.3333333333333339</v>
      </c>
      <c r="O126" s="51">
        <f t="shared" si="57"/>
        <v>7.833333333333333</v>
      </c>
      <c r="P126" s="50">
        <f t="shared" si="57"/>
        <v>5.5555555555555562</v>
      </c>
      <c r="Q126" s="51">
        <f t="shared" si="57"/>
        <v>3.1666666666666665</v>
      </c>
      <c r="R126" s="50">
        <f t="shared" si="57"/>
        <v>3.8611111111111107</v>
      </c>
      <c r="S126" s="120">
        <f t="shared" si="57"/>
        <v>9.5</v>
      </c>
      <c r="T126" s="50">
        <f t="shared" si="57"/>
        <v>4.4444444444444446</v>
      </c>
      <c r="U126" s="120">
        <f t="shared" si="57"/>
        <v>4.8611111111111107</v>
      </c>
      <c r="V126" s="51">
        <f t="shared" ref="V126" si="58">(V134+V142+V150)/3</f>
        <v>5.5555555555555562</v>
      </c>
      <c r="W126" s="127">
        <f t="shared" ref="W126:Z126" si="59">(W134+W142+W150)/3</f>
        <v>4.666666666666667</v>
      </c>
      <c r="X126" s="51">
        <f t="shared" si="59"/>
        <v>2.9833333333333329</v>
      </c>
      <c r="Y126" s="50">
        <f t="shared" si="59"/>
        <v>3.2222222222222228</v>
      </c>
      <c r="Z126" s="51">
        <f t="shared" si="59"/>
        <v>3.8888888888888893</v>
      </c>
      <c r="AA126" s="55" t="e">
        <f>SUM(B126:Z126)/25</f>
        <v>#REF!</v>
      </c>
    </row>
    <row r="127" spans="1:27">
      <c r="A127" s="56" t="s">
        <v>7</v>
      </c>
      <c r="B127" s="57">
        <f>(B135+B143+B151)/3</f>
        <v>4.416666666666667</v>
      </c>
      <c r="C127" s="58">
        <f t="shared" ref="C127:U127" si="60">(C135+C143+C151)/3</f>
        <v>7.1111111111111107</v>
      </c>
      <c r="D127" s="57">
        <f t="shared" si="60"/>
        <v>5.7777777777777786</v>
      </c>
      <c r="E127" s="58">
        <f t="shared" si="60"/>
        <v>5.833333333333333</v>
      </c>
      <c r="F127" s="57">
        <f t="shared" si="60"/>
        <v>3.8888888888888888</v>
      </c>
      <c r="G127" s="58">
        <f t="shared" si="60"/>
        <v>2.5</v>
      </c>
      <c r="H127" s="57">
        <f t="shared" si="60"/>
        <v>7.4444444444444455</v>
      </c>
      <c r="I127" s="58">
        <f t="shared" si="60"/>
        <v>9.6666666666666661</v>
      </c>
      <c r="J127" s="57">
        <f t="shared" si="60"/>
        <v>7.2777777777777777</v>
      </c>
      <c r="K127" s="58">
        <f t="shared" si="60"/>
        <v>7.9444444444444455</v>
      </c>
      <c r="L127" s="57" t="e">
        <f t="shared" si="60"/>
        <v>#REF!</v>
      </c>
      <c r="M127" s="58" t="e">
        <f t="shared" si="60"/>
        <v>#REF!</v>
      </c>
      <c r="N127" s="57">
        <f t="shared" si="60"/>
        <v>8.3333333333333339</v>
      </c>
      <c r="O127" s="58">
        <f t="shared" si="60"/>
        <v>9.3333333333333339</v>
      </c>
      <c r="P127" s="57">
        <f t="shared" si="60"/>
        <v>7.0555555555555562</v>
      </c>
      <c r="Q127" s="58">
        <f t="shared" si="60"/>
        <v>5.333333333333333</v>
      </c>
      <c r="R127" s="57">
        <f t="shared" si="60"/>
        <v>4.6111111111111107</v>
      </c>
      <c r="S127" s="121">
        <f t="shared" si="60"/>
        <v>9.5</v>
      </c>
      <c r="T127" s="50">
        <f t="shared" si="60"/>
        <v>6.1111111111111116</v>
      </c>
      <c r="U127" s="127">
        <f t="shared" si="60"/>
        <v>7.5555555555555562</v>
      </c>
      <c r="V127" s="131">
        <f t="shared" ref="V127" si="61">(V135+V143+V151)/3</f>
        <v>7.333333333333333</v>
      </c>
      <c r="W127" s="121">
        <f t="shared" ref="W127:Z127" si="62">(W135+W143+W151)/3</f>
        <v>8.3333333333333339</v>
      </c>
      <c r="X127" s="58">
        <f t="shared" si="62"/>
        <v>5</v>
      </c>
      <c r="Y127" s="57">
        <f t="shared" si="62"/>
        <v>4.2222222222222223</v>
      </c>
      <c r="Z127" s="58">
        <f t="shared" si="62"/>
        <v>6.5</v>
      </c>
      <c r="AA127" s="63" t="e">
        <f>SUM(B127:Z127)/25</f>
        <v>#REF!</v>
      </c>
    </row>
    <row r="128" spans="1:27" ht="5.0999999999999996" customHeight="1">
      <c r="B128" s="64"/>
      <c r="C128" s="65"/>
      <c r="D128" s="64"/>
      <c r="E128" s="65"/>
      <c r="F128" s="64"/>
      <c r="G128" s="65"/>
      <c r="H128" s="64"/>
      <c r="I128" s="65"/>
      <c r="J128" s="64"/>
      <c r="K128" s="65"/>
      <c r="L128" s="64"/>
      <c r="M128" s="65"/>
      <c r="N128" s="64"/>
      <c r="O128" s="65"/>
      <c r="P128" s="64"/>
      <c r="Q128" s="65"/>
      <c r="R128" s="64"/>
      <c r="S128" s="86"/>
      <c r="T128" s="132"/>
      <c r="U128" s="133"/>
      <c r="V128" s="7"/>
      <c r="W128" s="86"/>
      <c r="X128" s="65"/>
      <c r="Y128" s="64"/>
      <c r="Z128" s="65"/>
      <c r="AA128" s="66"/>
    </row>
    <row r="129" spans="1:27">
      <c r="A129" s="67" t="s">
        <v>15</v>
      </c>
      <c r="B129" s="68"/>
      <c r="C129" s="69"/>
      <c r="D129" s="68"/>
      <c r="E129" s="69"/>
      <c r="F129" s="68"/>
      <c r="G129" s="69"/>
      <c r="H129" s="68"/>
      <c r="I129" s="69"/>
      <c r="J129" s="68"/>
      <c r="K129" s="69"/>
      <c r="L129" s="68"/>
      <c r="M129" s="69"/>
      <c r="N129" s="68"/>
      <c r="O129" s="69"/>
      <c r="P129" s="68"/>
      <c r="Q129" s="69"/>
      <c r="R129" s="68"/>
      <c r="S129" s="116"/>
      <c r="T129" s="134"/>
      <c r="U129" s="135"/>
      <c r="V129" s="136"/>
      <c r="W129" s="116"/>
      <c r="X129" s="69"/>
      <c r="Y129" s="68"/>
      <c r="Z129" s="69"/>
      <c r="AA129" s="70"/>
    </row>
    <row r="130" spans="1:27">
      <c r="A130" s="41" t="s">
        <v>2</v>
      </c>
      <c r="B130" s="107">
        <f>Vorrunde!AR183</f>
        <v>17</v>
      </c>
      <c r="C130" s="106">
        <f>Vorrunde!BQ102</f>
        <v>22</v>
      </c>
      <c r="D130" s="107">
        <f>Vorrunde!AP48</f>
        <v>10</v>
      </c>
      <c r="E130" s="106">
        <f>Vorrunde!O102</f>
        <v>5</v>
      </c>
      <c r="F130" s="107">
        <f>Vorrunde!Y102</f>
        <v>19</v>
      </c>
      <c r="G130" s="106">
        <f>Vorrunde!AP75</f>
        <v>12</v>
      </c>
      <c r="H130" s="107">
        <f>Vorrunde!AQ129</f>
        <v>2</v>
      </c>
      <c r="I130" s="106">
        <f>Vorrunde!AV102</f>
        <v>8</v>
      </c>
      <c r="J130" s="107">
        <f>Vorrunde!C102</f>
        <v>21</v>
      </c>
      <c r="K130" s="106">
        <f>Vorrunde!AP21</f>
        <v>7</v>
      </c>
      <c r="L130" s="107" t="e">
        <f>#REF!</f>
        <v>#REF!</v>
      </c>
      <c r="M130" s="106" t="e">
        <f>#REF!</f>
        <v>#REF!</v>
      </c>
      <c r="N130" s="107">
        <f>Vorrunde!CB102</f>
        <v>16</v>
      </c>
      <c r="O130" s="106">
        <f>Vorrunde!AP210</f>
        <v>23</v>
      </c>
      <c r="P130" s="107">
        <f>Vorrunde!AP264</f>
        <v>23</v>
      </c>
      <c r="Q130" s="106">
        <f>Vorrunde!CX102</f>
        <v>8</v>
      </c>
      <c r="R130" s="107">
        <f>Vorrunde!CM102</f>
        <v>-6</v>
      </c>
      <c r="S130" s="122">
        <f>Vorrunde!AP237</f>
        <v>19</v>
      </c>
      <c r="T130" s="107">
        <f>Viertelfinal!H73</f>
        <v>25</v>
      </c>
      <c r="U130" s="122">
        <f>Viertelfinal!M73</f>
        <v>25</v>
      </c>
      <c r="V130" s="106">
        <f>Viertelfinal!AD73</f>
        <v>20</v>
      </c>
      <c r="W130" s="122">
        <f>Halbfinal!B46</f>
        <v>12</v>
      </c>
      <c r="X130" s="106">
        <f>Halbfinal!S46</f>
        <v>26</v>
      </c>
      <c r="Y130" s="107">
        <f>Final!H46</f>
        <v>12</v>
      </c>
      <c r="Z130" s="106">
        <f>Final!M46</f>
        <v>16</v>
      </c>
      <c r="AA130" s="46" t="e">
        <f>SUM(B130:Z130)</f>
        <v>#REF!</v>
      </c>
    </row>
    <row r="131" spans="1:27">
      <c r="A131" s="41" t="s">
        <v>3</v>
      </c>
      <c r="B131" s="71">
        <f>Vorrunde!AR184</f>
        <v>3</v>
      </c>
      <c r="C131" s="72">
        <f>Vorrunde!BQ103</f>
        <v>3</v>
      </c>
      <c r="D131" s="71">
        <f>Vorrunde!AP49</f>
        <v>4</v>
      </c>
      <c r="E131" s="72">
        <f>Vorrunde!O103</f>
        <v>3</v>
      </c>
      <c r="F131" s="71">
        <f>Vorrunde!Y103</f>
        <v>4</v>
      </c>
      <c r="G131" s="72">
        <f>Vorrunde!AP76</f>
        <v>3</v>
      </c>
      <c r="H131" s="71">
        <f>Vorrunde!AQ130</f>
        <v>2</v>
      </c>
      <c r="I131" s="72">
        <f>Vorrunde!AV103</f>
        <v>2</v>
      </c>
      <c r="J131" s="71">
        <f>Vorrunde!C103</f>
        <v>3</v>
      </c>
      <c r="K131" s="72">
        <f>Vorrunde!AP22</f>
        <v>3</v>
      </c>
      <c r="L131" s="71" t="e">
        <f>#REF!</f>
        <v>#REF!</v>
      </c>
      <c r="M131" s="72" t="e">
        <f>#REF!</f>
        <v>#REF!</v>
      </c>
      <c r="N131" s="71">
        <f>Vorrunde!CB103</f>
        <v>2</v>
      </c>
      <c r="O131" s="72">
        <f>Vorrunde!AP211</f>
        <v>2</v>
      </c>
      <c r="P131" s="71">
        <f>Vorrunde!AP265</f>
        <v>3</v>
      </c>
      <c r="Q131" s="72">
        <f>Vorrunde!CX103</f>
        <v>2</v>
      </c>
      <c r="R131" s="71">
        <f>Vorrunde!CM103</f>
        <v>4</v>
      </c>
      <c r="S131" s="77">
        <f>Vorrunde!AP238</f>
        <v>2</v>
      </c>
      <c r="T131" s="71">
        <f>Viertelfinal!H74</f>
        <v>3</v>
      </c>
      <c r="U131" s="77">
        <f>Viertelfinal!M74</f>
        <v>4</v>
      </c>
      <c r="V131" s="72">
        <f>Viertelfinal!AD74</f>
        <v>3</v>
      </c>
      <c r="W131" s="77">
        <f>Halbfinal!B47</f>
        <v>3</v>
      </c>
      <c r="X131" s="72">
        <f>Halbfinal!S47</f>
        <v>5</v>
      </c>
      <c r="Y131" s="71">
        <f>Final!H47</f>
        <v>3</v>
      </c>
      <c r="Z131" s="72">
        <f>Final!M47</f>
        <v>4</v>
      </c>
      <c r="AA131" s="49" t="e">
        <f>SUM(B131:Z131)</f>
        <v>#REF!</v>
      </c>
    </row>
    <row r="132" spans="1:27">
      <c r="A132" s="41" t="s">
        <v>5</v>
      </c>
      <c r="B132" s="107">
        <f>Vorrunde!AR185</f>
        <v>1</v>
      </c>
      <c r="C132" s="74">
        <f>Vorrunde!BQ104</f>
        <v>0</v>
      </c>
      <c r="D132" s="175">
        <f>Vorrunde!AP50</f>
        <v>1</v>
      </c>
      <c r="E132" s="106">
        <f>Vorrunde!O104</f>
        <v>1</v>
      </c>
      <c r="F132" s="175">
        <f>Vorrunde!Y104</f>
        <v>1</v>
      </c>
      <c r="G132" s="74">
        <f>Vorrunde!AP77</f>
        <v>0</v>
      </c>
      <c r="H132" s="107">
        <f>Vorrunde!AQ131</f>
        <v>1</v>
      </c>
      <c r="I132" s="176">
        <f>Vorrunde!AV104</f>
        <v>1</v>
      </c>
      <c r="J132" s="175">
        <f>Vorrunde!C104</f>
        <v>1</v>
      </c>
      <c r="K132" s="106">
        <f>Vorrunde!AP23</f>
        <v>2</v>
      </c>
      <c r="L132" s="107" t="e">
        <f>#REF!</f>
        <v>#REF!</v>
      </c>
      <c r="M132" s="176" t="e">
        <f>#REF!</f>
        <v>#REF!</v>
      </c>
      <c r="N132" s="75">
        <f>Vorrunde!CB104</f>
        <v>0</v>
      </c>
      <c r="O132" s="74">
        <f>Vorrunde!AP212</f>
        <v>0</v>
      </c>
      <c r="P132" s="75">
        <f>Vorrunde!AP266</f>
        <v>0</v>
      </c>
      <c r="Q132" s="106">
        <f>Vorrunde!CX104</f>
        <v>1</v>
      </c>
      <c r="R132" s="75">
        <f>Vorrunde!CM104</f>
        <v>0</v>
      </c>
      <c r="S132" s="117">
        <f>Vorrunde!AP239</f>
        <v>0</v>
      </c>
      <c r="T132" s="75">
        <f>Viertelfinal!H75</f>
        <v>0</v>
      </c>
      <c r="U132" s="20">
        <f>Viertelfinal!M75</f>
        <v>1</v>
      </c>
      <c r="V132" s="106">
        <f>Viertelfinal!AD75</f>
        <v>1</v>
      </c>
      <c r="W132" s="122">
        <f>Halbfinal!B48</f>
        <v>2</v>
      </c>
      <c r="X132" s="106">
        <f>Halbfinal!S48</f>
        <v>2</v>
      </c>
      <c r="Y132" s="175">
        <f>Final!H48</f>
        <v>1</v>
      </c>
      <c r="Z132" s="106">
        <f>Final!M48</f>
        <v>2</v>
      </c>
      <c r="AA132" s="73" t="e">
        <f>SUM(B132:Z132)</f>
        <v>#REF!</v>
      </c>
    </row>
    <row r="133" spans="1:27">
      <c r="A133" s="41" t="s">
        <v>10</v>
      </c>
      <c r="B133" s="104">
        <f>Vorrunde!AR186</f>
        <v>0.33333333333333331</v>
      </c>
      <c r="C133" s="28">
        <f>Vorrunde!BQ105</f>
        <v>0</v>
      </c>
      <c r="D133" s="180">
        <f>Vorrunde!AP51</f>
        <v>0.25</v>
      </c>
      <c r="E133" s="105">
        <f>Vorrunde!O105</f>
        <v>0.33333333333333331</v>
      </c>
      <c r="F133" s="180">
        <f>Vorrunde!Y105</f>
        <v>0.25</v>
      </c>
      <c r="G133" s="28">
        <f>Vorrunde!AP78</f>
        <v>0</v>
      </c>
      <c r="H133" s="104">
        <f>Vorrunde!AQ132</f>
        <v>0.5</v>
      </c>
      <c r="I133" s="181">
        <f>Vorrunde!AV105</f>
        <v>0.5</v>
      </c>
      <c r="J133" s="180">
        <f>Vorrunde!C105</f>
        <v>0.33333333333333331</v>
      </c>
      <c r="K133" s="105">
        <f>Vorrunde!AP24</f>
        <v>0.66666666666666663</v>
      </c>
      <c r="L133" s="104" t="e">
        <f>#REF!</f>
        <v>#REF!</v>
      </c>
      <c r="M133" s="181" t="e">
        <f>#REF!</f>
        <v>#REF!</v>
      </c>
      <c r="N133" s="29">
        <f>Vorrunde!CB105</f>
        <v>0</v>
      </c>
      <c r="O133" s="28">
        <f>Vorrunde!AP213</f>
        <v>0</v>
      </c>
      <c r="P133" s="29">
        <f>Vorrunde!AP267</f>
        <v>0</v>
      </c>
      <c r="Q133" s="105">
        <f>Vorrunde!CX105</f>
        <v>0.5</v>
      </c>
      <c r="R133" s="29">
        <f>Vorrunde!CM105</f>
        <v>0</v>
      </c>
      <c r="S133" s="118">
        <f>Vorrunde!AP240</f>
        <v>0</v>
      </c>
      <c r="T133" s="29">
        <f>Viertelfinal!H76</f>
        <v>0</v>
      </c>
      <c r="U133" s="182">
        <f>Viertelfinal!M76</f>
        <v>0.25</v>
      </c>
      <c r="V133" s="105">
        <f>Viertelfinal!AD76</f>
        <v>0.33333333333333331</v>
      </c>
      <c r="W133" s="123">
        <f>Halbfinal!B49</f>
        <v>0.66666666666666663</v>
      </c>
      <c r="X133" s="105">
        <f>Halbfinal!S49</f>
        <v>0.4</v>
      </c>
      <c r="Y133" s="180">
        <f>Final!H49</f>
        <v>0.33333333333333331</v>
      </c>
      <c r="Z133" s="105">
        <f>Final!M49</f>
        <v>0.5</v>
      </c>
      <c r="AA133" s="163" t="e">
        <f t="shared" ref="AA133" si="63">AA132/AA131</f>
        <v>#REF!</v>
      </c>
    </row>
    <row r="134" spans="1:27">
      <c r="A134" s="41" t="s">
        <v>4</v>
      </c>
      <c r="B134" s="108">
        <f>Vorrunde!AR187</f>
        <v>5.666666666666667</v>
      </c>
      <c r="C134" s="109">
        <f>Vorrunde!BQ106</f>
        <v>7.333333333333333</v>
      </c>
      <c r="D134" s="108">
        <f>Vorrunde!AP52</f>
        <v>2.5</v>
      </c>
      <c r="E134" s="109">
        <f>Vorrunde!O106</f>
        <v>1.6666666666666667</v>
      </c>
      <c r="F134" s="108">
        <f>Vorrunde!Y106</f>
        <v>4.75</v>
      </c>
      <c r="G134" s="109">
        <f>Vorrunde!AP79</f>
        <v>4</v>
      </c>
      <c r="H134" s="108">
        <f>Vorrunde!AQ133</f>
        <v>1</v>
      </c>
      <c r="I134" s="109">
        <f>Vorrunde!AV106</f>
        <v>4</v>
      </c>
      <c r="J134" s="108">
        <f>Vorrunde!C106</f>
        <v>7</v>
      </c>
      <c r="K134" s="109">
        <f>Vorrunde!AP25</f>
        <v>2.3333333333333335</v>
      </c>
      <c r="L134" s="108" t="e">
        <f>#REF!</f>
        <v>#REF!</v>
      </c>
      <c r="M134" s="109" t="e">
        <f>#REF!</f>
        <v>#REF!</v>
      </c>
      <c r="N134" s="108">
        <f>Vorrunde!CB106</f>
        <v>8</v>
      </c>
      <c r="O134" s="109">
        <f>Vorrunde!AP214</f>
        <v>11.5</v>
      </c>
      <c r="P134" s="108">
        <f>Vorrunde!AP268</f>
        <v>7.666666666666667</v>
      </c>
      <c r="Q134" s="109">
        <f>Vorrunde!CX106</f>
        <v>4</v>
      </c>
      <c r="R134" s="108">
        <f>Vorrunde!CM106</f>
        <v>-1.5</v>
      </c>
      <c r="S134" s="124">
        <f>Vorrunde!AP241</f>
        <v>9.5</v>
      </c>
      <c r="T134" s="108">
        <f>Viertelfinal!H77</f>
        <v>8.3333333333333339</v>
      </c>
      <c r="U134" s="124">
        <f>Viertelfinal!M77</f>
        <v>6.25</v>
      </c>
      <c r="V134" s="109">
        <f>Viertelfinal!AD77</f>
        <v>6.666666666666667</v>
      </c>
      <c r="W134" s="126">
        <f>Halbfinal!B50</f>
        <v>4</v>
      </c>
      <c r="X134" s="109">
        <f>Halbfinal!S50</f>
        <v>5.2</v>
      </c>
      <c r="Y134" s="108">
        <f>Final!H50</f>
        <v>4</v>
      </c>
      <c r="Z134" s="109">
        <f>Final!M50</f>
        <v>4</v>
      </c>
      <c r="AA134" s="55" t="e">
        <f>SUM(B134:Z134)/25</f>
        <v>#REF!</v>
      </c>
    </row>
    <row r="135" spans="1:27">
      <c r="A135" s="56" t="s">
        <v>7</v>
      </c>
      <c r="B135" s="111">
        <f>Vorrunde!AR188</f>
        <v>8.5</v>
      </c>
      <c r="C135" s="110">
        <f>Vorrunde!BQ107</f>
        <v>7.333333333333333</v>
      </c>
      <c r="D135" s="111">
        <f>Vorrunde!AP53</f>
        <v>3.3333333333333335</v>
      </c>
      <c r="E135" s="110">
        <f>Vorrunde!O107</f>
        <v>2.5</v>
      </c>
      <c r="F135" s="111">
        <f>Vorrunde!Y107</f>
        <v>6.333333333333333</v>
      </c>
      <c r="G135" s="110">
        <f>Vorrunde!AP80</f>
        <v>4</v>
      </c>
      <c r="H135" s="111">
        <f>Vorrunde!AQ134</f>
        <v>2</v>
      </c>
      <c r="I135" s="110">
        <f>Vorrunde!AV107</f>
        <v>8</v>
      </c>
      <c r="J135" s="111">
        <f>Vorrunde!C107</f>
        <v>10.5</v>
      </c>
      <c r="K135" s="110">
        <f>Vorrunde!AP26</f>
        <v>7</v>
      </c>
      <c r="L135" s="111" t="e">
        <f>#REF!</f>
        <v>#REF!</v>
      </c>
      <c r="M135" s="110" t="e">
        <f>#REF!</f>
        <v>#REF!</v>
      </c>
      <c r="N135" s="111">
        <f>Vorrunde!CB107</f>
        <v>8</v>
      </c>
      <c r="O135" s="110">
        <f>Vorrunde!AP215</f>
        <v>11.5</v>
      </c>
      <c r="P135" s="111">
        <f>Vorrunde!AP269</f>
        <v>7.666666666666667</v>
      </c>
      <c r="Q135" s="110">
        <f>Vorrunde!CX107</f>
        <v>8</v>
      </c>
      <c r="R135" s="111">
        <f>Vorrunde!CM107</f>
        <v>-1.5</v>
      </c>
      <c r="S135" s="125">
        <f>Vorrunde!AP242</f>
        <v>9.5</v>
      </c>
      <c r="T135" s="111">
        <f>Viertelfinal!H78</f>
        <v>8.3333333333333339</v>
      </c>
      <c r="U135" s="125">
        <f>Viertelfinal!M78</f>
        <v>8.3333333333333339</v>
      </c>
      <c r="V135" s="110">
        <f>Viertelfinal!AD78</f>
        <v>10</v>
      </c>
      <c r="W135" s="125">
        <f>Halbfinal!B51</f>
        <v>12</v>
      </c>
      <c r="X135" s="110">
        <f>Halbfinal!S51</f>
        <v>8.6666666666666661</v>
      </c>
      <c r="Y135" s="111">
        <f>Final!H51</f>
        <v>6</v>
      </c>
      <c r="Z135" s="110">
        <f>Final!M51</f>
        <v>8</v>
      </c>
      <c r="AA135" s="63" t="e">
        <f>SUM(B135:Z135)/25</f>
        <v>#REF!</v>
      </c>
    </row>
    <row r="136" spans="1:27" ht="5.0999999999999996" customHeight="1">
      <c r="B136" s="71"/>
      <c r="C136" s="72"/>
      <c r="D136" s="71"/>
      <c r="E136" s="72"/>
      <c r="F136" s="71"/>
      <c r="G136" s="72"/>
      <c r="H136" s="71"/>
      <c r="I136" s="72"/>
      <c r="J136" s="71"/>
      <c r="K136" s="72"/>
      <c r="L136" s="71"/>
      <c r="M136" s="72"/>
      <c r="N136" s="71"/>
      <c r="O136" s="72"/>
      <c r="P136" s="71"/>
      <c r="Q136" s="72"/>
      <c r="R136" s="71"/>
      <c r="S136" s="77"/>
      <c r="T136" s="16"/>
      <c r="U136" s="137"/>
      <c r="V136" s="138"/>
      <c r="W136" s="77"/>
      <c r="X136" s="72"/>
      <c r="Y136" s="71"/>
      <c r="Z136" s="72"/>
      <c r="AA136" s="66"/>
    </row>
    <row r="137" spans="1:27">
      <c r="A137" s="67" t="s">
        <v>29</v>
      </c>
      <c r="B137" s="68"/>
      <c r="C137" s="69"/>
      <c r="D137" s="68"/>
      <c r="E137" s="69"/>
      <c r="F137" s="68"/>
      <c r="G137" s="69"/>
      <c r="H137" s="68"/>
      <c r="I137" s="69"/>
      <c r="J137" s="68"/>
      <c r="K137" s="69"/>
      <c r="L137" s="68"/>
      <c r="M137" s="69"/>
      <c r="N137" s="68"/>
      <c r="O137" s="69"/>
      <c r="P137" s="68"/>
      <c r="Q137" s="69"/>
      <c r="R137" s="68"/>
      <c r="S137" s="116"/>
      <c r="T137" s="68"/>
      <c r="U137" s="116"/>
      <c r="V137" s="69"/>
      <c r="W137" s="116"/>
      <c r="X137" s="69"/>
      <c r="Y137" s="68"/>
      <c r="Z137" s="69"/>
      <c r="AA137" s="70"/>
    </row>
    <row r="138" spans="1:27">
      <c r="A138" s="41" t="s">
        <v>2</v>
      </c>
      <c r="B138" s="107">
        <f>Vorrunde!AQ183</f>
        <v>19</v>
      </c>
      <c r="C138" s="106">
        <f>Vorrunde!BS102</f>
        <v>10</v>
      </c>
      <c r="D138" s="107">
        <f>Vorrunde!AR48</f>
        <v>9</v>
      </c>
      <c r="E138" s="106">
        <f>Vorrunde!P102</f>
        <v>21</v>
      </c>
      <c r="F138" s="107">
        <f>Vorrunde!AA102</f>
        <v>2</v>
      </c>
      <c r="G138" s="106">
        <f>Vorrunde!AR75</f>
        <v>0</v>
      </c>
      <c r="H138" s="107">
        <f>Vorrunde!AR129</f>
        <v>11</v>
      </c>
      <c r="I138" s="106">
        <f>Vorrunde!AW102</f>
        <v>18</v>
      </c>
      <c r="J138" s="107">
        <f>Vorrunde!D102</f>
        <v>19</v>
      </c>
      <c r="K138" s="106">
        <f>Vorrunde!AQ21</f>
        <v>15</v>
      </c>
      <c r="L138" s="107" t="e">
        <f>#REF!</f>
        <v>#REF!</v>
      </c>
      <c r="M138" s="106" t="e">
        <f>#REF!</f>
        <v>#REF!</v>
      </c>
      <c r="N138" s="107">
        <f>Vorrunde!CC102</f>
        <v>18</v>
      </c>
      <c r="O138" s="106">
        <f>Vorrunde!AQ210</f>
        <v>15</v>
      </c>
      <c r="P138" s="107">
        <f>Vorrunde!AQ264</f>
        <v>15</v>
      </c>
      <c r="Q138" s="106">
        <f>Vorrunde!CY102</f>
        <v>6</v>
      </c>
      <c r="R138" s="107">
        <f>Vorrunde!CN102</f>
        <v>27</v>
      </c>
      <c r="S138" s="122">
        <f>Vorrunde!AQ237</f>
        <v>24</v>
      </c>
      <c r="T138" s="107">
        <f>Viertelfinal!I73</f>
        <v>7</v>
      </c>
      <c r="U138" s="122">
        <f>Viertelfinal!N73</f>
        <v>9</v>
      </c>
      <c r="V138" s="106">
        <f>Viertelfinal!AE73</f>
        <v>18</v>
      </c>
      <c r="W138" s="122">
        <f>Halbfinal!C46</f>
        <v>18</v>
      </c>
      <c r="X138" s="106">
        <f>Halbfinal!T46</f>
        <v>13</v>
      </c>
      <c r="Y138" s="107">
        <f>Final!I46</f>
        <v>14</v>
      </c>
      <c r="Z138" s="106">
        <f>Final!N46</f>
        <v>17</v>
      </c>
      <c r="AA138" s="46" t="e">
        <f>SUM(B138:Z138)</f>
        <v>#REF!</v>
      </c>
    </row>
    <row r="139" spans="1:27">
      <c r="A139" s="41" t="s">
        <v>3</v>
      </c>
      <c r="B139" s="71">
        <f>Vorrunde!AQ184</f>
        <v>4</v>
      </c>
      <c r="C139" s="72">
        <f>Vorrunde!BS103</f>
        <v>2</v>
      </c>
      <c r="D139" s="71">
        <f>Vorrunde!AR49</f>
        <v>4</v>
      </c>
      <c r="E139" s="72">
        <f>Vorrunde!P103</f>
        <v>3</v>
      </c>
      <c r="F139" s="71">
        <f>Vorrunde!AA103</f>
        <v>3</v>
      </c>
      <c r="G139" s="72">
        <f>Vorrunde!AR76</f>
        <v>2</v>
      </c>
      <c r="H139" s="71">
        <f>Vorrunde!AR130</f>
        <v>2</v>
      </c>
      <c r="I139" s="72">
        <f>Vorrunde!AW103</f>
        <v>2</v>
      </c>
      <c r="J139" s="71">
        <f>Vorrunde!D103</f>
        <v>3</v>
      </c>
      <c r="K139" s="72">
        <f>Vorrunde!AQ22</f>
        <v>3</v>
      </c>
      <c r="L139" s="71" t="e">
        <f>#REF!</f>
        <v>#REF!</v>
      </c>
      <c r="M139" s="72" t="e">
        <f>#REF!</f>
        <v>#REF!</v>
      </c>
      <c r="N139" s="71">
        <f>Vorrunde!CC103</f>
        <v>2</v>
      </c>
      <c r="O139" s="72">
        <f>Vorrunde!AQ211</f>
        <v>2</v>
      </c>
      <c r="P139" s="71">
        <f>Vorrunde!AQ265</f>
        <v>3</v>
      </c>
      <c r="Q139" s="72">
        <f>Vorrunde!CY103</f>
        <v>2</v>
      </c>
      <c r="R139" s="71">
        <f>Vorrunde!CN103</f>
        <v>4</v>
      </c>
      <c r="S139" s="77">
        <f>Vorrunde!AQ238</f>
        <v>2</v>
      </c>
      <c r="T139" s="71">
        <f>Viertelfinal!I74</f>
        <v>2</v>
      </c>
      <c r="U139" s="77">
        <f>Viertelfinal!N74</f>
        <v>3</v>
      </c>
      <c r="V139" s="72">
        <f>Viertelfinal!AE74</f>
        <v>3</v>
      </c>
      <c r="W139" s="77">
        <f>Halbfinal!C47</f>
        <v>3</v>
      </c>
      <c r="X139" s="72">
        <f>Halbfinal!T47</f>
        <v>4</v>
      </c>
      <c r="Y139" s="71">
        <f>Final!I47</f>
        <v>3</v>
      </c>
      <c r="Z139" s="72">
        <f>Final!N47</f>
        <v>3</v>
      </c>
      <c r="AA139" s="49" t="e">
        <f>SUM(B139:Z139)</f>
        <v>#REF!</v>
      </c>
    </row>
    <row r="140" spans="1:27">
      <c r="A140" s="41" t="s">
        <v>5</v>
      </c>
      <c r="B140" s="75">
        <f>Vorrunde!AQ185</f>
        <v>0</v>
      </c>
      <c r="C140" s="74">
        <f>Vorrunde!BS104</f>
        <v>0</v>
      </c>
      <c r="D140" s="107">
        <f>Vorrunde!AR50</f>
        <v>3</v>
      </c>
      <c r="E140" s="74">
        <f>Vorrunde!P104</f>
        <v>0</v>
      </c>
      <c r="F140" s="175">
        <f>Vorrunde!AA104</f>
        <v>2</v>
      </c>
      <c r="G140" s="176">
        <f>Vorrunde!AR77</f>
        <v>2</v>
      </c>
      <c r="H140" s="175">
        <f>Vorrunde!AR131</f>
        <v>1</v>
      </c>
      <c r="I140" s="74">
        <f>Vorrunde!AW104</f>
        <v>0</v>
      </c>
      <c r="J140" s="75">
        <f>Vorrunde!D104</f>
        <v>0</v>
      </c>
      <c r="K140" s="176">
        <f>Vorrunde!AQ23</f>
        <v>1</v>
      </c>
      <c r="L140" s="75" t="e">
        <f>#REF!</f>
        <v>#REF!</v>
      </c>
      <c r="M140" s="74" t="e">
        <f>#REF!</f>
        <v>#REF!</v>
      </c>
      <c r="N140" s="75">
        <f>Vorrunde!CC104</f>
        <v>0</v>
      </c>
      <c r="O140" s="74">
        <f>Vorrunde!AQ212</f>
        <v>0</v>
      </c>
      <c r="P140" s="175">
        <f>Vorrunde!AQ266</f>
        <v>1</v>
      </c>
      <c r="Q140" s="74">
        <f>Vorrunde!CY104</f>
        <v>0</v>
      </c>
      <c r="R140" s="107">
        <f>Vorrunde!CN104</f>
        <v>1</v>
      </c>
      <c r="S140" s="117">
        <f>Vorrunde!AQ239</f>
        <v>0</v>
      </c>
      <c r="T140" s="175">
        <f>Viertelfinal!I75</f>
        <v>1</v>
      </c>
      <c r="U140" s="20">
        <f>Viertelfinal!N75</f>
        <v>2</v>
      </c>
      <c r="V140" s="74">
        <f>Viertelfinal!AE75</f>
        <v>0</v>
      </c>
      <c r="W140" s="122">
        <f>Halbfinal!C48</f>
        <v>1</v>
      </c>
      <c r="X140" s="106">
        <f>Halbfinal!T48</f>
        <v>1</v>
      </c>
      <c r="Y140" s="75">
        <f>Final!I48</f>
        <v>0</v>
      </c>
      <c r="Z140" s="106">
        <f>Final!N48</f>
        <v>1</v>
      </c>
      <c r="AA140" s="73" t="e">
        <f>SUM(B140:Z140)</f>
        <v>#REF!</v>
      </c>
    </row>
    <row r="141" spans="1:27">
      <c r="A141" s="41" t="s">
        <v>10</v>
      </c>
      <c r="B141" s="29">
        <f>Vorrunde!AQ186</f>
        <v>0</v>
      </c>
      <c r="C141" s="28">
        <f>Vorrunde!BS105</f>
        <v>0</v>
      </c>
      <c r="D141" s="104">
        <f>Vorrunde!AR51</f>
        <v>0.75</v>
      </c>
      <c r="E141" s="28">
        <f>Vorrunde!P105</f>
        <v>0</v>
      </c>
      <c r="F141" s="180">
        <f>Vorrunde!AA105</f>
        <v>0.66666666666666663</v>
      </c>
      <c r="G141" s="181">
        <f>Vorrunde!AR78</f>
        <v>1</v>
      </c>
      <c r="H141" s="180">
        <f>Vorrunde!AR132</f>
        <v>0.5</v>
      </c>
      <c r="I141" s="28">
        <f>Vorrunde!AW105</f>
        <v>0</v>
      </c>
      <c r="J141" s="29">
        <f>Vorrunde!D105</f>
        <v>0</v>
      </c>
      <c r="K141" s="181">
        <f>Vorrunde!AQ24</f>
        <v>0.33333333333333331</v>
      </c>
      <c r="L141" s="29" t="e">
        <f>#REF!</f>
        <v>#REF!</v>
      </c>
      <c r="M141" s="28" t="e">
        <f>#REF!</f>
        <v>#REF!</v>
      </c>
      <c r="N141" s="29">
        <f>Vorrunde!CC105</f>
        <v>0</v>
      </c>
      <c r="O141" s="28">
        <f>Vorrunde!AQ213</f>
        <v>0</v>
      </c>
      <c r="P141" s="180">
        <f>Vorrunde!AQ267</f>
        <v>0.33333333333333331</v>
      </c>
      <c r="Q141" s="28">
        <f>Vorrunde!CY105</f>
        <v>0</v>
      </c>
      <c r="R141" s="104">
        <f>Vorrunde!CN105</f>
        <v>0.25</v>
      </c>
      <c r="S141" s="118">
        <f>Vorrunde!AQ240</f>
        <v>0</v>
      </c>
      <c r="T141" s="180">
        <f>Viertelfinal!I76</f>
        <v>0.5</v>
      </c>
      <c r="U141" s="182">
        <f>Viertelfinal!N76</f>
        <v>0.66666666666666663</v>
      </c>
      <c r="V141" s="28">
        <f>Viertelfinal!AE76</f>
        <v>0</v>
      </c>
      <c r="W141" s="123">
        <f>Halbfinal!C49</f>
        <v>0.33333333333333331</v>
      </c>
      <c r="X141" s="105">
        <f>Halbfinal!T49</f>
        <v>0.25</v>
      </c>
      <c r="Y141" s="29">
        <f>Final!I49</f>
        <v>0</v>
      </c>
      <c r="Z141" s="105">
        <f>Final!N49</f>
        <v>0.33333333333333331</v>
      </c>
      <c r="AA141" s="163" t="e">
        <f t="shared" ref="AA141" si="64">AA140/AA139</f>
        <v>#REF!</v>
      </c>
    </row>
    <row r="142" spans="1:27">
      <c r="A142" s="41" t="s">
        <v>4</v>
      </c>
      <c r="B142" s="108">
        <f>Vorrunde!AQ187</f>
        <v>4.75</v>
      </c>
      <c r="C142" s="109">
        <f>Vorrunde!BS106</f>
        <v>5</v>
      </c>
      <c r="D142" s="108">
        <f>Vorrunde!AR52</f>
        <v>2.25</v>
      </c>
      <c r="E142" s="109">
        <f>Vorrunde!P106</f>
        <v>7</v>
      </c>
      <c r="F142" s="108">
        <f>Vorrunde!AA106</f>
        <v>0.66666666666666663</v>
      </c>
      <c r="G142" s="109">
        <f>Vorrunde!AR79</f>
        <v>0</v>
      </c>
      <c r="H142" s="108">
        <f>Vorrunde!AR133</f>
        <v>5.5</v>
      </c>
      <c r="I142" s="109">
        <f>Vorrunde!AW106</f>
        <v>9</v>
      </c>
      <c r="J142" s="108">
        <f>Vorrunde!D106</f>
        <v>6.333333333333333</v>
      </c>
      <c r="K142" s="109">
        <f>Vorrunde!AQ25</f>
        <v>5</v>
      </c>
      <c r="L142" s="108" t="e">
        <f>#REF!</f>
        <v>#REF!</v>
      </c>
      <c r="M142" s="109" t="e">
        <f>#REF!</f>
        <v>#REF!</v>
      </c>
      <c r="N142" s="108">
        <f>Vorrunde!CC106</f>
        <v>9</v>
      </c>
      <c r="O142" s="109">
        <f>Vorrunde!AQ214</f>
        <v>7.5</v>
      </c>
      <c r="P142" s="108">
        <f>Vorrunde!AQ268</f>
        <v>5</v>
      </c>
      <c r="Q142" s="109">
        <f>Vorrunde!CY106</f>
        <v>3</v>
      </c>
      <c r="R142" s="108">
        <f>Vorrunde!CN106</f>
        <v>6.75</v>
      </c>
      <c r="S142" s="124">
        <f>Vorrunde!AQ241</f>
        <v>12</v>
      </c>
      <c r="T142" s="108">
        <f>Viertelfinal!I77</f>
        <v>3.5</v>
      </c>
      <c r="U142" s="124">
        <f>Viertelfinal!N77</f>
        <v>3</v>
      </c>
      <c r="V142" s="109">
        <f>Viertelfinal!AE77</f>
        <v>6</v>
      </c>
      <c r="W142" s="126">
        <f>Halbfinal!C50</f>
        <v>6</v>
      </c>
      <c r="X142" s="109">
        <f>Halbfinal!T50</f>
        <v>3.25</v>
      </c>
      <c r="Y142" s="108">
        <f>Final!I50</f>
        <v>4.666666666666667</v>
      </c>
      <c r="Z142" s="109">
        <f>Final!N50</f>
        <v>5.666666666666667</v>
      </c>
      <c r="AA142" s="55" t="e">
        <f>SUM(B142:Z142)/25</f>
        <v>#REF!</v>
      </c>
    </row>
    <row r="143" spans="1:27">
      <c r="A143" s="56" t="s">
        <v>7</v>
      </c>
      <c r="B143" s="111">
        <f>Vorrunde!AQ188</f>
        <v>4.75</v>
      </c>
      <c r="C143" s="110">
        <f>Vorrunde!BS107</f>
        <v>5</v>
      </c>
      <c r="D143" s="111">
        <f>Vorrunde!AR53</f>
        <v>9</v>
      </c>
      <c r="E143" s="110">
        <f>Vorrunde!P107</f>
        <v>7</v>
      </c>
      <c r="F143" s="111">
        <f>Vorrunde!AA107</f>
        <v>2</v>
      </c>
      <c r="G143" s="110">
        <f>Vorrunde!AR80</f>
        <v>0</v>
      </c>
      <c r="H143" s="111">
        <f>Vorrunde!AR134</f>
        <v>11</v>
      </c>
      <c r="I143" s="110">
        <f>Vorrunde!AW107</f>
        <v>9</v>
      </c>
      <c r="J143" s="111">
        <f>Vorrunde!D107</f>
        <v>6.333333333333333</v>
      </c>
      <c r="K143" s="110">
        <f>Vorrunde!AQ26</f>
        <v>7.5</v>
      </c>
      <c r="L143" s="111" t="e">
        <f>#REF!</f>
        <v>#REF!</v>
      </c>
      <c r="M143" s="110" t="e">
        <f>#REF!</f>
        <v>#REF!</v>
      </c>
      <c r="N143" s="111">
        <f>Vorrunde!CC107</f>
        <v>9</v>
      </c>
      <c r="O143" s="110">
        <f>Vorrunde!AQ215</f>
        <v>7.5</v>
      </c>
      <c r="P143" s="111">
        <f>Vorrunde!AQ269</f>
        <v>7.5</v>
      </c>
      <c r="Q143" s="110">
        <f>Vorrunde!CY107</f>
        <v>3</v>
      </c>
      <c r="R143" s="111">
        <f>Vorrunde!CN107</f>
        <v>9</v>
      </c>
      <c r="S143" s="125">
        <f>Vorrunde!AQ242</f>
        <v>12</v>
      </c>
      <c r="T143" s="111">
        <f>Viertelfinal!I78</f>
        <v>7</v>
      </c>
      <c r="U143" s="125">
        <f>Viertelfinal!N78</f>
        <v>9</v>
      </c>
      <c r="V143" s="110">
        <f>Viertelfinal!AE78</f>
        <v>6</v>
      </c>
      <c r="W143" s="125">
        <f>Halbfinal!C51</f>
        <v>9</v>
      </c>
      <c r="X143" s="110">
        <f>Halbfinal!T51</f>
        <v>4.333333333333333</v>
      </c>
      <c r="Y143" s="111">
        <f>Final!I51</f>
        <v>4.666666666666667</v>
      </c>
      <c r="Z143" s="110">
        <f>Final!N51</f>
        <v>8.5</v>
      </c>
      <c r="AA143" s="63" t="e">
        <f>SUM(B143:Z143)/25</f>
        <v>#REF!</v>
      </c>
    </row>
    <row r="144" spans="1:27" ht="5.0999999999999996" customHeight="1">
      <c r="B144" s="71"/>
      <c r="C144" s="72"/>
      <c r="D144" s="71"/>
      <c r="E144" s="72"/>
      <c r="F144" s="71"/>
      <c r="G144" s="72"/>
      <c r="H144" s="71"/>
      <c r="I144" s="72"/>
      <c r="J144" s="71"/>
      <c r="K144" s="72"/>
      <c r="L144" s="71"/>
      <c r="M144" s="72"/>
      <c r="N144" s="71"/>
      <c r="O144" s="72"/>
      <c r="P144" s="71"/>
      <c r="Q144" s="72"/>
      <c r="R144" s="71"/>
      <c r="S144" s="77"/>
      <c r="T144" s="16"/>
      <c r="U144" s="137"/>
      <c r="V144" s="138"/>
      <c r="W144" s="77"/>
      <c r="X144" s="72"/>
      <c r="Y144" s="71"/>
      <c r="Z144" s="72"/>
      <c r="AA144" s="66"/>
    </row>
    <row r="145" spans="1:27">
      <c r="A145" s="67" t="s">
        <v>30</v>
      </c>
      <c r="B145" s="68"/>
      <c r="C145" s="69"/>
      <c r="D145" s="68"/>
      <c r="E145" s="69"/>
      <c r="F145" s="68"/>
      <c r="G145" s="69"/>
      <c r="H145" s="68"/>
      <c r="I145" s="69"/>
      <c r="J145" s="68"/>
      <c r="K145" s="69"/>
      <c r="L145" s="68"/>
      <c r="M145" s="69"/>
      <c r="N145" s="68"/>
      <c r="O145" s="69"/>
      <c r="P145" s="68"/>
      <c r="Q145" s="69"/>
      <c r="R145" s="68"/>
      <c r="S145" s="116"/>
      <c r="T145" s="68"/>
      <c r="U145" s="116"/>
      <c r="V145" s="69"/>
      <c r="W145" s="116"/>
      <c r="X145" s="69"/>
      <c r="Y145" s="68"/>
      <c r="Z145" s="69"/>
      <c r="AA145" s="70"/>
    </row>
    <row r="146" spans="1:27">
      <c r="A146" s="41" t="s">
        <v>2</v>
      </c>
      <c r="B146" s="107">
        <f>Vorrunde!AP183</f>
        <v>0</v>
      </c>
      <c r="C146" s="106">
        <f>Vorrunde!BR102</f>
        <v>18</v>
      </c>
      <c r="D146" s="107">
        <f>Vorrunde!AQ48</f>
        <v>10</v>
      </c>
      <c r="E146" s="106">
        <f>Vorrunde!N102</f>
        <v>24</v>
      </c>
      <c r="F146" s="107">
        <f>Vorrunde!Z102</f>
        <v>10</v>
      </c>
      <c r="G146" s="106">
        <f>Vorrunde!AQ75</f>
        <v>7</v>
      </c>
      <c r="H146" s="107">
        <f>Vorrunde!AP129</f>
        <v>28</v>
      </c>
      <c r="I146" s="106">
        <f>Vorrunde!AU102</f>
        <v>24</v>
      </c>
      <c r="J146" s="107">
        <f>Vorrunde!E102</f>
        <v>10</v>
      </c>
      <c r="K146" s="106">
        <f>Vorrunde!AR21</f>
        <v>28</v>
      </c>
      <c r="L146" s="107" t="e">
        <f>#REF!</f>
        <v>#REF!</v>
      </c>
      <c r="M146" s="106" t="e">
        <f>#REF!</f>
        <v>#REF!</v>
      </c>
      <c r="N146" s="107">
        <f>Vorrunde!CD102</f>
        <v>16</v>
      </c>
      <c r="O146" s="106">
        <f>Vorrunde!AR210</f>
        <v>9</v>
      </c>
      <c r="P146" s="107">
        <f>Vorrunde!AR264</f>
        <v>12</v>
      </c>
      <c r="Q146" s="106">
        <f>Vorrunde!CZ102</f>
        <v>5</v>
      </c>
      <c r="R146" s="107">
        <f>Vorrunde!CO102</f>
        <v>19</v>
      </c>
      <c r="S146" s="122">
        <f>Vorrunde!AR237</f>
        <v>7</v>
      </c>
      <c r="T146" s="107">
        <f>Viertelfinal!J73</f>
        <v>3</v>
      </c>
      <c r="U146" s="122">
        <f>Viertelfinal!O73</f>
        <v>16</v>
      </c>
      <c r="V146" s="106">
        <f>Viertelfinal!AF73</f>
        <v>12</v>
      </c>
      <c r="W146" s="122">
        <f>Halbfinal!D46</f>
        <v>12</v>
      </c>
      <c r="X146" s="106">
        <f>Halbfinal!U46</f>
        <v>2</v>
      </c>
      <c r="Y146" s="107">
        <f>Final!J46</f>
        <v>2</v>
      </c>
      <c r="Z146" s="106">
        <f>Final!O46</f>
        <v>6</v>
      </c>
      <c r="AA146" s="46" t="e">
        <f>SUM(B146:Z146)</f>
        <v>#REF!</v>
      </c>
    </row>
    <row r="147" spans="1:27">
      <c r="A147" s="41" t="s">
        <v>3</v>
      </c>
      <c r="B147" s="71">
        <f>Vorrunde!AP184</f>
        <v>4</v>
      </c>
      <c r="C147" s="72">
        <f>Vorrunde!BR103</f>
        <v>2</v>
      </c>
      <c r="D147" s="71">
        <f>Vorrunde!AQ49</f>
        <v>4</v>
      </c>
      <c r="E147" s="72">
        <f>Vorrunde!N103</f>
        <v>4</v>
      </c>
      <c r="F147" s="71">
        <f>Vorrunde!Z103</f>
        <v>3</v>
      </c>
      <c r="G147" s="72">
        <f>Vorrunde!AQ76</f>
        <v>2</v>
      </c>
      <c r="H147" s="71">
        <f>Vorrunde!AP130</f>
        <v>3</v>
      </c>
      <c r="I147" s="72">
        <f>Vorrunde!AU103</f>
        <v>2</v>
      </c>
      <c r="J147" s="71">
        <f>Vorrunde!E103</f>
        <v>3</v>
      </c>
      <c r="K147" s="72">
        <f>Vorrunde!AR22</f>
        <v>3</v>
      </c>
      <c r="L147" s="71" t="e">
        <f>#REF!</f>
        <v>#REF!</v>
      </c>
      <c r="M147" s="72" t="e">
        <f>#REF!</f>
        <v>#REF!</v>
      </c>
      <c r="N147" s="71">
        <f>Vorrunde!CD103</f>
        <v>2</v>
      </c>
      <c r="O147" s="72">
        <f>Vorrunde!AR211</f>
        <v>2</v>
      </c>
      <c r="P147" s="71">
        <f>Vorrunde!AR265</f>
        <v>3</v>
      </c>
      <c r="Q147" s="72">
        <f>Vorrunde!CZ103</f>
        <v>2</v>
      </c>
      <c r="R147" s="71">
        <f>Vorrunde!CO103</f>
        <v>3</v>
      </c>
      <c r="S147" s="77">
        <f>Vorrunde!AR238</f>
        <v>1</v>
      </c>
      <c r="T147" s="71">
        <f>Viertelfinal!J74</f>
        <v>2</v>
      </c>
      <c r="U147" s="77">
        <f>Viertelfinal!O74</f>
        <v>3</v>
      </c>
      <c r="V147" s="72">
        <f>Viertelfinal!AF74</f>
        <v>3</v>
      </c>
      <c r="W147" s="77">
        <f>Halbfinal!D47</f>
        <v>3</v>
      </c>
      <c r="X147" s="72">
        <f>Halbfinal!U47</f>
        <v>4</v>
      </c>
      <c r="Y147" s="71">
        <f>Final!J47</f>
        <v>2</v>
      </c>
      <c r="Z147" s="72">
        <f>Final!O47</f>
        <v>3</v>
      </c>
      <c r="AA147" s="49" t="e">
        <f>SUM(B147:Z147)</f>
        <v>#REF!</v>
      </c>
    </row>
    <row r="148" spans="1:27">
      <c r="A148" s="41" t="s">
        <v>5</v>
      </c>
      <c r="B148" s="75">
        <f>Vorrunde!AP185</f>
        <v>0</v>
      </c>
      <c r="C148" s="74">
        <f>Vorrunde!BR104</f>
        <v>0</v>
      </c>
      <c r="D148" s="107">
        <f>Vorrunde!AQ50</f>
        <v>2</v>
      </c>
      <c r="E148" s="106">
        <f>Vorrunde!N104</f>
        <v>1</v>
      </c>
      <c r="F148" s="75">
        <f>Vorrunde!Z104</f>
        <v>0</v>
      </c>
      <c r="G148" s="74">
        <f>Vorrunde!AQ77</f>
        <v>0</v>
      </c>
      <c r="H148" s="75">
        <f>Vorrunde!AP131</f>
        <v>0</v>
      </c>
      <c r="I148" s="74">
        <f>Vorrunde!AU104</f>
        <v>0</v>
      </c>
      <c r="J148" s="175">
        <f>Vorrunde!E104</f>
        <v>1</v>
      </c>
      <c r="K148" s="74">
        <f>Vorrunde!AR23</f>
        <v>0</v>
      </c>
      <c r="L148" s="175" t="e">
        <f>#REF!</f>
        <v>#REF!</v>
      </c>
      <c r="M148" s="176" t="e">
        <f>#REF!</f>
        <v>#REF!</v>
      </c>
      <c r="N148" s="75">
        <f>Vorrunde!CD104</f>
        <v>0</v>
      </c>
      <c r="O148" s="176">
        <f>Vorrunde!AR212</f>
        <v>1</v>
      </c>
      <c r="P148" s="107">
        <f>Vorrunde!AR266</f>
        <v>1</v>
      </c>
      <c r="Q148" s="176">
        <f>Vorrunde!CZ104</f>
        <v>1</v>
      </c>
      <c r="R148" s="75">
        <f>Vorrunde!CO104</f>
        <v>0</v>
      </c>
      <c r="S148" s="117">
        <f>Vorrunde!AR239</f>
        <v>0</v>
      </c>
      <c r="T148" s="175">
        <f>Viertelfinal!J75</f>
        <v>1</v>
      </c>
      <c r="U148" s="117">
        <f>Viertelfinal!O75</f>
        <v>0</v>
      </c>
      <c r="V148" s="106">
        <f>Viertelfinal!AF75</f>
        <v>1</v>
      </c>
      <c r="W148" s="117">
        <f>Halbfinal!D48</f>
        <v>0</v>
      </c>
      <c r="X148" s="106">
        <f>Halbfinal!U48</f>
        <v>3</v>
      </c>
      <c r="Y148" s="175">
        <f>Final!J48</f>
        <v>1</v>
      </c>
      <c r="Z148" s="176">
        <f>Final!O48</f>
        <v>1</v>
      </c>
      <c r="AA148" s="73" t="e">
        <f>SUM(B148:Z148)</f>
        <v>#REF!</v>
      </c>
    </row>
    <row r="149" spans="1:27">
      <c r="A149" s="41" t="s">
        <v>10</v>
      </c>
      <c r="B149" s="29">
        <f>Vorrunde!AP186</f>
        <v>0</v>
      </c>
      <c r="C149" s="28">
        <f>Vorrunde!BR105</f>
        <v>0</v>
      </c>
      <c r="D149" s="104">
        <f>Vorrunde!AQ51</f>
        <v>0.5</v>
      </c>
      <c r="E149" s="105">
        <f>Vorrunde!N105</f>
        <v>0.25</v>
      </c>
      <c r="F149" s="29">
        <f>Vorrunde!Z105</f>
        <v>0</v>
      </c>
      <c r="G149" s="28">
        <f>Vorrunde!AQ78</f>
        <v>0</v>
      </c>
      <c r="H149" s="29">
        <f>Vorrunde!AP132</f>
        <v>0</v>
      </c>
      <c r="I149" s="28">
        <f>Vorrunde!AU105</f>
        <v>0</v>
      </c>
      <c r="J149" s="180">
        <f>Vorrunde!E105</f>
        <v>0.33333333333333331</v>
      </c>
      <c r="K149" s="28">
        <f>Vorrunde!AR24</f>
        <v>0</v>
      </c>
      <c r="L149" s="180" t="e">
        <f>#REF!</f>
        <v>#REF!</v>
      </c>
      <c r="M149" s="181" t="e">
        <f>#REF!</f>
        <v>#REF!</v>
      </c>
      <c r="N149" s="29">
        <f>Vorrunde!CD105</f>
        <v>0</v>
      </c>
      <c r="O149" s="181">
        <f>Vorrunde!AR213</f>
        <v>0.5</v>
      </c>
      <c r="P149" s="104">
        <f>Vorrunde!AR267</f>
        <v>0.33333333333333331</v>
      </c>
      <c r="Q149" s="181">
        <f>Vorrunde!CZ105</f>
        <v>0.5</v>
      </c>
      <c r="R149" s="29">
        <f>Vorrunde!CO105</f>
        <v>0</v>
      </c>
      <c r="S149" s="118">
        <f>Vorrunde!AR240</f>
        <v>0</v>
      </c>
      <c r="T149" s="180">
        <f>Viertelfinal!J76</f>
        <v>0.5</v>
      </c>
      <c r="U149" s="118">
        <f>Viertelfinal!O76</f>
        <v>0</v>
      </c>
      <c r="V149" s="105">
        <f>Viertelfinal!AF76</f>
        <v>0.33333333333333331</v>
      </c>
      <c r="W149" s="118">
        <f>Halbfinal!D49</f>
        <v>0</v>
      </c>
      <c r="X149" s="105">
        <f>Halbfinal!U49</f>
        <v>0.75</v>
      </c>
      <c r="Y149" s="180">
        <f>Final!J49</f>
        <v>0.5</v>
      </c>
      <c r="Z149" s="181">
        <f>Final!O49</f>
        <v>0.33333333333333331</v>
      </c>
      <c r="AA149" s="163" t="e">
        <f t="shared" ref="AA149" si="65">AA148/AA147</f>
        <v>#REF!</v>
      </c>
    </row>
    <row r="150" spans="1:27">
      <c r="A150" s="41" t="s">
        <v>4</v>
      </c>
      <c r="B150" s="108">
        <f>Vorrunde!AP187</f>
        <v>0</v>
      </c>
      <c r="C150" s="109">
        <f>Vorrunde!BR106</f>
        <v>9</v>
      </c>
      <c r="D150" s="108">
        <f>Vorrunde!AQ52</f>
        <v>2.5</v>
      </c>
      <c r="E150" s="109">
        <f>Vorrunde!N106</f>
        <v>6</v>
      </c>
      <c r="F150" s="108">
        <f>Vorrunde!Z106</f>
        <v>3.3333333333333335</v>
      </c>
      <c r="G150" s="109">
        <f>Vorrunde!AQ79</f>
        <v>3.5</v>
      </c>
      <c r="H150" s="108">
        <f>Vorrunde!AP133</f>
        <v>9.3333333333333339</v>
      </c>
      <c r="I150" s="109">
        <f>Vorrunde!AU106</f>
        <v>12</v>
      </c>
      <c r="J150" s="108">
        <f>Vorrunde!E106</f>
        <v>3.3333333333333335</v>
      </c>
      <c r="K150" s="109">
        <f>Vorrunde!AR25</f>
        <v>9.3333333333333339</v>
      </c>
      <c r="L150" s="108" t="e">
        <f>#REF!</f>
        <v>#REF!</v>
      </c>
      <c r="M150" s="109" t="e">
        <f>#REF!</f>
        <v>#REF!</v>
      </c>
      <c r="N150" s="108">
        <f>Vorrunde!CD106</f>
        <v>8</v>
      </c>
      <c r="O150" s="109">
        <f>Vorrunde!AR214</f>
        <v>4.5</v>
      </c>
      <c r="P150" s="108">
        <f>Vorrunde!AR268</f>
        <v>4</v>
      </c>
      <c r="Q150" s="109">
        <f>Vorrunde!CZ106</f>
        <v>2.5</v>
      </c>
      <c r="R150" s="108">
        <f>Vorrunde!CO106</f>
        <v>6.333333333333333</v>
      </c>
      <c r="S150" s="124">
        <f>Vorrunde!AR241</f>
        <v>7</v>
      </c>
      <c r="T150" s="108">
        <f>Viertelfinal!J77</f>
        <v>1.5</v>
      </c>
      <c r="U150" s="124">
        <f>Viertelfinal!O77</f>
        <v>5.333333333333333</v>
      </c>
      <c r="V150" s="109">
        <f>Viertelfinal!AF77</f>
        <v>4</v>
      </c>
      <c r="W150" s="126">
        <f>Halbfinal!D50</f>
        <v>4</v>
      </c>
      <c r="X150" s="109">
        <f>Halbfinal!U50</f>
        <v>0.5</v>
      </c>
      <c r="Y150" s="108">
        <f>Final!J50</f>
        <v>1</v>
      </c>
      <c r="Z150" s="109">
        <f>Final!O50</f>
        <v>2</v>
      </c>
      <c r="AA150" s="55" t="e">
        <f>SUM(B150:Z150)/25</f>
        <v>#REF!</v>
      </c>
    </row>
    <row r="151" spans="1:27">
      <c r="A151" s="56" t="s">
        <v>7</v>
      </c>
      <c r="B151" s="111">
        <f>Vorrunde!AP188</f>
        <v>0</v>
      </c>
      <c r="C151" s="110">
        <f>Vorrunde!BR107</f>
        <v>9</v>
      </c>
      <c r="D151" s="111">
        <f>Vorrunde!AQ53</f>
        <v>5</v>
      </c>
      <c r="E151" s="110">
        <f>Vorrunde!N107</f>
        <v>8</v>
      </c>
      <c r="F151" s="111">
        <f>Vorrunde!Z107</f>
        <v>3.3333333333333335</v>
      </c>
      <c r="G151" s="110">
        <f>Vorrunde!AQ80</f>
        <v>3.5</v>
      </c>
      <c r="H151" s="111">
        <f>Vorrunde!AP134</f>
        <v>9.3333333333333339</v>
      </c>
      <c r="I151" s="110">
        <f>Vorrunde!AU107</f>
        <v>12</v>
      </c>
      <c r="J151" s="111">
        <f>Vorrunde!E107</f>
        <v>5</v>
      </c>
      <c r="K151" s="110">
        <f>Vorrunde!AR26</f>
        <v>9.3333333333333339</v>
      </c>
      <c r="L151" s="111">
        <v>0</v>
      </c>
      <c r="M151" s="110" t="e">
        <f>#REF!</f>
        <v>#REF!</v>
      </c>
      <c r="N151" s="111">
        <f>Vorrunde!CD107</f>
        <v>8</v>
      </c>
      <c r="O151" s="110">
        <f>Vorrunde!AR215</f>
        <v>9</v>
      </c>
      <c r="P151" s="111">
        <f>Vorrunde!AR269</f>
        <v>6</v>
      </c>
      <c r="Q151" s="110">
        <f>Vorrunde!CZ107</f>
        <v>5</v>
      </c>
      <c r="R151" s="111">
        <f>Vorrunde!CO107</f>
        <v>6.333333333333333</v>
      </c>
      <c r="S151" s="125">
        <f>Vorrunde!AR242</f>
        <v>7</v>
      </c>
      <c r="T151" s="111">
        <f>Viertelfinal!J78</f>
        <v>3</v>
      </c>
      <c r="U151" s="125">
        <f>Viertelfinal!O78</f>
        <v>5.333333333333333</v>
      </c>
      <c r="V151" s="110">
        <f>Viertelfinal!AF78</f>
        <v>6</v>
      </c>
      <c r="W151" s="125">
        <f>Halbfinal!D51</f>
        <v>4</v>
      </c>
      <c r="X151" s="110">
        <f>Halbfinal!U51</f>
        <v>2</v>
      </c>
      <c r="Y151" s="111">
        <f>Final!J51</f>
        <v>2</v>
      </c>
      <c r="Z151" s="110">
        <f>Final!O51</f>
        <v>3</v>
      </c>
      <c r="AA151" s="63" t="e">
        <f>SUM(B151:Z151)/25</f>
        <v>#REF!</v>
      </c>
    </row>
    <row r="152" spans="1:27" ht="4.5" customHeight="1"/>
    <row r="153" spans="1:27">
      <c r="A153" s="32"/>
      <c r="B153" s="280" t="s">
        <v>9</v>
      </c>
      <c r="C153" s="280"/>
      <c r="D153" s="280"/>
      <c r="E153" s="280"/>
      <c r="F153" s="280"/>
      <c r="G153" s="280"/>
      <c r="H153" s="280"/>
      <c r="I153" s="280"/>
      <c r="J153" s="280"/>
      <c r="K153" s="280"/>
      <c r="L153" s="280"/>
      <c r="M153" s="280"/>
      <c r="N153" s="280"/>
      <c r="O153" s="280"/>
      <c r="P153" s="280"/>
      <c r="Q153" s="280"/>
      <c r="R153" s="280"/>
      <c r="S153" s="280"/>
      <c r="T153" s="281"/>
      <c r="U153" s="281"/>
      <c r="V153" s="179"/>
      <c r="W153" s="179"/>
      <c r="X153" s="179"/>
      <c r="Y153" s="179"/>
      <c r="Z153" s="179"/>
    </row>
    <row r="154" spans="1:27">
      <c r="A154" s="33"/>
      <c r="B154" s="34">
        <v>1</v>
      </c>
      <c r="C154" s="35">
        <v>2</v>
      </c>
      <c r="D154" s="34">
        <v>3</v>
      </c>
      <c r="E154" s="35">
        <v>4</v>
      </c>
      <c r="F154" s="34">
        <v>5</v>
      </c>
      <c r="G154" s="35">
        <v>6</v>
      </c>
      <c r="H154" s="34">
        <v>7</v>
      </c>
      <c r="I154" s="35">
        <v>8</v>
      </c>
      <c r="J154" s="34">
        <v>9</v>
      </c>
      <c r="K154" s="35">
        <v>10</v>
      </c>
      <c r="L154" s="34">
        <v>11</v>
      </c>
      <c r="M154" s="35">
        <v>12</v>
      </c>
      <c r="N154" s="34">
        <v>13</v>
      </c>
      <c r="O154" s="35">
        <v>14</v>
      </c>
      <c r="P154" s="34">
        <v>15</v>
      </c>
      <c r="Q154" s="35">
        <v>16</v>
      </c>
      <c r="R154" s="34">
        <v>17</v>
      </c>
      <c r="S154" s="112">
        <v>18</v>
      </c>
      <c r="T154" s="34" t="s">
        <v>35</v>
      </c>
      <c r="U154" s="112" t="s">
        <v>36</v>
      </c>
      <c r="V154" s="35" t="s">
        <v>55</v>
      </c>
      <c r="W154" s="112" t="s">
        <v>51</v>
      </c>
      <c r="X154" s="35" t="s">
        <v>52</v>
      </c>
      <c r="Y154" s="34" t="s">
        <v>53</v>
      </c>
      <c r="Z154" s="35" t="s">
        <v>54</v>
      </c>
      <c r="AA154" s="36" t="s">
        <v>6</v>
      </c>
    </row>
    <row r="155" spans="1:27">
      <c r="A155" s="37" t="s">
        <v>22</v>
      </c>
      <c r="B155" s="38"/>
      <c r="C155" s="39"/>
      <c r="D155" s="38"/>
      <c r="E155" s="39"/>
      <c r="F155" s="38"/>
      <c r="G155" s="39"/>
      <c r="H155" s="38"/>
      <c r="I155" s="39"/>
      <c r="J155" s="38"/>
      <c r="K155" s="39"/>
      <c r="L155" s="38"/>
      <c r="M155" s="39"/>
      <c r="N155" s="38"/>
      <c r="O155" s="39"/>
      <c r="P155" s="38"/>
      <c r="Q155" s="39"/>
      <c r="R155" s="38"/>
      <c r="S155" s="179"/>
      <c r="T155" s="38"/>
      <c r="U155" s="179"/>
      <c r="V155" s="39"/>
      <c r="W155" s="179"/>
      <c r="X155" s="39"/>
      <c r="Y155" s="38"/>
      <c r="Z155" s="39"/>
      <c r="AA155" s="40"/>
    </row>
    <row r="156" spans="1:27">
      <c r="A156" s="41" t="s">
        <v>2</v>
      </c>
      <c r="B156" s="48">
        <f>B164+B172+B180+B188</f>
        <v>39</v>
      </c>
      <c r="C156" s="44">
        <f t="shared" ref="C156:V156" si="66">C164+C172+C180+C188</f>
        <v>42</v>
      </c>
      <c r="D156" s="43">
        <f t="shared" si="66"/>
        <v>50</v>
      </c>
      <c r="E156" s="42">
        <f t="shared" si="66"/>
        <v>50</v>
      </c>
      <c r="F156" s="43" t="e">
        <f t="shared" si="66"/>
        <v>#REF!</v>
      </c>
      <c r="G156" s="44" t="e">
        <f t="shared" si="66"/>
        <v>#REF!</v>
      </c>
      <c r="H156" s="48">
        <f t="shared" si="66"/>
        <v>50</v>
      </c>
      <c r="I156" s="47">
        <f t="shared" si="66"/>
        <v>38</v>
      </c>
      <c r="J156" s="45">
        <f t="shared" si="66"/>
        <v>50</v>
      </c>
      <c r="K156" s="47">
        <f t="shared" si="66"/>
        <v>31</v>
      </c>
      <c r="L156" s="43">
        <f t="shared" si="66"/>
        <v>50</v>
      </c>
      <c r="M156" s="42">
        <f t="shared" si="66"/>
        <v>50</v>
      </c>
      <c r="N156" s="43">
        <f t="shared" si="66"/>
        <v>50</v>
      </c>
      <c r="O156" s="42">
        <f t="shared" si="66"/>
        <v>50</v>
      </c>
      <c r="P156" s="43">
        <f t="shared" si="66"/>
        <v>50</v>
      </c>
      <c r="Q156" s="42">
        <f t="shared" si="66"/>
        <v>48</v>
      </c>
      <c r="R156" s="43">
        <f t="shared" si="66"/>
        <v>50</v>
      </c>
      <c r="S156" s="140">
        <f t="shared" si="66"/>
        <v>48</v>
      </c>
      <c r="T156" s="43">
        <f t="shared" si="66"/>
        <v>50</v>
      </c>
      <c r="U156" s="113">
        <f t="shared" si="66"/>
        <v>40</v>
      </c>
      <c r="V156" s="42">
        <f t="shared" si="66"/>
        <v>41</v>
      </c>
      <c r="W156" s="113"/>
      <c r="X156" s="42"/>
      <c r="Y156" s="43"/>
      <c r="Z156" s="42"/>
      <c r="AA156" s="46" t="e">
        <f>SUM(B156:Z156)</f>
        <v>#REF!</v>
      </c>
    </row>
    <row r="157" spans="1:27">
      <c r="A157" s="41" t="s">
        <v>3</v>
      </c>
      <c r="B157" s="43">
        <f>B165+B173+B181+B189</f>
        <v>6</v>
      </c>
      <c r="C157" s="47">
        <f t="shared" ref="C157:V157" si="67">C165+C173+C181+C189</f>
        <v>8</v>
      </c>
      <c r="D157" s="43">
        <f t="shared" si="67"/>
        <v>8</v>
      </c>
      <c r="E157" s="47">
        <f t="shared" si="67"/>
        <v>10</v>
      </c>
      <c r="F157" s="43" t="e">
        <f t="shared" si="67"/>
        <v>#REF!</v>
      </c>
      <c r="G157" s="47" t="e">
        <f t="shared" si="67"/>
        <v>#REF!</v>
      </c>
      <c r="H157" s="43">
        <f t="shared" si="67"/>
        <v>8</v>
      </c>
      <c r="I157" s="47">
        <f t="shared" si="67"/>
        <v>8</v>
      </c>
      <c r="J157" s="43">
        <f t="shared" si="67"/>
        <v>8</v>
      </c>
      <c r="K157" s="47">
        <f t="shared" si="67"/>
        <v>5</v>
      </c>
      <c r="L157" s="43">
        <f t="shared" si="67"/>
        <v>8</v>
      </c>
      <c r="M157" s="47">
        <f t="shared" si="67"/>
        <v>10</v>
      </c>
      <c r="N157" s="43">
        <f t="shared" si="67"/>
        <v>8</v>
      </c>
      <c r="O157" s="47">
        <f t="shared" si="67"/>
        <v>6</v>
      </c>
      <c r="P157" s="43">
        <f t="shared" si="67"/>
        <v>7</v>
      </c>
      <c r="Q157" s="47">
        <f t="shared" si="67"/>
        <v>11</v>
      </c>
      <c r="R157" s="43">
        <f t="shared" si="67"/>
        <v>11</v>
      </c>
      <c r="S157" s="119">
        <f t="shared" si="67"/>
        <v>8</v>
      </c>
      <c r="T157" s="43">
        <f t="shared" si="67"/>
        <v>8</v>
      </c>
      <c r="U157" s="119">
        <f t="shared" si="67"/>
        <v>9</v>
      </c>
      <c r="V157" s="47">
        <f t="shared" si="67"/>
        <v>9</v>
      </c>
      <c r="W157" s="113"/>
      <c r="X157" s="47"/>
      <c r="Y157" s="43"/>
      <c r="Z157" s="47"/>
      <c r="AA157" s="49" t="e">
        <f>SUM(B157:Z157)</f>
        <v>#REF!</v>
      </c>
    </row>
    <row r="158" spans="1:27">
      <c r="A158" s="41" t="s">
        <v>5</v>
      </c>
      <c r="B158" s="43">
        <f>B166+B174+B182+B190</f>
        <v>1</v>
      </c>
      <c r="C158" s="176">
        <f t="shared" ref="C158:V158" si="68">C166+C174+C182+C190</f>
        <v>2</v>
      </c>
      <c r="D158" s="43">
        <f t="shared" si="68"/>
        <v>1</v>
      </c>
      <c r="E158" s="47">
        <f t="shared" si="68"/>
        <v>2</v>
      </c>
      <c r="F158" s="43" t="e">
        <f t="shared" si="68"/>
        <v>#REF!</v>
      </c>
      <c r="G158" s="42" t="e">
        <f t="shared" si="68"/>
        <v>#REF!</v>
      </c>
      <c r="H158" s="43">
        <f t="shared" si="68"/>
        <v>1</v>
      </c>
      <c r="I158" s="47">
        <f t="shared" si="68"/>
        <v>2</v>
      </c>
      <c r="J158" s="75">
        <f t="shared" si="68"/>
        <v>0</v>
      </c>
      <c r="K158" s="74">
        <f t="shared" si="68"/>
        <v>0</v>
      </c>
      <c r="L158" s="75">
        <f t="shared" si="68"/>
        <v>0</v>
      </c>
      <c r="M158" s="42">
        <f t="shared" si="68"/>
        <v>2</v>
      </c>
      <c r="N158" s="175">
        <f t="shared" si="68"/>
        <v>1</v>
      </c>
      <c r="O158" s="74">
        <f t="shared" si="68"/>
        <v>0</v>
      </c>
      <c r="P158" s="75">
        <f t="shared" si="68"/>
        <v>0</v>
      </c>
      <c r="Q158" s="47">
        <f t="shared" si="68"/>
        <v>2</v>
      </c>
      <c r="R158" s="43">
        <f t="shared" si="68"/>
        <v>1</v>
      </c>
      <c r="S158" s="186">
        <f t="shared" si="68"/>
        <v>0</v>
      </c>
      <c r="T158" s="43">
        <f t="shared" si="68"/>
        <v>1</v>
      </c>
      <c r="U158" s="119">
        <f t="shared" si="68"/>
        <v>4</v>
      </c>
      <c r="V158" s="47">
        <f t="shared" si="68"/>
        <v>3</v>
      </c>
      <c r="W158" s="113"/>
      <c r="X158" s="47"/>
      <c r="Y158" s="43"/>
      <c r="Z158" s="47"/>
      <c r="AA158" s="73" t="e">
        <f>SUM(B158:Z158)</f>
        <v>#REF!</v>
      </c>
    </row>
    <row r="159" spans="1:27">
      <c r="A159" s="41" t="s">
        <v>10</v>
      </c>
      <c r="B159" s="159">
        <f>B158/B157</f>
        <v>0.16666666666666666</v>
      </c>
      <c r="C159" s="181">
        <f t="shared" ref="C159:V159" si="69">C158/C157</f>
        <v>0.25</v>
      </c>
      <c r="D159" s="159">
        <f t="shared" si="69"/>
        <v>0.125</v>
      </c>
      <c r="E159" s="160">
        <f t="shared" si="69"/>
        <v>0.2</v>
      </c>
      <c r="F159" s="183" t="e">
        <f t="shared" si="69"/>
        <v>#REF!</v>
      </c>
      <c r="G159" s="160" t="e">
        <f t="shared" si="69"/>
        <v>#REF!</v>
      </c>
      <c r="H159" s="159">
        <f t="shared" si="69"/>
        <v>0.125</v>
      </c>
      <c r="I159" s="160">
        <f t="shared" si="69"/>
        <v>0.25</v>
      </c>
      <c r="J159" s="29">
        <f t="shared" si="69"/>
        <v>0</v>
      </c>
      <c r="K159" s="28">
        <f t="shared" si="69"/>
        <v>0</v>
      </c>
      <c r="L159" s="29">
        <f t="shared" si="69"/>
        <v>0</v>
      </c>
      <c r="M159" s="160">
        <f t="shared" si="69"/>
        <v>0.2</v>
      </c>
      <c r="N159" s="180">
        <f t="shared" si="69"/>
        <v>0.125</v>
      </c>
      <c r="O159" s="28">
        <f t="shared" si="69"/>
        <v>0</v>
      </c>
      <c r="P159" s="29">
        <f t="shared" si="69"/>
        <v>0</v>
      </c>
      <c r="Q159" s="160">
        <f t="shared" si="69"/>
        <v>0.18181818181818182</v>
      </c>
      <c r="R159" s="159">
        <f t="shared" si="69"/>
        <v>9.0909090909090912E-2</v>
      </c>
      <c r="S159" s="165">
        <f t="shared" si="69"/>
        <v>0</v>
      </c>
      <c r="T159" s="183">
        <f t="shared" si="69"/>
        <v>0.125</v>
      </c>
      <c r="U159" s="161">
        <f t="shared" si="69"/>
        <v>0.44444444444444442</v>
      </c>
      <c r="V159" s="160">
        <f t="shared" si="69"/>
        <v>0.33333333333333331</v>
      </c>
      <c r="W159" s="162"/>
      <c r="X159" s="160"/>
      <c r="Y159" s="159"/>
      <c r="Z159" s="160"/>
      <c r="AA159" s="163" t="e">
        <f t="shared" ref="AA159" si="70">AA158/AA157</f>
        <v>#REF!</v>
      </c>
    </row>
    <row r="160" spans="1:27">
      <c r="A160" s="41" t="s">
        <v>4</v>
      </c>
      <c r="B160" s="50">
        <f>(B168+B176+B184+B192)/3</f>
        <v>6.5</v>
      </c>
      <c r="C160" s="51">
        <f t="shared" ref="C160:V160" si="71">(C168+C176+C184+C192)/3</f>
        <v>5.3888888888888893</v>
      </c>
      <c r="D160" s="50">
        <f t="shared" si="71"/>
        <v>6</v>
      </c>
      <c r="E160" s="51">
        <f t="shared" si="71"/>
        <v>4.7222222222222223</v>
      </c>
      <c r="F160" s="50" t="e">
        <f t="shared" si="71"/>
        <v>#REF!</v>
      </c>
      <c r="G160" s="51" t="e">
        <f t="shared" si="71"/>
        <v>#REF!</v>
      </c>
      <c r="H160" s="50">
        <f t="shared" si="71"/>
        <v>5.8888888888888893</v>
      </c>
      <c r="I160" s="51">
        <f t="shared" si="71"/>
        <v>4.7777777777777777</v>
      </c>
      <c r="J160" s="50">
        <f t="shared" si="71"/>
        <v>5.8888888888888893</v>
      </c>
      <c r="K160" s="51">
        <f t="shared" si="71"/>
        <v>6.5</v>
      </c>
      <c r="L160" s="50">
        <f t="shared" si="71"/>
        <v>6.166666666666667</v>
      </c>
      <c r="M160" s="51">
        <f t="shared" si="71"/>
        <v>4.75</v>
      </c>
      <c r="N160" s="50">
        <f t="shared" si="71"/>
        <v>5.8888888888888893</v>
      </c>
      <c r="O160" s="51">
        <f t="shared" si="71"/>
        <v>8.3333333333333339</v>
      </c>
      <c r="P160" s="50">
        <f t="shared" si="71"/>
        <v>7.166666666666667</v>
      </c>
      <c r="Q160" s="51">
        <f t="shared" si="71"/>
        <v>4.583333333333333</v>
      </c>
      <c r="R160" s="50">
        <f t="shared" si="71"/>
        <v>4.6111111111111107</v>
      </c>
      <c r="S160" s="120">
        <f t="shared" si="71"/>
        <v>5.833333333333333</v>
      </c>
      <c r="T160" s="50">
        <f t="shared" si="71"/>
        <v>5.9444444444444455</v>
      </c>
      <c r="U160" s="120">
        <f t="shared" si="71"/>
        <v>4.4444444444444438</v>
      </c>
      <c r="V160" s="51">
        <f t="shared" si="71"/>
        <v>4.5555555555555562</v>
      </c>
      <c r="W160" s="127"/>
      <c r="X160" s="51"/>
      <c r="Y160" s="50"/>
      <c r="Z160" s="51"/>
      <c r="AA160" s="55" t="e">
        <f>SUM(B160:Z160)/21</f>
        <v>#REF!</v>
      </c>
    </row>
    <row r="161" spans="1:27">
      <c r="A161" s="56" t="s">
        <v>7</v>
      </c>
      <c r="B161" s="57">
        <f>(B169+B177+B185+B193)/3</f>
        <v>7.166666666666667</v>
      </c>
      <c r="C161" s="58">
        <f t="shared" ref="C161:V161" si="72">(C169+C177+C185+C193)/3</f>
        <v>7</v>
      </c>
      <c r="D161" s="57">
        <f t="shared" si="72"/>
        <v>7.0555555555555562</v>
      </c>
      <c r="E161" s="58">
        <f t="shared" si="72"/>
        <v>5.833333333333333</v>
      </c>
      <c r="F161" s="57" t="e">
        <f t="shared" si="72"/>
        <v>#REF!</v>
      </c>
      <c r="G161" s="58" t="e">
        <f t="shared" si="72"/>
        <v>#REF!</v>
      </c>
      <c r="H161" s="57">
        <f t="shared" si="72"/>
        <v>6.8888888888888893</v>
      </c>
      <c r="I161" s="58">
        <f t="shared" si="72"/>
        <v>5.8888888888888893</v>
      </c>
      <c r="J161" s="57">
        <f t="shared" si="72"/>
        <v>5.8888888888888893</v>
      </c>
      <c r="K161" s="58">
        <f t="shared" si="72"/>
        <v>6.5</v>
      </c>
      <c r="L161" s="57">
        <f t="shared" si="72"/>
        <v>6.166666666666667</v>
      </c>
      <c r="M161" s="58">
        <f t="shared" si="72"/>
        <v>5.916666666666667</v>
      </c>
      <c r="N161" s="57">
        <f t="shared" si="72"/>
        <v>6.666666666666667</v>
      </c>
      <c r="O161" s="58">
        <f t="shared" si="72"/>
        <v>8.3333333333333339</v>
      </c>
      <c r="P161" s="57">
        <f t="shared" si="72"/>
        <v>7.166666666666667</v>
      </c>
      <c r="Q161" s="58">
        <f t="shared" si="72"/>
        <v>5.333333333333333</v>
      </c>
      <c r="R161" s="57">
        <f t="shared" si="72"/>
        <v>5.083333333333333</v>
      </c>
      <c r="S161" s="121">
        <f t="shared" si="72"/>
        <v>5.833333333333333</v>
      </c>
      <c r="T161" s="50">
        <f t="shared" si="72"/>
        <v>7.1111111111111116</v>
      </c>
      <c r="U161" s="127">
        <f t="shared" si="72"/>
        <v>7</v>
      </c>
      <c r="V161" s="131">
        <f t="shared" si="72"/>
        <v>6.833333333333333</v>
      </c>
      <c r="W161" s="121"/>
      <c r="X161" s="58"/>
      <c r="Y161" s="57"/>
      <c r="Z161" s="58"/>
      <c r="AA161" s="63" t="e">
        <f>SUM(B161:Z161)/21</f>
        <v>#REF!</v>
      </c>
    </row>
    <row r="162" spans="1:27" ht="5.0999999999999996" customHeight="1">
      <c r="B162" s="64"/>
      <c r="C162" s="65"/>
      <c r="D162" s="64"/>
      <c r="E162" s="65"/>
      <c r="F162" s="64"/>
      <c r="G162" s="65"/>
      <c r="H162" s="64"/>
      <c r="I162" s="65"/>
      <c r="J162" s="64"/>
      <c r="K162" s="65"/>
      <c r="L162" s="64"/>
      <c r="M162" s="65"/>
      <c r="N162" s="64"/>
      <c r="O162" s="65"/>
      <c r="P162" s="64"/>
      <c r="Q162" s="65"/>
      <c r="R162" s="64"/>
      <c r="S162" s="86"/>
      <c r="T162" s="132"/>
      <c r="U162" s="133"/>
      <c r="V162" s="7"/>
      <c r="W162" s="86"/>
      <c r="X162" s="65"/>
      <c r="Y162" s="64"/>
      <c r="Z162" s="65"/>
      <c r="AA162" s="66"/>
    </row>
    <row r="163" spans="1:27">
      <c r="A163" s="67" t="s">
        <v>45</v>
      </c>
      <c r="B163" s="68"/>
      <c r="C163" s="69"/>
      <c r="D163" s="68"/>
      <c r="E163" s="69"/>
      <c r="F163" s="68"/>
      <c r="G163" s="69"/>
      <c r="H163" s="68"/>
      <c r="I163" s="69"/>
      <c r="J163" s="68"/>
      <c r="K163" s="69"/>
      <c r="L163" s="68"/>
      <c r="M163" s="69"/>
      <c r="N163" s="68"/>
      <c r="O163" s="69"/>
      <c r="P163" s="68"/>
      <c r="Q163" s="69"/>
      <c r="R163" s="68"/>
      <c r="S163" s="116"/>
      <c r="T163" s="134"/>
      <c r="U163" s="135"/>
      <c r="V163" s="136"/>
      <c r="W163" s="116"/>
      <c r="X163" s="69"/>
      <c r="Y163" s="68"/>
      <c r="Z163" s="69"/>
      <c r="AA163" s="70"/>
    </row>
    <row r="164" spans="1:27">
      <c r="A164" s="41" t="s">
        <v>2</v>
      </c>
      <c r="B164" s="107">
        <f>Vorrunde!C129</f>
        <v>22</v>
      </c>
      <c r="C164" s="106">
        <f>Vorrunde!BA21</f>
        <v>15</v>
      </c>
      <c r="D164" s="107">
        <f>Vorrunde!BA264</f>
        <v>19</v>
      </c>
      <c r="E164" s="106">
        <f>Vorrunde!CX129</f>
        <v>30</v>
      </c>
      <c r="F164" s="107" t="e">
        <f>#REF!</f>
        <v>#REF!</v>
      </c>
      <c r="G164" s="106" t="e">
        <f>#REF!</f>
        <v>#REF!</v>
      </c>
      <c r="H164" s="107">
        <f>Vorrunde!CB129</f>
        <v>25</v>
      </c>
      <c r="I164" s="106">
        <f>Vorrunde!BA210</f>
        <v>23</v>
      </c>
      <c r="J164" s="107">
        <f>Vorrunde!AJ129</f>
        <v>24</v>
      </c>
      <c r="K164" s="106">
        <f>Vorrunde!BA102</f>
        <v>12</v>
      </c>
      <c r="L164" s="107">
        <f>Vorrunde!BA237</f>
        <v>20</v>
      </c>
      <c r="M164" s="106">
        <f>Vorrunde!CM129</f>
        <v>29</v>
      </c>
      <c r="N164" s="107">
        <f>Vorrunde!BQ129</f>
        <v>30</v>
      </c>
      <c r="O164" s="106">
        <f>Vorrunde!BA183</f>
        <v>23</v>
      </c>
      <c r="P164" s="107">
        <f>Vorrunde!N129</f>
        <v>21</v>
      </c>
      <c r="Q164" s="106">
        <f>Vorrunde!BA48</f>
        <v>15</v>
      </c>
      <c r="R164" s="107">
        <f>Vorrunde!BA75</f>
        <v>17</v>
      </c>
      <c r="S164" s="122">
        <f>Vorrunde!Y129</f>
        <v>26</v>
      </c>
      <c r="T164" s="107">
        <f>Viertelfinal!B73</f>
        <v>18</v>
      </c>
      <c r="U164" s="122">
        <f>Viertelfinal!S73</f>
        <v>19</v>
      </c>
      <c r="V164" s="106">
        <f>Viertelfinal!X73</f>
        <v>23</v>
      </c>
      <c r="W164" s="122"/>
      <c r="X164" s="106"/>
      <c r="Y164" s="107"/>
      <c r="Z164" s="106"/>
      <c r="AA164" s="46" t="e">
        <f>SUM(B164:Z164)</f>
        <v>#REF!</v>
      </c>
    </row>
    <row r="165" spans="1:27">
      <c r="A165" s="41" t="s">
        <v>3</v>
      </c>
      <c r="B165" s="71">
        <f>Vorrunde!C130</f>
        <v>2</v>
      </c>
      <c r="C165" s="72">
        <f>Vorrunde!BA22</f>
        <v>3</v>
      </c>
      <c r="D165" s="71">
        <f>Vorrunde!BA265</f>
        <v>3</v>
      </c>
      <c r="E165" s="72">
        <f>Vorrunde!CX130</f>
        <v>4</v>
      </c>
      <c r="F165" s="71" t="e">
        <f>#REF!</f>
        <v>#REF!</v>
      </c>
      <c r="G165" s="72" t="e">
        <f>#REF!</f>
        <v>#REF!</v>
      </c>
      <c r="H165" s="71">
        <f>Vorrunde!CB130</f>
        <v>3</v>
      </c>
      <c r="I165" s="72">
        <f>Vorrunde!BA211</f>
        <v>3</v>
      </c>
      <c r="J165" s="71">
        <f>Vorrunde!AJ130</f>
        <v>3</v>
      </c>
      <c r="K165" s="72">
        <f>Vorrunde!BA103</f>
        <v>2</v>
      </c>
      <c r="L165" s="71">
        <f>Vorrunde!BA238</f>
        <v>3</v>
      </c>
      <c r="M165" s="72">
        <f>Vorrunde!CM130</f>
        <v>4</v>
      </c>
      <c r="N165" s="71">
        <f>Vorrunde!BQ130</f>
        <v>3</v>
      </c>
      <c r="O165" s="72">
        <f>Vorrunde!BA184</f>
        <v>2</v>
      </c>
      <c r="P165" s="71">
        <f>Vorrunde!N130</f>
        <v>3</v>
      </c>
      <c r="Q165" s="72">
        <f>Vorrunde!BA49</f>
        <v>4</v>
      </c>
      <c r="R165" s="71">
        <f>Vorrunde!BA76</f>
        <v>4</v>
      </c>
      <c r="S165" s="77">
        <f>Vorrunde!Y130</f>
        <v>3</v>
      </c>
      <c r="T165" s="71">
        <f>Viertelfinal!B74</f>
        <v>3</v>
      </c>
      <c r="U165" s="77">
        <f>Viertelfinal!S74</f>
        <v>3</v>
      </c>
      <c r="V165" s="72">
        <f>Viertelfinal!X74</f>
        <v>3</v>
      </c>
      <c r="W165" s="77"/>
      <c r="X165" s="72"/>
      <c r="Y165" s="71"/>
      <c r="Z165" s="72"/>
      <c r="AA165" s="49" t="e">
        <f>SUM(B165:Z165)</f>
        <v>#REF!</v>
      </c>
    </row>
    <row r="166" spans="1:27">
      <c r="A166" s="41" t="s">
        <v>5</v>
      </c>
      <c r="B166" s="75">
        <f>Vorrunde!C131</f>
        <v>0</v>
      </c>
      <c r="C166" s="176">
        <f>Vorrunde!BA23</f>
        <v>1</v>
      </c>
      <c r="D166" s="175">
        <f>Vorrunde!BA266</f>
        <v>1</v>
      </c>
      <c r="E166" s="106">
        <f>Vorrunde!CX131</f>
        <v>1</v>
      </c>
      <c r="F166" s="175" t="e">
        <f>#REF!</f>
        <v>#REF!</v>
      </c>
      <c r="G166" s="74" t="e">
        <f>#REF!</f>
        <v>#REF!</v>
      </c>
      <c r="H166" s="75">
        <f>Vorrunde!CB131</f>
        <v>0</v>
      </c>
      <c r="I166" s="74">
        <f>Vorrunde!BA212</f>
        <v>0</v>
      </c>
      <c r="J166" s="75">
        <f>Vorrunde!AJ131</f>
        <v>0</v>
      </c>
      <c r="K166" s="74">
        <f>Vorrunde!BA104</f>
        <v>0</v>
      </c>
      <c r="L166" s="75">
        <f>Vorrunde!BA239</f>
        <v>0</v>
      </c>
      <c r="M166" s="74">
        <f>Vorrunde!CM131</f>
        <v>0</v>
      </c>
      <c r="N166" s="75">
        <f>Vorrunde!BQ131</f>
        <v>0</v>
      </c>
      <c r="O166" s="74">
        <f>Vorrunde!BA185</f>
        <v>0</v>
      </c>
      <c r="P166" s="75">
        <f>Vorrunde!N131</f>
        <v>0</v>
      </c>
      <c r="Q166" s="106">
        <f>Vorrunde!BA50</f>
        <v>1</v>
      </c>
      <c r="R166" s="75">
        <f>Vorrunde!BA77</f>
        <v>0</v>
      </c>
      <c r="S166" s="117">
        <f>Vorrunde!Y131</f>
        <v>0</v>
      </c>
      <c r="T166" s="75">
        <f>Viertelfinal!B75</f>
        <v>0</v>
      </c>
      <c r="U166" s="20">
        <f>Viertelfinal!S75</f>
        <v>1</v>
      </c>
      <c r="V166" s="106">
        <f>Viertelfinal!X75</f>
        <v>1</v>
      </c>
      <c r="W166" s="122"/>
      <c r="X166" s="106"/>
      <c r="Y166" s="175"/>
      <c r="Z166" s="106"/>
      <c r="AA166" s="73" t="e">
        <f>SUM(B166:Z166)</f>
        <v>#REF!</v>
      </c>
    </row>
    <row r="167" spans="1:27">
      <c r="A167" s="41" t="s">
        <v>10</v>
      </c>
      <c r="B167" s="29">
        <f>Vorrunde!C132</f>
        <v>0</v>
      </c>
      <c r="C167" s="181">
        <f>Vorrunde!BA24</f>
        <v>0.33333333333333331</v>
      </c>
      <c r="D167" s="180">
        <f>Vorrunde!BA267</f>
        <v>0.33333333333333331</v>
      </c>
      <c r="E167" s="105">
        <f>Vorrunde!CX132</f>
        <v>0.25</v>
      </c>
      <c r="F167" s="180" t="e">
        <f>#REF!</f>
        <v>#REF!</v>
      </c>
      <c r="G167" s="28" t="e">
        <f>#REF!</f>
        <v>#REF!</v>
      </c>
      <c r="H167" s="29">
        <f>Vorrunde!CB132</f>
        <v>0</v>
      </c>
      <c r="I167" s="28">
        <f>Vorrunde!BA213</f>
        <v>0</v>
      </c>
      <c r="J167" s="29">
        <f>Vorrunde!AJ132</f>
        <v>0</v>
      </c>
      <c r="K167" s="28">
        <f>Vorrunde!BA105</f>
        <v>0</v>
      </c>
      <c r="L167" s="29">
        <f>Vorrunde!BA240</f>
        <v>0</v>
      </c>
      <c r="M167" s="28">
        <f>Vorrunde!CM132</f>
        <v>0</v>
      </c>
      <c r="N167" s="29">
        <f>Vorrunde!BQ132</f>
        <v>0</v>
      </c>
      <c r="O167" s="28">
        <f>Vorrunde!BA186</f>
        <v>0</v>
      </c>
      <c r="P167" s="29">
        <f>Vorrunde!N132</f>
        <v>0</v>
      </c>
      <c r="Q167" s="105">
        <f>Vorrunde!BA51</f>
        <v>0.25</v>
      </c>
      <c r="R167" s="29">
        <f>Vorrunde!BA78</f>
        <v>0</v>
      </c>
      <c r="S167" s="118">
        <f>Vorrunde!Y132</f>
        <v>0</v>
      </c>
      <c r="T167" s="29">
        <f>Viertelfinal!B76</f>
        <v>0</v>
      </c>
      <c r="U167" s="182">
        <f>Viertelfinal!S76</f>
        <v>0.33333333333333331</v>
      </c>
      <c r="V167" s="105">
        <f>Viertelfinal!X76</f>
        <v>0.33333333333333331</v>
      </c>
      <c r="W167" s="123"/>
      <c r="X167" s="105"/>
      <c r="Y167" s="180"/>
      <c r="Z167" s="105"/>
      <c r="AA167" s="163" t="e">
        <f t="shared" ref="AA167" si="73">AA166/AA165</f>
        <v>#REF!</v>
      </c>
    </row>
    <row r="168" spans="1:27">
      <c r="A168" s="41" t="s">
        <v>4</v>
      </c>
      <c r="B168" s="108">
        <f>Vorrunde!C133</f>
        <v>11</v>
      </c>
      <c r="C168" s="109">
        <f>Vorrunde!BA25</f>
        <v>5</v>
      </c>
      <c r="D168" s="108">
        <f>Vorrunde!BA268</f>
        <v>6.333333333333333</v>
      </c>
      <c r="E168" s="109">
        <f>Vorrunde!CX133</f>
        <v>7.5</v>
      </c>
      <c r="F168" s="108" t="e">
        <f>#REF!</f>
        <v>#REF!</v>
      </c>
      <c r="G168" s="109" t="e">
        <f>#REF!</f>
        <v>#REF!</v>
      </c>
      <c r="H168" s="108">
        <f>Vorrunde!CB133</f>
        <v>8.3333333333333339</v>
      </c>
      <c r="I168" s="109">
        <f>Vorrunde!BA214</f>
        <v>7.666666666666667</v>
      </c>
      <c r="J168" s="108">
        <f>Vorrunde!AJ133</f>
        <v>8</v>
      </c>
      <c r="K168" s="109">
        <f>Vorrunde!BA106</f>
        <v>6</v>
      </c>
      <c r="L168" s="108">
        <f>Vorrunde!BA241</f>
        <v>6.666666666666667</v>
      </c>
      <c r="M168" s="109">
        <f>Vorrunde!CM133</f>
        <v>7.25</v>
      </c>
      <c r="N168" s="108">
        <f>Vorrunde!BQ133</f>
        <v>10</v>
      </c>
      <c r="O168" s="109">
        <f>Vorrunde!BA187</f>
        <v>11.5</v>
      </c>
      <c r="P168" s="108">
        <f>Vorrunde!N133</f>
        <v>7</v>
      </c>
      <c r="Q168" s="109">
        <f>Vorrunde!BA52</f>
        <v>3.75</v>
      </c>
      <c r="R168" s="108">
        <f>Vorrunde!BA79</f>
        <v>4.25</v>
      </c>
      <c r="S168" s="124">
        <f>Vorrunde!Y133</f>
        <v>8.6666666666666661</v>
      </c>
      <c r="T168" s="108">
        <f>Viertelfinal!B77</f>
        <v>6</v>
      </c>
      <c r="U168" s="124">
        <f>Viertelfinal!S77</f>
        <v>6.333333333333333</v>
      </c>
      <c r="V168" s="109">
        <f>Viertelfinal!X77</f>
        <v>7.666666666666667</v>
      </c>
      <c r="W168" s="126"/>
      <c r="X168" s="109"/>
      <c r="Y168" s="108"/>
      <c r="Z168" s="109"/>
      <c r="AA168" s="55" t="e">
        <f>SUM(B168:Z168)/21</f>
        <v>#REF!</v>
      </c>
    </row>
    <row r="169" spans="1:27">
      <c r="A169" s="56" t="s">
        <v>7</v>
      </c>
      <c r="B169" s="111">
        <f>Vorrunde!C134</f>
        <v>11</v>
      </c>
      <c r="C169" s="110">
        <f>Vorrunde!BA26</f>
        <v>7.5</v>
      </c>
      <c r="D169" s="111">
        <f>Vorrunde!BA269</f>
        <v>9.5</v>
      </c>
      <c r="E169" s="110">
        <f>Vorrunde!CX134</f>
        <v>10</v>
      </c>
      <c r="F169" s="111" t="e">
        <f>#REF!</f>
        <v>#REF!</v>
      </c>
      <c r="G169" s="110" t="e">
        <f>#REF!</f>
        <v>#REF!</v>
      </c>
      <c r="H169" s="111">
        <f>Vorrunde!CB134</f>
        <v>8.3333333333333339</v>
      </c>
      <c r="I169" s="110">
        <f>Vorrunde!BA215</f>
        <v>7.666666666666667</v>
      </c>
      <c r="J169" s="111">
        <f>Vorrunde!AJ134</f>
        <v>8</v>
      </c>
      <c r="K169" s="110">
        <f>Vorrunde!BA107</f>
        <v>6</v>
      </c>
      <c r="L169" s="111">
        <f>Vorrunde!BA242</f>
        <v>6.666666666666667</v>
      </c>
      <c r="M169" s="110">
        <f>Vorrunde!CM134</f>
        <v>7.25</v>
      </c>
      <c r="N169" s="111">
        <f>Vorrunde!BQ134</f>
        <v>10</v>
      </c>
      <c r="O169" s="110">
        <f>Vorrunde!BA188</f>
        <v>11.5</v>
      </c>
      <c r="P169" s="111">
        <f>Vorrunde!N134</f>
        <v>7</v>
      </c>
      <c r="Q169" s="110">
        <f>Vorrunde!BA53</f>
        <v>5</v>
      </c>
      <c r="R169" s="111">
        <f>Vorrunde!BA80</f>
        <v>4.25</v>
      </c>
      <c r="S169" s="125">
        <f>Vorrunde!Y134</f>
        <v>8.6666666666666661</v>
      </c>
      <c r="T169" s="111">
        <f>Viertelfinal!B78</f>
        <v>6</v>
      </c>
      <c r="U169" s="125">
        <f>Viertelfinal!S78</f>
        <v>9.5</v>
      </c>
      <c r="V169" s="110">
        <f>Viertelfinal!X78</f>
        <v>11.5</v>
      </c>
      <c r="W169" s="125"/>
      <c r="X169" s="110"/>
      <c r="Y169" s="111"/>
      <c r="Z169" s="110"/>
      <c r="AA169" s="63" t="e">
        <f>SUM(B169:Z169)/21</f>
        <v>#REF!</v>
      </c>
    </row>
    <row r="170" spans="1:27" ht="5.0999999999999996" customHeight="1">
      <c r="B170" s="71"/>
      <c r="C170" s="72"/>
      <c r="D170" s="71"/>
      <c r="E170" s="72"/>
      <c r="F170" s="71"/>
      <c r="G170" s="72"/>
      <c r="H170" s="71"/>
      <c r="I170" s="72"/>
      <c r="J170" s="71"/>
      <c r="K170" s="72"/>
      <c r="L170" s="71"/>
      <c r="M170" s="72"/>
      <c r="N170" s="71"/>
      <c r="O170" s="72"/>
      <c r="P170" s="71"/>
      <c r="Q170" s="72"/>
      <c r="R170" s="71"/>
      <c r="S170" s="77"/>
      <c r="T170" s="16"/>
      <c r="U170" s="137"/>
      <c r="V170" s="138"/>
      <c r="W170" s="77"/>
      <c r="X170" s="72"/>
      <c r="Y170" s="71"/>
      <c r="Z170" s="72"/>
      <c r="AA170" s="66"/>
    </row>
    <row r="171" spans="1:27">
      <c r="A171" s="67" t="s">
        <v>46</v>
      </c>
      <c r="B171" s="68"/>
      <c r="C171" s="69"/>
      <c r="D171" s="68"/>
      <c r="E171" s="69"/>
      <c r="F171" s="68"/>
      <c r="G171" s="69"/>
      <c r="H171" s="68"/>
      <c r="I171" s="69"/>
      <c r="J171" s="68"/>
      <c r="K171" s="69"/>
      <c r="L171" s="68"/>
      <c r="M171" s="69"/>
      <c r="N171" s="68"/>
      <c r="O171" s="69"/>
      <c r="P171" s="68"/>
      <c r="Q171" s="69"/>
      <c r="R171" s="68"/>
      <c r="S171" s="116"/>
      <c r="T171" s="68"/>
      <c r="U171" s="116"/>
      <c r="V171" s="69"/>
      <c r="W171" s="116"/>
      <c r="X171" s="69"/>
      <c r="Y171" s="68"/>
      <c r="Z171" s="69"/>
      <c r="AA171" s="70"/>
    </row>
    <row r="172" spans="1:27">
      <c r="A172" s="41" t="s">
        <v>2</v>
      </c>
      <c r="B172" s="107">
        <f>Vorrunde!D129</f>
        <v>13</v>
      </c>
      <c r="C172" s="106">
        <f>Vorrunde!BB21</f>
        <v>14</v>
      </c>
      <c r="D172" s="107">
        <f>Vorrunde!BB264</f>
        <v>23</v>
      </c>
      <c r="E172" s="106">
        <f>Vorrunde!CY129</f>
        <v>15</v>
      </c>
      <c r="F172" s="107" t="e">
        <f>#REF!</f>
        <v>#REF!</v>
      </c>
      <c r="G172" s="106" t="e">
        <f>#REF!</f>
        <v>#REF!</v>
      </c>
      <c r="H172" s="107">
        <f>Vorrunde!CD129</f>
        <v>6</v>
      </c>
      <c r="I172" s="106">
        <f>Vorrunde!BC210</f>
        <v>10</v>
      </c>
      <c r="J172" s="107">
        <f>Vorrunde!AK129</f>
        <v>20</v>
      </c>
      <c r="K172" s="106">
        <f>Vorrunde!BB102</f>
        <v>11</v>
      </c>
      <c r="L172" s="107">
        <f>Vorrunde!BB237</f>
        <v>19</v>
      </c>
      <c r="M172" s="106">
        <f>Vorrunde!CN129</f>
        <v>9</v>
      </c>
      <c r="N172" s="107">
        <f>Vorrunde!BR129</f>
        <v>14</v>
      </c>
      <c r="O172" s="106">
        <f>Vorrunde!BB183</f>
        <v>15</v>
      </c>
      <c r="P172" s="107">
        <f>Vorrunde!O129</f>
        <v>16</v>
      </c>
      <c r="Q172" s="106">
        <f>Vorrunde!BB48</f>
        <v>12</v>
      </c>
      <c r="R172" s="107">
        <f>Vorrunde!BB75</f>
        <v>17</v>
      </c>
      <c r="S172" s="122">
        <f>Vorrunde!Z129</f>
        <v>13</v>
      </c>
      <c r="T172" s="107">
        <f>Viertelfinal!C73</f>
        <v>25</v>
      </c>
      <c r="U172" s="122">
        <f>Viertelfinal!T73</f>
        <v>2</v>
      </c>
      <c r="V172" s="106">
        <f>Viertelfinal!Y73</f>
        <v>4</v>
      </c>
      <c r="W172" s="122"/>
      <c r="X172" s="106"/>
      <c r="Y172" s="107"/>
      <c r="Z172" s="106"/>
      <c r="AA172" s="46" t="e">
        <f>SUM(B172:Z172)</f>
        <v>#REF!</v>
      </c>
    </row>
    <row r="173" spans="1:27">
      <c r="A173" s="41" t="s">
        <v>3</v>
      </c>
      <c r="B173" s="71">
        <f>Vorrunde!D130</f>
        <v>2</v>
      </c>
      <c r="C173" s="72">
        <f>Vorrunde!BB22</f>
        <v>3</v>
      </c>
      <c r="D173" s="71">
        <f>Vorrunde!BB265</f>
        <v>3</v>
      </c>
      <c r="E173" s="72">
        <f>Vorrunde!CY130</f>
        <v>3</v>
      </c>
      <c r="F173" s="71" t="e">
        <f>#REF!</f>
        <v>#REF!</v>
      </c>
      <c r="G173" s="72" t="e">
        <f>#REF!</f>
        <v>#REF!</v>
      </c>
      <c r="H173" s="71">
        <f>Vorrunde!CD130</f>
        <v>2</v>
      </c>
      <c r="I173" s="72">
        <f>Vorrunde!BC211</f>
        <v>2</v>
      </c>
      <c r="J173" s="71">
        <f>Vorrunde!AK130</f>
        <v>3</v>
      </c>
      <c r="K173" s="72">
        <f>Vorrunde!BB103</f>
        <v>2</v>
      </c>
      <c r="L173" s="71">
        <f>Vorrunde!BB238</f>
        <v>3</v>
      </c>
      <c r="M173" s="72">
        <f>Vorrunde!CN130</f>
        <v>3</v>
      </c>
      <c r="N173" s="71">
        <f>Vorrunde!BR130</f>
        <v>3</v>
      </c>
      <c r="O173" s="72">
        <f>Vorrunde!BB184</f>
        <v>2</v>
      </c>
      <c r="P173" s="71">
        <f>Vorrunde!O130</f>
        <v>2</v>
      </c>
      <c r="Q173" s="72">
        <f>Vorrunde!BB49</f>
        <v>4</v>
      </c>
      <c r="R173" s="71">
        <f>Vorrunde!BB76</f>
        <v>4</v>
      </c>
      <c r="S173" s="77">
        <f>Vorrunde!Z130</f>
        <v>3</v>
      </c>
      <c r="T173" s="71">
        <f>Viertelfinal!C74</f>
        <v>3</v>
      </c>
      <c r="U173" s="77">
        <f>Viertelfinal!T74</f>
        <v>3</v>
      </c>
      <c r="V173" s="72">
        <f>Viertelfinal!Y74</f>
        <v>3</v>
      </c>
      <c r="W173" s="77"/>
      <c r="X173" s="72"/>
      <c r="Y173" s="71"/>
      <c r="Z173" s="72"/>
      <c r="AA173" s="49" t="e">
        <f>SUM(B173:Z173)</f>
        <v>#REF!</v>
      </c>
    </row>
    <row r="174" spans="1:27">
      <c r="A174" s="41" t="s">
        <v>5</v>
      </c>
      <c r="B174" s="75">
        <f>Vorrunde!D131</f>
        <v>0</v>
      </c>
      <c r="C174" s="176">
        <f>Vorrunde!BB23</f>
        <v>1</v>
      </c>
      <c r="D174" s="75">
        <f>Vorrunde!BB266</f>
        <v>0</v>
      </c>
      <c r="E174" s="74">
        <f>Vorrunde!CY131</f>
        <v>0</v>
      </c>
      <c r="F174" s="175" t="e">
        <f>#REF!</f>
        <v>#REF!</v>
      </c>
      <c r="G174" s="176" t="e">
        <f>#REF!</f>
        <v>#REF!</v>
      </c>
      <c r="H174" s="175">
        <f>Vorrunde!CD131</f>
        <v>1</v>
      </c>
      <c r="I174" s="74">
        <f>Vorrunde!BC212</f>
        <v>0</v>
      </c>
      <c r="J174" s="75">
        <f>Vorrunde!AK131</f>
        <v>0</v>
      </c>
      <c r="K174" s="74">
        <f>Vorrunde!BB104</f>
        <v>0</v>
      </c>
      <c r="L174" s="75">
        <f>Vorrunde!BB239</f>
        <v>0</v>
      </c>
      <c r="M174" s="176">
        <f>Vorrunde!CN131</f>
        <v>1</v>
      </c>
      <c r="N174" s="175">
        <f>Vorrunde!BR131</f>
        <v>1</v>
      </c>
      <c r="O174" s="74">
        <f>Vorrunde!BB185</f>
        <v>0</v>
      </c>
      <c r="P174" s="75">
        <f>Vorrunde!O131</f>
        <v>0</v>
      </c>
      <c r="Q174" s="176">
        <f>Vorrunde!BB50</f>
        <v>1</v>
      </c>
      <c r="R174" s="107">
        <f>Vorrunde!BB77</f>
        <v>1</v>
      </c>
      <c r="S174" s="117">
        <f>Vorrunde!Z131</f>
        <v>0</v>
      </c>
      <c r="T174" s="75">
        <f>Viertelfinal!C75</f>
        <v>0</v>
      </c>
      <c r="U174" s="20">
        <f>Viertelfinal!T75</f>
        <v>2</v>
      </c>
      <c r="V174" s="176">
        <f>Viertelfinal!Y75</f>
        <v>1</v>
      </c>
      <c r="W174" s="122"/>
      <c r="X174" s="106"/>
      <c r="Y174" s="175"/>
      <c r="Z174" s="106"/>
      <c r="AA174" s="73" t="e">
        <f>SUM(B174:Z174)</f>
        <v>#REF!</v>
      </c>
    </row>
    <row r="175" spans="1:27">
      <c r="A175" s="41" t="s">
        <v>10</v>
      </c>
      <c r="B175" s="29">
        <f>Vorrunde!D132</f>
        <v>0</v>
      </c>
      <c r="C175" s="181">
        <f>Vorrunde!BB24</f>
        <v>0.33333333333333331</v>
      </c>
      <c r="D175" s="29">
        <f>Vorrunde!BB267</f>
        <v>0</v>
      </c>
      <c r="E175" s="28">
        <f>Vorrunde!CY132</f>
        <v>0</v>
      </c>
      <c r="F175" s="180" t="e">
        <f>#REF!</f>
        <v>#REF!</v>
      </c>
      <c r="G175" s="181" t="e">
        <f>#REF!</f>
        <v>#REF!</v>
      </c>
      <c r="H175" s="180">
        <f>Vorrunde!CD132</f>
        <v>0.5</v>
      </c>
      <c r="I175" s="28">
        <f>Vorrunde!BC213</f>
        <v>0</v>
      </c>
      <c r="J175" s="29">
        <f>Vorrunde!AK132</f>
        <v>0</v>
      </c>
      <c r="K175" s="28">
        <f>Vorrunde!BB105</f>
        <v>0</v>
      </c>
      <c r="L175" s="29">
        <f>Vorrunde!BB240</f>
        <v>0</v>
      </c>
      <c r="M175" s="181">
        <f>Vorrunde!CN132</f>
        <v>0.33333333333333331</v>
      </c>
      <c r="N175" s="180">
        <f>Vorrunde!BR132</f>
        <v>0.33333333333333331</v>
      </c>
      <c r="O175" s="28">
        <f>Vorrunde!BB186</f>
        <v>0</v>
      </c>
      <c r="P175" s="29">
        <f>Vorrunde!O132</f>
        <v>0</v>
      </c>
      <c r="Q175" s="181">
        <f>Vorrunde!BB51</f>
        <v>0.25</v>
      </c>
      <c r="R175" s="104">
        <f>Vorrunde!BB78</f>
        <v>0.25</v>
      </c>
      <c r="S175" s="118">
        <f>Vorrunde!Z132</f>
        <v>0</v>
      </c>
      <c r="T175" s="29">
        <f>Viertelfinal!C76</f>
        <v>0</v>
      </c>
      <c r="U175" s="182">
        <f>Viertelfinal!T76</f>
        <v>0.66666666666666663</v>
      </c>
      <c r="V175" s="181">
        <f>Viertelfinal!Y76</f>
        <v>0.33333333333333331</v>
      </c>
      <c r="W175" s="123"/>
      <c r="X175" s="105"/>
      <c r="Y175" s="180"/>
      <c r="Z175" s="105"/>
      <c r="AA175" s="163" t="e">
        <f t="shared" ref="AA175" si="74">AA174/AA173</f>
        <v>#REF!</v>
      </c>
    </row>
    <row r="176" spans="1:27">
      <c r="A176" s="41" t="s">
        <v>4</v>
      </c>
      <c r="B176" s="108">
        <f>Vorrunde!D133</f>
        <v>6.5</v>
      </c>
      <c r="C176" s="109">
        <f>Vorrunde!BB25</f>
        <v>4.666666666666667</v>
      </c>
      <c r="D176" s="108">
        <f>Vorrunde!BB268</f>
        <v>7.666666666666667</v>
      </c>
      <c r="E176" s="109">
        <f>Vorrunde!CY133</f>
        <v>5</v>
      </c>
      <c r="F176" s="108" t="e">
        <f>#REF!</f>
        <v>#REF!</v>
      </c>
      <c r="G176" s="109" t="e">
        <f>#REF!</f>
        <v>#REF!</v>
      </c>
      <c r="H176" s="108">
        <f>Vorrunde!CD133</f>
        <v>3</v>
      </c>
      <c r="I176" s="109">
        <f>Vorrunde!BC214</f>
        <v>5</v>
      </c>
      <c r="J176" s="108">
        <f>Vorrunde!AK133</f>
        <v>6.666666666666667</v>
      </c>
      <c r="K176" s="109">
        <f>Vorrunde!BB106</f>
        <v>5.5</v>
      </c>
      <c r="L176" s="108">
        <f>Vorrunde!BB241</f>
        <v>6.333333333333333</v>
      </c>
      <c r="M176" s="109">
        <f>Vorrunde!CN133</f>
        <v>3</v>
      </c>
      <c r="N176" s="108">
        <f>Vorrunde!BR133</f>
        <v>4.666666666666667</v>
      </c>
      <c r="O176" s="109">
        <f>Vorrunde!BB187</f>
        <v>7.5</v>
      </c>
      <c r="P176" s="108">
        <f>Vorrunde!O133</f>
        <v>8</v>
      </c>
      <c r="Q176" s="109">
        <f>Vorrunde!BB52</f>
        <v>3</v>
      </c>
      <c r="R176" s="108">
        <f>Vorrunde!BB79</f>
        <v>4.25</v>
      </c>
      <c r="S176" s="124">
        <f>Vorrunde!Z133</f>
        <v>4.333333333333333</v>
      </c>
      <c r="T176" s="108">
        <f>Viertelfinal!C77</f>
        <v>8.3333333333333339</v>
      </c>
      <c r="U176" s="124">
        <f>Viertelfinal!T77</f>
        <v>0.66666666666666663</v>
      </c>
      <c r="V176" s="109">
        <f>Viertelfinal!Y77</f>
        <v>1.3333333333333333</v>
      </c>
      <c r="W176" s="126"/>
      <c r="X176" s="109"/>
      <c r="Y176" s="108"/>
      <c r="Z176" s="109"/>
      <c r="AA176" s="55" t="e">
        <f>SUM(B176:Z176)/21</f>
        <v>#REF!</v>
      </c>
    </row>
    <row r="177" spans="1:27">
      <c r="A177" s="56" t="s">
        <v>7</v>
      </c>
      <c r="B177" s="111">
        <f>Vorrunde!D134</f>
        <v>6.5</v>
      </c>
      <c r="C177" s="110">
        <f>Vorrunde!BB26</f>
        <v>7</v>
      </c>
      <c r="D177" s="111">
        <f>Vorrunde!BB269</f>
        <v>7.666666666666667</v>
      </c>
      <c r="E177" s="110">
        <f>Vorrunde!CY134</f>
        <v>5</v>
      </c>
      <c r="F177" s="111" t="e">
        <f>#REF!</f>
        <v>#REF!</v>
      </c>
      <c r="G177" s="110" t="e">
        <f>#REF!</f>
        <v>#REF!</v>
      </c>
      <c r="H177" s="111">
        <f>Vorrunde!CD134</f>
        <v>6</v>
      </c>
      <c r="I177" s="110">
        <f>Vorrunde!BC215</f>
        <v>5</v>
      </c>
      <c r="J177" s="111">
        <f>Vorrunde!AK134</f>
        <v>6.666666666666667</v>
      </c>
      <c r="K177" s="110">
        <f>Vorrunde!BB107</f>
        <v>5.5</v>
      </c>
      <c r="L177" s="111">
        <f>Vorrunde!BB242</f>
        <v>6.333333333333333</v>
      </c>
      <c r="M177" s="110">
        <f>Vorrunde!CN134</f>
        <v>4.5</v>
      </c>
      <c r="N177" s="111">
        <f>Vorrunde!BR134</f>
        <v>7</v>
      </c>
      <c r="O177" s="110">
        <f>Vorrunde!BB188</f>
        <v>7.5</v>
      </c>
      <c r="P177" s="111">
        <f>Vorrunde!O134</f>
        <v>8</v>
      </c>
      <c r="Q177" s="110">
        <f>Vorrunde!BB53</f>
        <v>4</v>
      </c>
      <c r="R177" s="111">
        <f>Vorrunde!BB80</f>
        <v>5.666666666666667</v>
      </c>
      <c r="S177" s="125">
        <f>Vorrunde!Z134</f>
        <v>4.333333333333333</v>
      </c>
      <c r="T177" s="111">
        <f>Viertelfinal!C78</f>
        <v>8.3333333333333339</v>
      </c>
      <c r="U177" s="125">
        <f>Viertelfinal!T78</f>
        <v>2</v>
      </c>
      <c r="V177" s="110">
        <f>Viertelfinal!Y78</f>
        <v>2</v>
      </c>
      <c r="W177" s="125"/>
      <c r="X177" s="110"/>
      <c r="Y177" s="111"/>
      <c r="Z177" s="110"/>
      <c r="AA177" s="63" t="e">
        <f>SUM(B177:Z177)/21</f>
        <v>#REF!</v>
      </c>
    </row>
    <row r="178" spans="1:27" ht="5.0999999999999996" customHeight="1">
      <c r="B178" s="71"/>
      <c r="C178" s="72"/>
      <c r="D178" s="71"/>
      <c r="E178" s="72"/>
      <c r="F178" s="71"/>
      <c r="G178" s="72"/>
      <c r="H178" s="71"/>
      <c r="I178" s="72"/>
      <c r="J178" s="71"/>
      <c r="K178" s="72"/>
      <c r="L178" s="71"/>
      <c r="M178" s="72"/>
      <c r="N178" s="71"/>
      <c r="O178" s="72"/>
      <c r="P178" s="71"/>
      <c r="Q178" s="72"/>
      <c r="R178" s="71"/>
      <c r="S178" s="77"/>
      <c r="T178" s="16"/>
      <c r="U178" s="137"/>
      <c r="V178" s="138"/>
      <c r="W178" s="77"/>
      <c r="X178" s="72"/>
      <c r="Y178" s="71"/>
      <c r="Z178" s="72"/>
      <c r="AA178" s="66"/>
    </row>
    <row r="179" spans="1:27">
      <c r="A179" s="67" t="s">
        <v>47</v>
      </c>
      <c r="B179" s="68"/>
      <c r="C179" s="69"/>
      <c r="D179" s="68"/>
      <c r="E179" s="69"/>
      <c r="F179" s="68"/>
      <c r="G179" s="69"/>
      <c r="H179" s="68"/>
      <c r="I179" s="69"/>
      <c r="J179" s="68"/>
      <c r="K179" s="69"/>
      <c r="L179" s="68"/>
      <c r="M179" s="69"/>
      <c r="N179" s="68"/>
      <c r="O179" s="69"/>
      <c r="P179" s="68"/>
      <c r="Q179" s="69"/>
      <c r="R179" s="68"/>
      <c r="S179" s="116"/>
      <c r="T179" s="68"/>
      <c r="U179" s="116"/>
      <c r="V179" s="69"/>
      <c r="W179" s="116"/>
      <c r="X179" s="69"/>
      <c r="Y179" s="68"/>
      <c r="Z179" s="69"/>
      <c r="AA179" s="70"/>
    </row>
    <row r="180" spans="1:27">
      <c r="A180" s="41" t="s">
        <v>2</v>
      </c>
      <c r="B180" s="107">
        <f>Vorrunde!E129</f>
        <v>4</v>
      </c>
      <c r="C180" s="106">
        <f>Vorrunde!BC21</f>
        <v>13</v>
      </c>
      <c r="D180" s="107">
        <f>Vorrunde!BC264</f>
        <v>8</v>
      </c>
      <c r="E180" s="106"/>
      <c r="F180" s="107" t="e">
        <f>#REF!</f>
        <v>#REF!</v>
      </c>
      <c r="G180" s="106" t="e">
        <f>#REF!</f>
        <v>#REF!</v>
      </c>
      <c r="H180" s="107">
        <f>Vorrunde!CC129</f>
        <v>19</v>
      </c>
      <c r="I180" s="106">
        <f>Vorrunde!BB210</f>
        <v>5</v>
      </c>
      <c r="J180" s="107">
        <f>Vorrunde!AL129</f>
        <v>6</v>
      </c>
      <c r="K180" s="106">
        <f>Vorrunde!BC102</f>
        <v>8</v>
      </c>
      <c r="L180" s="107">
        <f>Vorrunde!BC237</f>
        <v>11</v>
      </c>
      <c r="M180" s="106">
        <f>Vorrunde!CO129</f>
        <v>12</v>
      </c>
      <c r="N180" s="107">
        <f>Vorrunde!BS129</f>
        <v>6</v>
      </c>
      <c r="O180" s="106">
        <f>Vorrunde!BC183</f>
        <v>12</v>
      </c>
      <c r="P180" s="107">
        <f>Vorrunde!P129</f>
        <v>13</v>
      </c>
      <c r="Q180" s="106">
        <f>Vorrunde!BC48</f>
        <v>21</v>
      </c>
      <c r="R180" s="107">
        <f>Vorrunde!BC75</f>
        <v>16</v>
      </c>
      <c r="S180" s="122">
        <f>Vorrunde!AA129</f>
        <v>9</v>
      </c>
      <c r="T180" s="107">
        <f>Viertelfinal!D73</f>
        <v>7</v>
      </c>
      <c r="U180" s="122">
        <f>Viertelfinal!U73</f>
        <v>19</v>
      </c>
      <c r="V180" s="106">
        <f>Viertelfinal!Z73</f>
        <v>14</v>
      </c>
      <c r="W180" s="122"/>
      <c r="X180" s="106"/>
      <c r="Y180" s="107"/>
      <c r="Z180" s="106"/>
      <c r="AA180" s="46" t="e">
        <f>SUM(B180:Z180)</f>
        <v>#REF!</v>
      </c>
    </row>
    <row r="181" spans="1:27">
      <c r="A181" s="41" t="s">
        <v>3</v>
      </c>
      <c r="B181" s="71">
        <f>Vorrunde!E130</f>
        <v>2</v>
      </c>
      <c r="C181" s="72">
        <f>Vorrunde!BC22</f>
        <v>2</v>
      </c>
      <c r="D181" s="71">
        <f>Vorrunde!BC265</f>
        <v>2</v>
      </c>
      <c r="E181" s="72"/>
      <c r="F181" s="71" t="e">
        <f>#REF!</f>
        <v>#REF!</v>
      </c>
      <c r="G181" s="72" t="e">
        <f>#REF!</f>
        <v>#REF!</v>
      </c>
      <c r="H181" s="71">
        <f>Vorrunde!CC130</f>
        <v>3</v>
      </c>
      <c r="I181" s="72">
        <f>Vorrunde!BB211</f>
        <v>3</v>
      </c>
      <c r="J181" s="71">
        <f>Vorrunde!AL130</f>
        <v>2</v>
      </c>
      <c r="K181" s="72">
        <f>Vorrunde!BC103</f>
        <v>1</v>
      </c>
      <c r="L181" s="71">
        <f>Vorrunde!BC238</f>
        <v>2</v>
      </c>
      <c r="M181" s="72">
        <f>Vorrunde!CO130</f>
        <v>3</v>
      </c>
      <c r="N181" s="71">
        <f>Vorrunde!BS130</f>
        <v>2</v>
      </c>
      <c r="O181" s="72">
        <f>Vorrunde!BC184</f>
        <v>2</v>
      </c>
      <c r="P181" s="71">
        <f>Vorrunde!P130</f>
        <v>2</v>
      </c>
      <c r="Q181" s="72">
        <f>Vorrunde!BC49</f>
        <v>3</v>
      </c>
      <c r="R181" s="71">
        <f>Vorrunde!BC76</f>
        <v>3</v>
      </c>
      <c r="S181" s="77">
        <f>Vorrunde!AA130</f>
        <v>2</v>
      </c>
      <c r="T181" s="71">
        <f>Viertelfinal!D74</f>
        <v>2</v>
      </c>
      <c r="U181" s="77">
        <f>Viertelfinal!U74</f>
        <v>3</v>
      </c>
      <c r="V181" s="72">
        <f>Viertelfinal!Z74</f>
        <v>3</v>
      </c>
      <c r="W181" s="77"/>
      <c r="X181" s="72"/>
      <c r="Y181" s="71"/>
      <c r="Z181" s="72"/>
      <c r="AA181" s="49" t="e">
        <f>SUM(B181:Z181)</f>
        <v>#REF!</v>
      </c>
    </row>
    <row r="182" spans="1:27">
      <c r="A182" s="41" t="s">
        <v>5</v>
      </c>
      <c r="B182" s="175">
        <f>Vorrunde!E131</f>
        <v>1</v>
      </c>
      <c r="C182" s="74">
        <f>Vorrunde!BC23</f>
        <v>0</v>
      </c>
      <c r="D182" s="75">
        <f>Vorrunde!BC266</f>
        <v>0</v>
      </c>
      <c r="E182" s="106"/>
      <c r="F182" s="75" t="e">
        <f>#REF!</f>
        <v>#REF!</v>
      </c>
      <c r="G182" s="176" t="e">
        <f>#REF!</f>
        <v>#REF!</v>
      </c>
      <c r="H182" s="75">
        <f>Vorrunde!CC131</f>
        <v>0</v>
      </c>
      <c r="I182" s="176">
        <f>Vorrunde!BB212</f>
        <v>2</v>
      </c>
      <c r="J182" s="75">
        <f>Vorrunde!AL131</f>
        <v>0</v>
      </c>
      <c r="K182" s="74">
        <f>Vorrunde!BC104</f>
        <v>0</v>
      </c>
      <c r="L182" s="75">
        <f>Vorrunde!BC239</f>
        <v>0</v>
      </c>
      <c r="M182" s="176">
        <f>Vorrunde!CO131</f>
        <v>1</v>
      </c>
      <c r="N182" s="75">
        <f>Vorrunde!BS131</f>
        <v>0</v>
      </c>
      <c r="O182" s="74">
        <f>Vorrunde!BC185</f>
        <v>0</v>
      </c>
      <c r="P182" s="75">
        <f>Vorrunde!P131</f>
        <v>0</v>
      </c>
      <c r="Q182" s="74">
        <f>Vorrunde!BC50</f>
        <v>0</v>
      </c>
      <c r="R182" s="75">
        <f>Vorrunde!BC77</f>
        <v>0</v>
      </c>
      <c r="S182" s="117">
        <f>Vorrunde!AA131</f>
        <v>0</v>
      </c>
      <c r="T182" s="175">
        <f>Viertelfinal!D75</f>
        <v>1</v>
      </c>
      <c r="U182" s="20">
        <f>Viertelfinal!U75</f>
        <v>1</v>
      </c>
      <c r="V182" s="106">
        <f>Viertelfinal!Z75</f>
        <v>1</v>
      </c>
      <c r="W182" s="20"/>
      <c r="X182" s="106"/>
      <c r="Y182" s="175"/>
      <c r="Z182" s="176"/>
      <c r="AA182" s="73" t="e">
        <f>SUM(B182:Z182)</f>
        <v>#REF!</v>
      </c>
    </row>
    <row r="183" spans="1:27">
      <c r="A183" s="41" t="s">
        <v>10</v>
      </c>
      <c r="B183" s="180">
        <f>Vorrunde!E132</f>
        <v>0.5</v>
      </c>
      <c r="C183" s="28">
        <f>Vorrunde!BC24</f>
        <v>0</v>
      </c>
      <c r="D183" s="29">
        <f>Vorrunde!BC267</f>
        <v>0</v>
      </c>
      <c r="E183" s="105"/>
      <c r="F183" s="29" t="e">
        <f>#REF!</f>
        <v>#REF!</v>
      </c>
      <c r="G183" s="181" t="e">
        <f>#REF!</f>
        <v>#REF!</v>
      </c>
      <c r="H183" s="29">
        <f>Vorrunde!CC132</f>
        <v>0</v>
      </c>
      <c r="I183" s="181">
        <f>Vorrunde!BB213</f>
        <v>0.66666666666666663</v>
      </c>
      <c r="J183" s="29">
        <f>Vorrunde!AL132</f>
        <v>0</v>
      </c>
      <c r="K183" s="28">
        <f>Vorrunde!BC105</f>
        <v>0</v>
      </c>
      <c r="L183" s="29">
        <f>Vorrunde!BC240</f>
        <v>0</v>
      </c>
      <c r="M183" s="181">
        <f>Vorrunde!CO132</f>
        <v>0.33333333333333331</v>
      </c>
      <c r="N183" s="29">
        <f>Vorrunde!BS132</f>
        <v>0</v>
      </c>
      <c r="O183" s="28">
        <f>Vorrunde!BC186</f>
        <v>0</v>
      </c>
      <c r="P183" s="29">
        <f>Vorrunde!P132</f>
        <v>0</v>
      </c>
      <c r="Q183" s="28">
        <f>Vorrunde!BC51</f>
        <v>0</v>
      </c>
      <c r="R183" s="29">
        <f>Vorrunde!BC78</f>
        <v>0</v>
      </c>
      <c r="S183" s="118">
        <f>Vorrunde!AA132</f>
        <v>0</v>
      </c>
      <c r="T183" s="180">
        <f>Viertelfinal!D76</f>
        <v>0.5</v>
      </c>
      <c r="U183" s="182">
        <f>Viertelfinal!U76</f>
        <v>0.33333333333333331</v>
      </c>
      <c r="V183" s="105">
        <f>Viertelfinal!Z76</f>
        <v>0.33333333333333331</v>
      </c>
      <c r="W183" s="182"/>
      <c r="X183" s="105"/>
      <c r="Y183" s="180"/>
      <c r="Z183" s="181"/>
      <c r="AA183" s="163" t="e">
        <f t="shared" ref="AA183" si="75">AA182/AA181</f>
        <v>#REF!</v>
      </c>
    </row>
    <row r="184" spans="1:27">
      <c r="A184" s="41" t="s">
        <v>4</v>
      </c>
      <c r="B184" s="108">
        <f>Vorrunde!E133</f>
        <v>2</v>
      </c>
      <c r="C184" s="109">
        <f>Vorrunde!BC25</f>
        <v>6.5</v>
      </c>
      <c r="D184" s="108">
        <f>Vorrunde!BC268</f>
        <v>4</v>
      </c>
      <c r="E184" s="109"/>
      <c r="F184" s="108" t="e">
        <f>#REF!</f>
        <v>#REF!</v>
      </c>
      <c r="G184" s="109" t="e">
        <f>#REF!</f>
        <v>#REF!</v>
      </c>
      <c r="H184" s="108">
        <f>Vorrunde!CC133</f>
        <v>6.333333333333333</v>
      </c>
      <c r="I184" s="109">
        <f>Vorrunde!BB214</f>
        <v>1.6666666666666667</v>
      </c>
      <c r="J184" s="108">
        <f>Vorrunde!AL133</f>
        <v>3</v>
      </c>
      <c r="K184" s="109">
        <f>Vorrunde!BC106</f>
        <v>8</v>
      </c>
      <c r="L184" s="108">
        <f>Vorrunde!BC241</f>
        <v>5.5</v>
      </c>
      <c r="M184" s="109">
        <f>Vorrunde!CO133</f>
        <v>4</v>
      </c>
      <c r="N184" s="108">
        <f>Vorrunde!BS133</f>
        <v>3</v>
      </c>
      <c r="O184" s="109">
        <f>Vorrunde!BC187</f>
        <v>6</v>
      </c>
      <c r="P184" s="108">
        <f>Vorrunde!P133</f>
        <v>6.5</v>
      </c>
      <c r="Q184" s="109">
        <f>Vorrunde!BC52</f>
        <v>7</v>
      </c>
      <c r="R184" s="108">
        <f>Vorrunde!BC79</f>
        <v>5.333333333333333</v>
      </c>
      <c r="S184" s="124">
        <f>Vorrunde!AA133</f>
        <v>4.5</v>
      </c>
      <c r="T184" s="108">
        <f>Viertelfinal!D77</f>
        <v>3.5</v>
      </c>
      <c r="U184" s="124">
        <f>Viertelfinal!U77</f>
        <v>6.333333333333333</v>
      </c>
      <c r="V184" s="109">
        <f>Viertelfinal!Z77</f>
        <v>4.666666666666667</v>
      </c>
      <c r="W184" s="126"/>
      <c r="X184" s="109"/>
      <c r="Y184" s="108"/>
      <c r="Z184" s="109"/>
      <c r="AA184" s="55" t="e">
        <f>SUM(B184:Z184)/20</f>
        <v>#REF!</v>
      </c>
    </row>
    <row r="185" spans="1:27">
      <c r="A185" s="56" t="s">
        <v>7</v>
      </c>
      <c r="B185" s="111">
        <f>Vorrunde!E134</f>
        <v>4</v>
      </c>
      <c r="C185" s="110">
        <f>Vorrunde!BC26</f>
        <v>6.5</v>
      </c>
      <c r="D185" s="111">
        <f>Vorrunde!BC269</f>
        <v>4</v>
      </c>
      <c r="E185" s="110"/>
      <c r="F185" s="111" t="e">
        <f>#REF!</f>
        <v>#REF!</v>
      </c>
      <c r="G185" s="110" t="e">
        <f>#REF!</f>
        <v>#REF!</v>
      </c>
      <c r="H185" s="111">
        <f>Vorrunde!CC134</f>
        <v>6.333333333333333</v>
      </c>
      <c r="I185" s="110">
        <f>Vorrunde!BB215</f>
        <v>5</v>
      </c>
      <c r="J185" s="111">
        <f>Vorrunde!AL134</f>
        <v>3</v>
      </c>
      <c r="K185" s="110">
        <f>Vorrunde!BC107</f>
        <v>8</v>
      </c>
      <c r="L185" s="111">
        <f>Vorrunde!BC242</f>
        <v>5.5</v>
      </c>
      <c r="M185" s="110">
        <f>Vorrunde!CO134</f>
        <v>6</v>
      </c>
      <c r="N185" s="111">
        <f>Vorrunde!BS134</f>
        <v>3</v>
      </c>
      <c r="O185" s="110">
        <f>Vorrunde!BC188</f>
        <v>6</v>
      </c>
      <c r="P185" s="111">
        <f>Vorrunde!P134</f>
        <v>6.5</v>
      </c>
      <c r="Q185" s="110">
        <f>Vorrunde!BC53</f>
        <v>7</v>
      </c>
      <c r="R185" s="111">
        <f>Vorrunde!BC80</f>
        <v>5.333333333333333</v>
      </c>
      <c r="S185" s="125">
        <f>Vorrunde!AA134</f>
        <v>4.5</v>
      </c>
      <c r="T185" s="111">
        <f>Viertelfinal!D78</f>
        <v>7</v>
      </c>
      <c r="U185" s="125">
        <f>Viertelfinal!U78</f>
        <v>9.5</v>
      </c>
      <c r="V185" s="110">
        <f>Viertelfinal!Z78</f>
        <v>7</v>
      </c>
      <c r="W185" s="125"/>
      <c r="X185" s="110"/>
      <c r="Y185" s="111"/>
      <c r="Z185" s="110"/>
      <c r="AA185" s="63" t="e">
        <f>SUM(B185:Z185)/20</f>
        <v>#REF!</v>
      </c>
    </row>
    <row r="186" spans="1:27" ht="4.5" customHeight="1"/>
    <row r="187" spans="1:27">
      <c r="A187" s="67" t="s">
        <v>48</v>
      </c>
      <c r="B187" s="68"/>
      <c r="C187" s="69"/>
      <c r="D187" s="68"/>
      <c r="E187" s="69"/>
      <c r="F187" s="68"/>
      <c r="G187" s="69"/>
      <c r="H187" s="68"/>
      <c r="I187" s="69"/>
      <c r="J187" s="68"/>
      <c r="K187" s="69"/>
      <c r="L187" s="68"/>
      <c r="M187" s="69"/>
      <c r="N187" s="68"/>
      <c r="O187" s="69"/>
      <c r="P187" s="68"/>
      <c r="Q187" s="69"/>
      <c r="R187" s="68"/>
      <c r="S187" s="116"/>
      <c r="T187" s="68"/>
      <c r="U187" s="116"/>
      <c r="V187" s="69"/>
      <c r="W187" s="116"/>
      <c r="X187" s="69"/>
      <c r="Y187" s="68"/>
      <c r="Z187" s="69"/>
      <c r="AA187" s="70"/>
    </row>
    <row r="188" spans="1:27">
      <c r="A188" s="41" t="s">
        <v>2</v>
      </c>
      <c r="B188" s="107"/>
      <c r="C188" s="106"/>
      <c r="D188" s="107"/>
      <c r="E188" s="106">
        <f>Vorrunde!CZ129</f>
        <v>5</v>
      </c>
      <c r="F188" s="107"/>
      <c r="G188" s="106"/>
      <c r="H188" s="107"/>
      <c r="I188" s="106"/>
      <c r="J188" s="107"/>
      <c r="K188" s="106"/>
      <c r="L188" s="107"/>
      <c r="M188" s="106"/>
      <c r="N188" s="107"/>
      <c r="O188" s="106"/>
      <c r="P188" s="107"/>
      <c r="Q188" s="106"/>
      <c r="R188" s="107"/>
      <c r="S188" s="122"/>
      <c r="T188" s="107"/>
      <c r="U188" s="122"/>
      <c r="V188" s="106"/>
      <c r="W188" s="122"/>
      <c r="X188" s="106"/>
      <c r="Y188" s="107"/>
      <c r="Z188" s="106"/>
      <c r="AA188" s="46">
        <f>SUM(B188:Z188)</f>
        <v>5</v>
      </c>
    </row>
    <row r="189" spans="1:27">
      <c r="A189" s="41" t="s">
        <v>3</v>
      </c>
      <c r="B189" s="71"/>
      <c r="C189" s="72"/>
      <c r="D189" s="71"/>
      <c r="E189" s="72">
        <f>Vorrunde!CZ130</f>
        <v>3</v>
      </c>
      <c r="F189" s="71"/>
      <c r="G189" s="72"/>
      <c r="H189" s="71"/>
      <c r="I189" s="72"/>
      <c r="J189" s="71"/>
      <c r="K189" s="72"/>
      <c r="L189" s="71"/>
      <c r="M189" s="72"/>
      <c r="N189" s="71"/>
      <c r="O189" s="72"/>
      <c r="P189" s="71"/>
      <c r="Q189" s="72"/>
      <c r="R189" s="71"/>
      <c r="S189" s="77"/>
      <c r="T189" s="71"/>
      <c r="U189" s="77"/>
      <c r="V189" s="72"/>
      <c r="W189" s="77"/>
      <c r="X189" s="72"/>
      <c r="Y189" s="71"/>
      <c r="Z189" s="72"/>
      <c r="AA189" s="49">
        <f>SUM(B189:Z189)</f>
        <v>3</v>
      </c>
    </row>
    <row r="190" spans="1:27">
      <c r="A190" s="41" t="s">
        <v>5</v>
      </c>
      <c r="B190" s="175"/>
      <c r="C190" s="176"/>
      <c r="D190" s="107"/>
      <c r="E190" s="106">
        <f>Vorrunde!CZ131</f>
        <v>1</v>
      </c>
      <c r="F190" s="175"/>
      <c r="G190" s="176"/>
      <c r="H190" s="175"/>
      <c r="I190" s="176"/>
      <c r="J190" s="175"/>
      <c r="K190" s="176"/>
      <c r="L190" s="175"/>
      <c r="M190" s="176"/>
      <c r="N190" s="175"/>
      <c r="O190" s="176"/>
      <c r="P190" s="107"/>
      <c r="Q190" s="176"/>
      <c r="R190" s="175"/>
      <c r="S190" s="20"/>
      <c r="T190" s="175"/>
      <c r="U190" s="20"/>
      <c r="V190" s="106"/>
      <c r="W190" s="20"/>
      <c r="X190" s="106"/>
      <c r="Y190" s="175"/>
      <c r="Z190" s="176"/>
      <c r="AA190" s="73">
        <f>SUM(B190:Z190)</f>
        <v>1</v>
      </c>
    </row>
    <row r="191" spans="1:27">
      <c r="A191" s="41" t="s">
        <v>10</v>
      </c>
      <c r="B191" s="180"/>
      <c r="C191" s="181"/>
      <c r="D191" s="104"/>
      <c r="E191" s="105">
        <f>Vorrunde!CZ132</f>
        <v>0.33333333333333331</v>
      </c>
      <c r="F191" s="180"/>
      <c r="G191" s="181"/>
      <c r="H191" s="180"/>
      <c r="I191" s="181"/>
      <c r="J191" s="180"/>
      <c r="K191" s="181"/>
      <c r="L191" s="180"/>
      <c r="M191" s="181"/>
      <c r="N191" s="180"/>
      <c r="O191" s="181"/>
      <c r="P191" s="104"/>
      <c r="Q191" s="181"/>
      <c r="R191" s="180"/>
      <c r="S191" s="182"/>
      <c r="T191" s="180"/>
      <c r="U191" s="182"/>
      <c r="V191" s="105"/>
      <c r="W191" s="182"/>
      <c r="X191" s="105"/>
      <c r="Y191" s="180"/>
      <c r="Z191" s="181"/>
      <c r="AA191" s="163">
        <f t="shared" ref="AA191" si="76">AA190/AA189</f>
        <v>0.33333333333333331</v>
      </c>
    </row>
    <row r="192" spans="1:27">
      <c r="A192" s="41" t="s">
        <v>4</v>
      </c>
      <c r="B192" s="108"/>
      <c r="C192" s="109"/>
      <c r="D192" s="108"/>
      <c r="E192" s="109">
        <f>Vorrunde!CZ133</f>
        <v>1.6666666666666667</v>
      </c>
      <c r="F192" s="108"/>
      <c r="G192" s="109"/>
      <c r="H192" s="108"/>
      <c r="I192" s="109"/>
      <c r="J192" s="108"/>
      <c r="K192" s="109"/>
      <c r="L192" s="108"/>
      <c r="M192" s="109"/>
      <c r="N192" s="108"/>
      <c r="O192" s="109"/>
      <c r="P192" s="108"/>
      <c r="Q192" s="109"/>
      <c r="R192" s="108"/>
      <c r="S192" s="124"/>
      <c r="T192" s="108"/>
      <c r="U192" s="124"/>
      <c r="V192" s="109"/>
      <c r="W192" s="126"/>
      <c r="X192" s="109"/>
      <c r="Y192" s="108"/>
      <c r="Z192" s="109"/>
      <c r="AA192" s="55">
        <f>SUM(B192:Z192)</f>
        <v>1.6666666666666667</v>
      </c>
    </row>
    <row r="193" spans="1:27">
      <c r="A193" s="56" t="s">
        <v>7</v>
      </c>
      <c r="B193" s="111"/>
      <c r="C193" s="110"/>
      <c r="D193" s="111"/>
      <c r="E193" s="110">
        <f>Vorrunde!CZ134</f>
        <v>2.5</v>
      </c>
      <c r="F193" s="111"/>
      <c r="G193" s="110"/>
      <c r="H193" s="111"/>
      <c r="I193" s="110"/>
      <c r="J193" s="111"/>
      <c r="K193" s="110"/>
      <c r="L193" s="111"/>
      <c r="M193" s="110"/>
      <c r="N193" s="111"/>
      <c r="O193" s="110"/>
      <c r="P193" s="111"/>
      <c r="Q193" s="110"/>
      <c r="R193" s="111"/>
      <c r="S193" s="125"/>
      <c r="T193" s="111"/>
      <c r="U193" s="125"/>
      <c r="V193" s="110"/>
      <c r="W193" s="125"/>
      <c r="X193" s="110"/>
      <c r="Y193" s="111"/>
      <c r="Z193" s="110"/>
      <c r="AA193" s="63">
        <f>SUM(B193:Z193)</f>
        <v>2.5</v>
      </c>
    </row>
    <row r="194" spans="1:27" ht="4.5" customHeight="1"/>
    <row r="195" spans="1:27">
      <c r="A195" s="32"/>
      <c r="B195" s="280" t="s">
        <v>9</v>
      </c>
      <c r="C195" s="280"/>
      <c r="D195" s="280"/>
      <c r="E195" s="280"/>
      <c r="F195" s="280"/>
      <c r="G195" s="280"/>
      <c r="H195" s="280"/>
      <c r="I195" s="280"/>
      <c r="J195" s="280"/>
      <c r="K195" s="280"/>
      <c r="L195" s="280"/>
      <c r="M195" s="280"/>
      <c r="N195" s="280"/>
      <c r="O195" s="280"/>
      <c r="P195" s="280"/>
      <c r="Q195" s="280"/>
      <c r="R195" s="280"/>
      <c r="S195" s="280"/>
      <c r="T195" s="281"/>
      <c r="U195" s="281"/>
      <c r="V195" s="85"/>
      <c r="W195" s="85"/>
      <c r="X195" s="85"/>
      <c r="Y195" s="85"/>
      <c r="Z195" s="85"/>
    </row>
    <row r="196" spans="1:27">
      <c r="A196" s="33"/>
      <c r="B196" s="34">
        <v>1</v>
      </c>
      <c r="C196" s="35">
        <v>2</v>
      </c>
      <c r="D196" s="34">
        <v>3</v>
      </c>
      <c r="E196" s="35">
        <v>4</v>
      </c>
      <c r="F196" s="34">
        <v>5</v>
      </c>
      <c r="G196" s="35">
        <v>6</v>
      </c>
      <c r="H196" s="34">
        <v>7</v>
      </c>
      <c r="I196" s="35">
        <v>8</v>
      </c>
      <c r="J196" s="34">
        <v>9</v>
      </c>
      <c r="K196" s="35">
        <v>10</v>
      </c>
      <c r="L196" s="34">
        <v>11</v>
      </c>
      <c r="M196" s="35">
        <v>12</v>
      </c>
      <c r="N196" s="34">
        <v>13</v>
      </c>
      <c r="O196" s="35">
        <v>14</v>
      </c>
      <c r="P196" s="34">
        <v>15</v>
      </c>
      <c r="Q196" s="35">
        <v>16</v>
      </c>
      <c r="R196" s="34">
        <v>17</v>
      </c>
      <c r="S196" s="112">
        <v>18</v>
      </c>
      <c r="T196" s="34" t="s">
        <v>35</v>
      </c>
      <c r="U196" s="112" t="s">
        <v>36</v>
      </c>
      <c r="V196" s="35" t="s">
        <v>55</v>
      </c>
      <c r="W196" s="112" t="s">
        <v>51</v>
      </c>
      <c r="X196" s="35" t="s">
        <v>52</v>
      </c>
      <c r="Y196" s="34" t="s">
        <v>53</v>
      </c>
      <c r="Z196" s="35" t="s">
        <v>54</v>
      </c>
      <c r="AA196" s="36" t="s">
        <v>6</v>
      </c>
    </row>
    <row r="197" spans="1:27">
      <c r="A197" s="37" t="s">
        <v>12</v>
      </c>
      <c r="B197" s="38"/>
      <c r="C197" s="39"/>
      <c r="D197" s="38"/>
      <c r="E197" s="39"/>
      <c r="F197" s="38"/>
      <c r="G197" s="39"/>
      <c r="H197" s="38"/>
      <c r="I197" s="39"/>
      <c r="J197" s="38"/>
      <c r="K197" s="39"/>
      <c r="L197" s="38"/>
      <c r="M197" s="39"/>
      <c r="N197" s="38"/>
      <c r="O197" s="39"/>
      <c r="P197" s="38"/>
      <c r="Q197" s="39"/>
      <c r="R197" s="38"/>
      <c r="S197" s="85"/>
      <c r="T197" s="128"/>
      <c r="U197" s="130"/>
      <c r="V197" s="129"/>
      <c r="W197" s="85"/>
      <c r="X197" s="39"/>
      <c r="Y197" s="38"/>
      <c r="Z197" s="39"/>
      <c r="AA197" s="40"/>
    </row>
    <row r="198" spans="1:27">
      <c r="A198" s="41" t="s">
        <v>2</v>
      </c>
      <c r="B198" s="43" t="e">
        <f>B206+B214+B222</f>
        <v>#REF!</v>
      </c>
      <c r="C198" s="47" t="e">
        <f t="shared" ref="C198:U198" si="77">C206+C214+C222</f>
        <v>#REF!</v>
      </c>
      <c r="D198" s="45" t="e">
        <f t="shared" si="77"/>
        <v>#REF!</v>
      </c>
      <c r="E198" s="42" t="e">
        <f t="shared" si="77"/>
        <v>#REF!</v>
      </c>
      <c r="F198" s="45" t="e">
        <f t="shared" si="77"/>
        <v>#REF!</v>
      </c>
      <c r="G198" s="44" t="e">
        <f t="shared" si="77"/>
        <v>#REF!</v>
      </c>
      <c r="H198" s="43" t="e">
        <f t="shared" si="77"/>
        <v>#REF!</v>
      </c>
      <c r="I198" s="42" t="e">
        <f t="shared" si="77"/>
        <v>#REF!</v>
      </c>
      <c r="J198" s="45" t="e">
        <f t="shared" si="77"/>
        <v>#REF!</v>
      </c>
      <c r="K198" s="42" t="e">
        <f t="shared" si="77"/>
        <v>#REF!</v>
      </c>
      <c r="L198" s="45" t="e">
        <f t="shared" si="77"/>
        <v>#REF!</v>
      </c>
      <c r="M198" s="44" t="e">
        <f t="shared" si="77"/>
        <v>#REF!</v>
      </c>
      <c r="N198" s="48" t="e">
        <f t="shared" si="77"/>
        <v>#REF!</v>
      </c>
      <c r="O198" s="42" t="e">
        <f t="shared" si="77"/>
        <v>#REF!</v>
      </c>
      <c r="P198" s="48" t="e">
        <f t="shared" si="77"/>
        <v>#REF!</v>
      </c>
      <c r="Q198" s="42" t="e">
        <f t="shared" si="77"/>
        <v>#REF!</v>
      </c>
      <c r="R198" s="48" t="e">
        <f t="shared" si="77"/>
        <v>#REF!</v>
      </c>
      <c r="S198" s="113" t="e">
        <f t="shared" si="77"/>
        <v>#REF!</v>
      </c>
      <c r="T198" s="48">
        <f t="shared" si="77"/>
        <v>37</v>
      </c>
      <c r="U198" s="113">
        <f t="shared" si="77"/>
        <v>27</v>
      </c>
      <c r="V198" s="42"/>
      <c r="W198" s="119"/>
      <c r="X198" s="42"/>
      <c r="Y198" s="45"/>
      <c r="Z198" s="42"/>
      <c r="AA198" s="46" t="e">
        <f>SUM(B198:U198)</f>
        <v>#REF!</v>
      </c>
    </row>
    <row r="199" spans="1:27">
      <c r="A199" s="41" t="s">
        <v>3</v>
      </c>
      <c r="B199" s="43" t="e">
        <f>B207+B215+B223</f>
        <v>#REF!</v>
      </c>
      <c r="C199" s="47" t="e">
        <f t="shared" ref="C199:U199" si="78">C207+C215+C223</f>
        <v>#REF!</v>
      </c>
      <c r="D199" s="45" t="e">
        <f t="shared" si="78"/>
        <v>#REF!</v>
      </c>
      <c r="E199" s="42" t="e">
        <f t="shared" si="78"/>
        <v>#REF!</v>
      </c>
      <c r="F199" s="45" t="e">
        <f t="shared" si="78"/>
        <v>#REF!</v>
      </c>
      <c r="G199" s="44" t="e">
        <f t="shared" si="78"/>
        <v>#REF!</v>
      </c>
      <c r="H199" s="43" t="e">
        <f t="shared" si="78"/>
        <v>#REF!</v>
      </c>
      <c r="I199" s="42" t="e">
        <f t="shared" si="78"/>
        <v>#REF!</v>
      </c>
      <c r="J199" s="45" t="e">
        <f t="shared" si="78"/>
        <v>#REF!</v>
      </c>
      <c r="K199" s="42" t="e">
        <f t="shared" si="78"/>
        <v>#REF!</v>
      </c>
      <c r="L199" s="45" t="e">
        <f t="shared" si="78"/>
        <v>#REF!</v>
      </c>
      <c r="M199" s="44" t="e">
        <f t="shared" si="78"/>
        <v>#REF!</v>
      </c>
      <c r="N199" s="48" t="e">
        <f t="shared" si="78"/>
        <v>#REF!</v>
      </c>
      <c r="O199" s="42" t="e">
        <f t="shared" si="78"/>
        <v>#REF!</v>
      </c>
      <c r="P199" s="48" t="e">
        <f t="shared" si="78"/>
        <v>#REF!</v>
      </c>
      <c r="Q199" s="42" t="e">
        <f t="shared" si="78"/>
        <v>#REF!</v>
      </c>
      <c r="R199" s="48" t="e">
        <f t="shared" si="78"/>
        <v>#REF!</v>
      </c>
      <c r="S199" s="113" t="e">
        <f t="shared" si="78"/>
        <v>#REF!</v>
      </c>
      <c r="T199" s="48">
        <f t="shared" si="78"/>
        <v>12</v>
      </c>
      <c r="U199" s="113">
        <f t="shared" si="78"/>
        <v>13</v>
      </c>
      <c r="V199" s="42"/>
      <c r="W199" s="140"/>
      <c r="X199" s="42"/>
      <c r="Y199" s="48"/>
      <c r="Z199" s="42"/>
      <c r="AA199" s="49" t="e">
        <f>SUM(B199:U199)</f>
        <v>#REF!</v>
      </c>
    </row>
    <row r="200" spans="1:27">
      <c r="A200" s="41" t="s">
        <v>5</v>
      </c>
      <c r="B200" s="43" t="e">
        <f>B208+B216+B224</f>
        <v>#REF!</v>
      </c>
      <c r="C200" s="47" t="e">
        <f t="shared" ref="C200:U200" si="79">C208+C216+C224</f>
        <v>#REF!</v>
      </c>
      <c r="D200" s="43" t="e">
        <f t="shared" si="79"/>
        <v>#REF!</v>
      </c>
      <c r="E200" s="42" t="e">
        <f t="shared" si="79"/>
        <v>#REF!</v>
      </c>
      <c r="F200" s="45" t="e">
        <f t="shared" si="79"/>
        <v>#REF!</v>
      </c>
      <c r="G200" s="47" t="e">
        <f t="shared" si="79"/>
        <v>#REF!</v>
      </c>
      <c r="H200" s="43" t="e">
        <f t="shared" si="79"/>
        <v>#REF!</v>
      </c>
      <c r="I200" s="42" t="e">
        <f t="shared" si="79"/>
        <v>#REF!</v>
      </c>
      <c r="J200" s="45" t="e">
        <f t="shared" si="79"/>
        <v>#REF!</v>
      </c>
      <c r="K200" s="42" t="e">
        <f t="shared" si="79"/>
        <v>#REF!</v>
      </c>
      <c r="L200" s="43" t="e">
        <f t="shared" si="79"/>
        <v>#REF!</v>
      </c>
      <c r="M200" s="44" t="e">
        <f t="shared" si="79"/>
        <v>#REF!</v>
      </c>
      <c r="N200" s="48" t="e">
        <f t="shared" si="79"/>
        <v>#REF!</v>
      </c>
      <c r="O200" s="42" t="e">
        <f t="shared" si="79"/>
        <v>#REF!</v>
      </c>
      <c r="P200" s="48" t="e">
        <f t="shared" si="79"/>
        <v>#REF!</v>
      </c>
      <c r="Q200" s="42" t="e">
        <f t="shared" si="79"/>
        <v>#REF!</v>
      </c>
      <c r="R200" s="48" t="e">
        <f t="shared" si="79"/>
        <v>#REF!</v>
      </c>
      <c r="S200" s="113" t="e">
        <f t="shared" si="79"/>
        <v>#REF!</v>
      </c>
      <c r="T200" s="48">
        <f t="shared" si="79"/>
        <v>4</v>
      </c>
      <c r="U200" s="113">
        <f t="shared" si="79"/>
        <v>3</v>
      </c>
      <c r="V200" s="42"/>
      <c r="W200" s="140"/>
      <c r="X200" s="42"/>
      <c r="Y200" s="48"/>
      <c r="Z200" s="42"/>
      <c r="AA200" s="73" t="e">
        <f>SUM(B200:U200)</f>
        <v>#REF!</v>
      </c>
    </row>
    <row r="201" spans="1:27">
      <c r="A201" s="41" t="s">
        <v>10</v>
      </c>
      <c r="B201" s="159" t="e">
        <f>B200/B199</f>
        <v>#REF!</v>
      </c>
      <c r="C201" s="160" t="e">
        <f t="shared" ref="C201:AA201" si="80">C200/C199</f>
        <v>#REF!</v>
      </c>
      <c r="D201" s="318" t="e">
        <f t="shared" si="80"/>
        <v>#REF!</v>
      </c>
      <c r="E201" s="319" t="e">
        <f t="shared" si="80"/>
        <v>#REF!</v>
      </c>
      <c r="F201" s="159" t="e">
        <f t="shared" si="80"/>
        <v>#REF!</v>
      </c>
      <c r="G201" s="319" t="e">
        <f t="shared" si="80"/>
        <v>#REF!</v>
      </c>
      <c r="H201" s="159" t="e">
        <f t="shared" si="80"/>
        <v>#REF!</v>
      </c>
      <c r="I201" s="319" t="e">
        <f t="shared" si="80"/>
        <v>#REF!</v>
      </c>
      <c r="J201" s="318" t="e">
        <f t="shared" si="80"/>
        <v>#REF!</v>
      </c>
      <c r="K201" s="160" t="e">
        <f t="shared" si="80"/>
        <v>#REF!</v>
      </c>
      <c r="L201" s="183" t="e">
        <f t="shared" si="80"/>
        <v>#REF!</v>
      </c>
      <c r="M201" s="160" t="e">
        <f t="shared" si="80"/>
        <v>#REF!</v>
      </c>
      <c r="N201" s="183" t="e">
        <f t="shared" si="80"/>
        <v>#REF!</v>
      </c>
      <c r="O201" s="160" t="e">
        <f t="shared" si="80"/>
        <v>#REF!</v>
      </c>
      <c r="P201" s="318" t="e">
        <f t="shared" si="80"/>
        <v>#REF!</v>
      </c>
      <c r="Q201" s="160" t="e">
        <f t="shared" si="80"/>
        <v>#REF!</v>
      </c>
      <c r="R201" s="183" t="e">
        <f t="shared" si="80"/>
        <v>#REF!</v>
      </c>
      <c r="S201" s="162" t="e">
        <f t="shared" si="80"/>
        <v>#REF!</v>
      </c>
      <c r="T201" s="159">
        <f t="shared" si="80"/>
        <v>0.33333333333333331</v>
      </c>
      <c r="U201" s="161">
        <f t="shared" si="80"/>
        <v>0.23076923076923078</v>
      </c>
      <c r="V201" s="160"/>
      <c r="W201" s="162"/>
      <c r="X201" s="160"/>
      <c r="Y201" s="159"/>
      <c r="Z201" s="160"/>
      <c r="AA201" s="163" t="e">
        <f t="shared" si="80"/>
        <v>#REF!</v>
      </c>
    </row>
    <row r="202" spans="1:27">
      <c r="A202" s="41" t="s">
        <v>4</v>
      </c>
      <c r="B202" s="50" t="e">
        <f>(B210+B218+B226)/3</f>
        <v>#REF!</v>
      </c>
      <c r="C202" s="51" t="e">
        <f t="shared" ref="C202:U202" si="81">(C210+C218+C226)/3</f>
        <v>#REF!</v>
      </c>
      <c r="D202" s="50" t="e">
        <f t="shared" si="81"/>
        <v>#REF!</v>
      </c>
      <c r="E202" s="52" t="e">
        <f t="shared" si="81"/>
        <v>#REF!</v>
      </c>
      <c r="F202" s="50" t="e">
        <f t="shared" si="81"/>
        <v>#REF!</v>
      </c>
      <c r="G202" s="51" t="e">
        <f t="shared" si="81"/>
        <v>#REF!</v>
      </c>
      <c r="H202" s="53" t="e">
        <f t="shared" si="81"/>
        <v>#REF!</v>
      </c>
      <c r="I202" s="52" t="e">
        <f t="shared" si="81"/>
        <v>#REF!</v>
      </c>
      <c r="J202" s="54" t="e">
        <f t="shared" si="81"/>
        <v>#REF!</v>
      </c>
      <c r="K202" s="52" t="e">
        <f t="shared" si="81"/>
        <v>#REF!</v>
      </c>
      <c r="L202" s="54" t="e">
        <f t="shared" si="81"/>
        <v>#REF!</v>
      </c>
      <c r="M202" s="51" t="e">
        <f t="shared" si="81"/>
        <v>#REF!</v>
      </c>
      <c r="N202" s="54" t="e">
        <f t="shared" si="81"/>
        <v>#REF!</v>
      </c>
      <c r="O202" s="52" t="e">
        <f t="shared" si="81"/>
        <v>#REF!</v>
      </c>
      <c r="P202" s="54" t="e">
        <f t="shared" si="81"/>
        <v>#REF!</v>
      </c>
      <c r="Q202" s="52" t="e">
        <f t="shared" si="81"/>
        <v>#REF!</v>
      </c>
      <c r="R202" s="54" t="e">
        <f t="shared" si="81"/>
        <v>#REF!</v>
      </c>
      <c r="S202" s="114" t="e">
        <f t="shared" si="81"/>
        <v>#REF!</v>
      </c>
      <c r="T202" s="54">
        <f t="shared" si="81"/>
        <v>3.0833333333333335</v>
      </c>
      <c r="U202" s="114">
        <f t="shared" si="81"/>
        <v>1.7666666666666666</v>
      </c>
      <c r="V202" s="52"/>
      <c r="W202" s="120"/>
      <c r="X202" s="52"/>
      <c r="Y202" s="54"/>
      <c r="Z202" s="52"/>
      <c r="AA202" s="55" t="e">
        <f>SUM(B202:U202)/20</f>
        <v>#REF!</v>
      </c>
    </row>
    <row r="203" spans="1:27">
      <c r="A203" s="56" t="s">
        <v>7</v>
      </c>
      <c r="B203" s="57" t="e">
        <f>(B211+B219+B227)/3</f>
        <v>#REF!</v>
      </c>
      <c r="C203" s="58" t="e">
        <f t="shared" ref="C203:U203" si="82">(C211+C219+C227)/3</f>
        <v>#REF!</v>
      </c>
      <c r="D203" s="57" t="e">
        <f t="shared" si="82"/>
        <v>#REF!</v>
      </c>
      <c r="E203" s="59" t="e">
        <f t="shared" si="82"/>
        <v>#REF!</v>
      </c>
      <c r="F203" s="57" t="e">
        <f t="shared" si="82"/>
        <v>#REF!</v>
      </c>
      <c r="G203" s="60" t="e">
        <f t="shared" si="82"/>
        <v>#REF!</v>
      </c>
      <c r="H203" s="61" t="e">
        <f t="shared" si="82"/>
        <v>#REF!</v>
      </c>
      <c r="I203" s="59" t="e">
        <f t="shared" si="82"/>
        <v>#REF!</v>
      </c>
      <c r="J203" s="57" t="e">
        <f t="shared" si="82"/>
        <v>#REF!</v>
      </c>
      <c r="K203" s="59" t="e">
        <f t="shared" si="82"/>
        <v>#REF!</v>
      </c>
      <c r="L203" s="62" t="e">
        <f t="shared" si="82"/>
        <v>#REF!</v>
      </c>
      <c r="M203" s="60" t="e">
        <f t="shared" si="82"/>
        <v>#REF!</v>
      </c>
      <c r="N203" s="62" t="e">
        <f t="shared" si="82"/>
        <v>#REF!</v>
      </c>
      <c r="O203" s="59" t="e">
        <f t="shared" si="82"/>
        <v>#REF!</v>
      </c>
      <c r="P203" s="62" t="e">
        <f t="shared" si="82"/>
        <v>#REF!</v>
      </c>
      <c r="Q203" s="59" t="e">
        <f t="shared" si="82"/>
        <v>#REF!</v>
      </c>
      <c r="R203" s="62" t="e">
        <f t="shared" si="82"/>
        <v>#REF!</v>
      </c>
      <c r="S203" s="115" t="e">
        <f t="shared" si="82"/>
        <v>#REF!</v>
      </c>
      <c r="T203" s="62">
        <f t="shared" si="82"/>
        <v>5</v>
      </c>
      <c r="U203" s="115">
        <f t="shared" si="82"/>
        <v>0.76666666666666661</v>
      </c>
      <c r="V203" s="59"/>
      <c r="W203" s="141"/>
      <c r="X203" s="59"/>
      <c r="Y203" s="62"/>
      <c r="Z203" s="59"/>
      <c r="AA203" s="63" t="e">
        <f>SUM(B203:U203)/20</f>
        <v>#REF!</v>
      </c>
    </row>
    <row r="204" spans="1:27" ht="5.0999999999999996" customHeight="1">
      <c r="B204" s="64"/>
      <c r="C204" s="65"/>
      <c r="D204" s="64"/>
      <c r="E204" s="65"/>
      <c r="F204" s="64"/>
      <c r="G204" s="65"/>
      <c r="H204" s="64"/>
      <c r="I204" s="65"/>
      <c r="J204" s="64"/>
      <c r="K204" s="65"/>
      <c r="L204" s="64"/>
      <c r="M204" s="65"/>
      <c r="N204" s="64"/>
      <c r="O204" s="65"/>
      <c r="P204" s="64"/>
      <c r="Q204" s="65"/>
      <c r="R204" s="64"/>
      <c r="S204" s="86"/>
      <c r="T204" s="149"/>
      <c r="U204" s="150"/>
      <c r="V204" s="151"/>
      <c r="W204" s="86"/>
      <c r="X204" s="65"/>
      <c r="Y204" s="64"/>
      <c r="Z204" s="65"/>
      <c r="AA204" s="66"/>
    </row>
    <row r="205" spans="1:27">
      <c r="A205" s="67" t="s">
        <v>15</v>
      </c>
      <c r="B205" s="68"/>
      <c r="C205" s="69"/>
      <c r="D205" s="68"/>
      <c r="E205" s="69"/>
      <c r="F205" s="68"/>
      <c r="G205" s="69"/>
      <c r="H205" s="68"/>
      <c r="I205" s="69"/>
      <c r="J205" s="68"/>
      <c r="K205" s="69"/>
      <c r="L205" s="68"/>
      <c r="M205" s="69"/>
      <c r="N205" s="68"/>
      <c r="O205" s="69"/>
      <c r="P205" s="68"/>
      <c r="Q205" s="69"/>
      <c r="R205" s="68"/>
      <c r="S205" s="116"/>
      <c r="T205" s="68"/>
      <c r="U205" s="116"/>
      <c r="V205" s="69"/>
      <c r="W205" s="116"/>
      <c r="X205" s="69"/>
      <c r="Y205" s="68"/>
      <c r="Z205" s="69"/>
      <c r="AA205" s="70"/>
    </row>
    <row r="206" spans="1:27">
      <c r="A206" s="41" t="s">
        <v>2</v>
      </c>
      <c r="B206" s="320" t="e">
        <f>#REF!</f>
        <v>#REF!</v>
      </c>
      <c r="C206" s="106" t="e">
        <f>#REF!</f>
        <v>#REF!</v>
      </c>
      <c r="D206" s="320" t="e">
        <f>#REF!</f>
        <v>#REF!</v>
      </c>
      <c r="E206" s="106" t="e">
        <f>#REF!</f>
        <v>#REF!</v>
      </c>
      <c r="F206" s="107" t="e">
        <f>#REF!</f>
        <v>#REF!</v>
      </c>
      <c r="G206" s="106" t="e">
        <f>#REF!</f>
        <v>#REF!</v>
      </c>
      <c r="H206" s="320" t="e">
        <f>#REF!</f>
        <v>#REF!</v>
      </c>
      <c r="I206" s="106" t="e">
        <f>#REF!</f>
        <v>#REF!</v>
      </c>
      <c r="J206" s="107" t="e">
        <f>#REF!</f>
        <v>#REF!</v>
      </c>
      <c r="K206" s="176" t="e">
        <f>#REF!</f>
        <v>#REF!</v>
      </c>
      <c r="L206" s="107" t="e">
        <f>#REF!</f>
        <v>#REF!</v>
      </c>
      <c r="M206" s="106" t="e">
        <f>#REF!</f>
        <v>#REF!</v>
      </c>
      <c r="N206" s="107" t="e">
        <f>#REF!</f>
        <v>#REF!</v>
      </c>
      <c r="O206" s="176" t="e">
        <f>#REF!</f>
        <v>#REF!</v>
      </c>
      <c r="P206" s="107" t="e">
        <f>#REF!</f>
        <v>#REF!</v>
      </c>
      <c r="Q206" s="191" t="e">
        <f>#REF!</f>
        <v>#REF!</v>
      </c>
      <c r="R206" s="320" t="e">
        <f>#REF!</f>
        <v>#REF!</v>
      </c>
      <c r="S206" s="21" t="e">
        <f>#REF!</f>
        <v>#REF!</v>
      </c>
      <c r="T206" s="107">
        <f>Viertelfinal!B19</f>
        <v>12</v>
      </c>
      <c r="U206" s="20">
        <f>Viertelfinal!S19</f>
        <v>29</v>
      </c>
      <c r="V206" s="176"/>
      <c r="W206" s="142"/>
      <c r="X206" s="88"/>
      <c r="Y206" s="87"/>
      <c r="Z206" s="88"/>
      <c r="AA206" s="46" t="e">
        <f>SUM(B206:U206)</f>
        <v>#REF!</v>
      </c>
    </row>
    <row r="207" spans="1:27">
      <c r="A207" s="41" t="s">
        <v>3</v>
      </c>
      <c r="B207" s="71" t="e">
        <f>#REF!</f>
        <v>#REF!</v>
      </c>
      <c r="C207" s="72" t="e">
        <f>#REF!</f>
        <v>#REF!</v>
      </c>
      <c r="D207" s="71" t="e">
        <f>#REF!</f>
        <v>#REF!</v>
      </c>
      <c r="E207" s="72" t="e">
        <f>#REF!</f>
        <v>#REF!</v>
      </c>
      <c r="F207" s="71" t="e">
        <f>#REF!</f>
        <v>#REF!</v>
      </c>
      <c r="G207" s="72" t="e">
        <f>#REF!</f>
        <v>#REF!</v>
      </c>
      <c r="H207" s="71" t="e">
        <f>#REF!</f>
        <v>#REF!</v>
      </c>
      <c r="I207" s="72" t="e">
        <f>#REF!</f>
        <v>#REF!</v>
      </c>
      <c r="J207" s="71" t="e">
        <f>#REF!</f>
        <v>#REF!</v>
      </c>
      <c r="K207" s="72" t="e">
        <f>#REF!</f>
        <v>#REF!</v>
      </c>
      <c r="L207" s="71" t="e">
        <f>#REF!</f>
        <v>#REF!</v>
      </c>
      <c r="M207" s="72" t="e">
        <f>#REF!</f>
        <v>#REF!</v>
      </c>
      <c r="N207" s="71" t="e">
        <f>#REF!</f>
        <v>#REF!</v>
      </c>
      <c r="O207" s="72" t="e">
        <f>#REF!</f>
        <v>#REF!</v>
      </c>
      <c r="P207" s="71" t="e">
        <f>#REF!</f>
        <v>#REF!</v>
      </c>
      <c r="Q207" s="72" t="e">
        <f>#REF!</f>
        <v>#REF!</v>
      </c>
      <c r="R207" s="71" t="e">
        <f>#REF!</f>
        <v>#REF!</v>
      </c>
      <c r="S207" s="77" t="e">
        <f>#REF!</f>
        <v>#REF!</v>
      </c>
      <c r="T207" s="71">
        <f>Viertelfinal!B20</f>
        <v>4</v>
      </c>
      <c r="U207" s="77">
        <f>Viertelfinal!S20</f>
        <v>5</v>
      </c>
      <c r="V207" s="72"/>
      <c r="W207" s="77"/>
      <c r="X207" s="72"/>
      <c r="Y207" s="71"/>
      <c r="Z207" s="72"/>
      <c r="AA207" s="49" t="e">
        <f>SUM(B207:U207)</f>
        <v>#REF!</v>
      </c>
    </row>
    <row r="208" spans="1:27">
      <c r="A208" s="41" t="s">
        <v>5</v>
      </c>
      <c r="B208" s="320" t="e">
        <f>#REF!</f>
        <v>#REF!</v>
      </c>
      <c r="C208" s="74" t="e">
        <f>#REF!</f>
        <v>#REF!</v>
      </c>
      <c r="D208" s="107" t="e">
        <f>#REF!</f>
        <v>#REF!</v>
      </c>
      <c r="E208" s="106" t="e">
        <f>#REF!</f>
        <v>#REF!</v>
      </c>
      <c r="F208" s="320" t="e">
        <f>#REF!</f>
        <v>#REF!</v>
      </c>
      <c r="G208" s="106" t="e">
        <f>#REF!</f>
        <v>#REF!</v>
      </c>
      <c r="H208" s="320" t="e">
        <f>#REF!</f>
        <v>#REF!</v>
      </c>
      <c r="I208" s="106" t="e">
        <f>#REF!</f>
        <v>#REF!</v>
      </c>
      <c r="J208" s="107" t="e">
        <f>#REF!</f>
        <v>#REF!</v>
      </c>
      <c r="K208" s="106" t="e">
        <f>#REF!</f>
        <v>#REF!</v>
      </c>
      <c r="L208" s="75" t="e">
        <f>#REF!</f>
        <v>#REF!</v>
      </c>
      <c r="M208" s="74" t="e">
        <f>#REF!</f>
        <v>#REF!</v>
      </c>
      <c r="N208" s="75" t="e">
        <f>#REF!</f>
        <v>#REF!</v>
      </c>
      <c r="O208" s="74" t="e">
        <f>#REF!</f>
        <v>#REF!</v>
      </c>
      <c r="P208" s="107" t="e">
        <f>#REF!</f>
        <v>#REF!</v>
      </c>
      <c r="Q208" s="74" t="e">
        <f>#REF!</f>
        <v>#REF!</v>
      </c>
      <c r="R208" s="75" t="e">
        <f>#REF!</f>
        <v>#REF!</v>
      </c>
      <c r="S208" s="122" t="e">
        <f>#REF!</f>
        <v>#REF!</v>
      </c>
      <c r="T208" s="320">
        <f>Viertelfinal!B21</f>
        <v>2</v>
      </c>
      <c r="U208" s="117">
        <f>Viertelfinal!S21</f>
        <v>0</v>
      </c>
      <c r="V208" s="176"/>
      <c r="W208" s="143"/>
      <c r="X208" s="88"/>
      <c r="Y208" s="89"/>
      <c r="Z208" s="88"/>
      <c r="AA208" s="73" t="e">
        <f>SUM(B208:U208)</f>
        <v>#REF!</v>
      </c>
    </row>
    <row r="209" spans="1:27">
      <c r="A209" s="41" t="s">
        <v>10</v>
      </c>
      <c r="B209" s="322" t="e">
        <f>#REF!</f>
        <v>#REF!</v>
      </c>
      <c r="C209" s="28" t="e">
        <f>#REF!</f>
        <v>#REF!</v>
      </c>
      <c r="D209" s="104" t="e">
        <f>#REF!</f>
        <v>#REF!</v>
      </c>
      <c r="E209" s="105" t="e">
        <f>#REF!</f>
        <v>#REF!</v>
      </c>
      <c r="F209" s="322" t="e">
        <f>#REF!</f>
        <v>#REF!</v>
      </c>
      <c r="G209" s="105" t="e">
        <f>#REF!</f>
        <v>#REF!</v>
      </c>
      <c r="H209" s="322" t="e">
        <f>#REF!</f>
        <v>#REF!</v>
      </c>
      <c r="I209" s="105" t="e">
        <f>#REF!</f>
        <v>#REF!</v>
      </c>
      <c r="J209" s="104" t="e">
        <f>#REF!</f>
        <v>#REF!</v>
      </c>
      <c r="K209" s="181" t="e">
        <f>#REF!</f>
        <v>#REF!</v>
      </c>
      <c r="L209" s="29" t="e">
        <f>#REF!</f>
        <v>#REF!</v>
      </c>
      <c r="M209" s="28" t="e">
        <f>#REF!</f>
        <v>#REF!</v>
      </c>
      <c r="N209" s="29" t="e">
        <f>#REF!</f>
        <v>#REF!</v>
      </c>
      <c r="O209" s="28" t="e">
        <f>#REF!</f>
        <v>#REF!</v>
      </c>
      <c r="P209" s="104" t="e">
        <f>#REF!</f>
        <v>#REF!</v>
      </c>
      <c r="Q209" s="28" t="e">
        <f>#REF!</f>
        <v>#REF!</v>
      </c>
      <c r="R209" s="29" t="e">
        <f>#REF!</f>
        <v>#REF!</v>
      </c>
      <c r="S209" s="321" t="e">
        <f>#REF!</f>
        <v>#REF!</v>
      </c>
      <c r="T209" s="322">
        <f>Viertelfinal!B22</f>
        <v>0.5</v>
      </c>
      <c r="U209" s="118">
        <f>Viertelfinal!S22</f>
        <v>0</v>
      </c>
      <c r="V209" s="181"/>
      <c r="W209" s="144"/>
      <c r="X209" s="91"/>
      <c r="Y209" s="90"/>
      <c r="Z209" s="91"/>
      <c r="AA209" s="163" t="e">
        <f t="shared" ref="AA209" si="83">AA208/AA207</f>
        <v>#REF!</v>
      </c>
    </row>
    <row r="210" spans="1:27">
      <c r="A210" s="41" t="s">
        <v>4</v>
      </c>
      <c r="B210" s="108" t="e">
        <f>#REF!</f>
        <v>#REF!</v>
      </c>
      <c r="C210" s="109" t="e">
        <f>#REF!</f>
        <v>#REF!</v>
      </c>
      <c r="D210" s="108" t="e">
        <f>#REF!</f>
        <v>#REF!</v>
      </c>
      <c r="E210" s="193" t="e">
        <f>#REF!</f>
        <v>#REF!</v>
      </c>
      <c r="F210" s="108" t="e">
        <f>#REF!</f>
        <v>#REF!</v>
      </c>
      <c r="G210" s="109" t="e">
        <f>#REF!</f>
        <v>#REF!</v>
      </c>
      <c r="H210" s="108" t="e">
        <f>#REF!</f>
        <v>#REF!</v>
      </c>
      <c r="I210" s="109" t="e">
        <f>#REF!</f>
        <v>#REF!</v>
      </c>
      <c r="J210" s="108" t="e">
        <f>#REF!</f>
        <v>#REF!</v>
      </c>
      <c r="K210" s="109" t="e">
        <f>#REF!</f>
        <v>#REF!</v>
      </c>
      <c r="L210" s="158" t="e">
        <f>#REF!</f>
        <v>#REF!</v>
      </c>
      <c r="M210" s="109" t="e">
        <f>#REF!</f>
        <v>#REF!</v>
      </c>
      <c r="N210" s="324" t="e">
        <f>#REF!</f>
        <v>#REF!</v>
      </c>
      <c r="O210" s="325" t="e">
        <f>#REF!</f>
        <v>#REF!</v>
      </c>
      <c r="P210" s="158" t="e">
        <f>#REF!</f>
        <v>#REF!</v>
      </c>
      <c r="Q210" s="193" t="e">
        <f>#REF!</f>
        <v>#REF!</v>
      </c>
      <c r="R210" s="108" t="e">
        <f>#REF!</f>
        <v>#REF!</v>
      </c>
      <c r="S210" s="124" t="e">
        <f>#REF!</f>
        <v>#REF!</v>
      </c>
      <c r="T210" s="108">
        <f>Viertelfinal!B23</f>
        <v>3</v>
      </c>
      <c r="U210" s="124">
        <f>Viertelfinal!S23</f>
        <v>5.8</v>
      </c>
      <c r="V210" s="109"/>
      <c r="W210" s="145"/>
      <c r="X210" s="93"/>
      <c r="Y210" s="92"/>
      <c r="Z210" s="93"/>
      <c r="AA210" s="55" t="e">
        <f>SUM(B210:U210)/20</f>
        <v>#REF!</v>
      </c>
    </row>
    <row r="211" spans="1:27">
      <c r="A211" s="56" t="s">
        <v>7</v>
      </c>
      <c r="B211" s="326" t="e">
        <f>#REF!</f>
        <v>#REF!</v>
      </c>
      <c r="C211" s="110" t="e">
        <f>#REF!</f>
        <v>#REF!</v>
      </c>
      <c r="D211" s="326" t="e">
        <f>#REF!</f>
        <v>#REF!</v>
      </c>
      <c r="E211" s="110" t="e">
        <f>#REF!</f>
        <v>#REF!</v>
      </c>
      <c r="F211" s="327" t="e">
        <f>#REF!</f>
        <v>#REF!</v>
      </c>
      <c r="G211" s="110" t="e">
        <f>#REF!</f>
        <v>#REF!</v>
      </c>
      <c r="H211" s="326" t="e">
        <f>#REF!</f>
        <v>#REF!</v>
      </c>
      <c r="I211" s="328" t="e">
        <f>#REF!</f>
        <v>#REF!</v>
      </c>
      <c r="J211" s="111" t="e">
        <f>#REF!</f>
        <v>#REF!</v>
      </c>
      <c r="K211" s="110" t="e">
        <f>#REF!</f>
        <v>#REF!</v>
      </c>
      <c r="L211" s="111" t="e">
        <f>#REF!</f>
        <v>#REF!</v>
      </c>
      <c r="M211" s="110" t="e">
        <f>#REF!</f>
        <v>#REF!</v>
      </c>
      <c r="N211" s="327" t="e">
        <f>#REF!</f>
        <v>#REF!</v>
      </c>
      <c r="O211" s="328" t="e">
        <f>#REF!</f>
        <v>#REF!</v>
      </c>
      <c r="P211" s="327" t="e">
        <f>#REF!</f>
        <v>#REF!</v>
      </c>
      <c r="Q211" s="194" t="e">
        <f>#REF!</f>
        <v>#REF!</v>
      </c>
      <c r="R211" s="326" t="e">
        <f>#REF!</f>
        <v>#REF!</v>
      </c>
      <c r="S211" s="323" t="e">
        <f>#REF!</f>
        <v>#REF!</v>
      </c>
      <c r="T211" s="111">
        <f>Viertelfinal!B24</f>
        <v>6</v>
      </c>
      <c r="U211" s="125">
        <f>Viertelfinal!S24</f>
        <v>5.8</v>
      </c>
      <c r="V211" s="110"/>
      <c r="W211" s="146"/>
      <c r="X211" s="95"/>
      <c r="Y211" s="94"/>
      <c r="Z211" s="95"/>
      <c r="AA211" s="63" t="e">
        <f>SUM(B211:U211)/20</f>
        <v>#REF!</v>
      </c>
    </row>
    <row r="212" spans="1:27" ht="5.0999999999999996" customHeight="1">
      <c r="B212" s="71"/>
      <c r="C212" s="72"/>
      <c r="D212" s="71"/>
      <c r="E212" s="72"/>
      <c r="F212" s="71"/>
      <c r="G212" s="72"/>
      <c r="H212" s="71"/>
      <c r="I212" s="72"/>
      <c r="J212" s="71"/>
      <c r="K212" s="72"/>
      <c r="L212" s="71"/>
      <c r="M212" s="72"/>
      <c r="N212" s="71"/>
      <c r="O212" s="72"/>
      <c r="P212" s="71"/>
      <c r="Q212" s="72"/>
      <c r="R212" s="71"/>
      <c r="S212" s="77"/>
      <c r="T212" s="16"/>
      <c r="U212" s="137"/>
      <c r="V212" s="138"/>
      <c r="W212" s="77"/>
      <c r="X212" s="72"/>
      <c r="Y212" s="71"/>
      <c r="Z212" s="72"/>
      <c r="AA212" s="66"/>
    </row>
    <row r="213" spans="1:27">
      <c r="A213" s="67" t="s">
        <v>0</v>
      </c>
      <c r="B213" s="68"/>
      <c r="C213" s="69"/>
      <c r="D213" s="68"/>
      <c r="E213" s="69"/>
      <c r="F213" s="68"/>
      <c r="G213" s="69"/>
      <c r="H213" s="68"/>
      <c r="I213" s="69"/>
      <c r="J213" s="68"/>
      <c r="K213" s="69"/>
      <c r="L213" s="68"/>
      <c r="M213" s="69"/>
      <c r="N213" s="68"/>
      <c r="O213" s="69"/>
      <c r="P213" s="68"/>
      <c r="Q213" s="69"/>
      <c r="R213" s="68"/>
      <c r="S213" s="116"/>
      <c r="T213" s="68"/>
      <c r="U213" s="116"/>
      <c r="V213" s="69"/>
      <c r="W213" s="116"/>
      <c r="X213" s="69"/>
      <c r="Y213" s="68"/>
      <c r="Z213" s="69"/>
      <c r="AA213" s="70"/>
    </row>
    <row r="214" spans="1:27">
      <c r="A214" s="41" t="s">
        <v>2</v>
      </c>
      <c r="B214" s="107" t="e">
        <f>#REF!</f>
        <v>#REF!</v>
      </c>
      <c r="C214" s="106" t="e">
        <f>#REF!</f>
        <v>#REF!</v>
      </c>
      <c r="D214" s="107" t="e">
        <f>#REF!</f>
        <v>#REF!</v>
      </c>
      <c r="E214" s="176" t="e">
        <f>#REF!</f>
        <v>#REF!</v>
      </c>
      <c r="F214" s="175" t="e">
        <f>#REF!</f>
        <v>#REF!</v>
      </c>
      <c r="G214" s="106" t="e">
        <f>#REF!</f>
        <v>#REF!</v>
      </c>
      <c r="H214" s="175" t="e">
        <f>#REF!</f>
        <v>#REF!</v>
      </c>
      <c r="I214" s="176" t="e">
        <f>#REF!</f>
        <v>#REF!</v>
      </c>
      <c r="J214" s="107" t="e">
        <f>#REF!</f>
        <v>#REF!</v>
      </c>
      <c r="K214" s="191" t="e">
        <f>#REF!</f>
        <v>#REF!</v>
      </c>
      <c r="L214" s="175" t="e">
        <f>#REF!</f>
        <v>#REF!</v>
      </c>
      <c r="M214" s="106" t="e">
        <f>#REF!</f>
        <v>#REF!</v>
      </c>
      <c r="N214" s="320" t="e">
        <f>#REF!</f>
        <v>#REF!</v>
      </c>
      <c r="O214" s="106" t="e">
        <f>#REF!</f>
        <v>#REF!</v>
      </c>
      <c r="P214" s="107" t="e">
        <f>#REF!</f>
        <v>#REF!</v>
      </c>
      <c r="Q214" s="176" t="e">
        <f>#REF!</f>
        <v>#REF!</v>
      </c>
      <c r="R214" s="107" t="e">
        <f>#REF!</f>
        <v>#REF!</v>
      </c>
      <c r="S214" s="122" t="e">
        <f>#REF!</f>
        <v>#REF!</v>
      </c>
      <c r="T214" s="107">
        <f>Viertelfinal!C19</f>
        <v>11</v>
      </c>
      <c r="U214" s="21">
        <f>Viertelfinal!T19</f>
        <v>-17</v>
      </c>
      <c r="V214" s="191"/>
      <c r="W214" s="142"/>
      <c r="X214" s="96"/>
      <c r="Y214" s="87"/>
      <c r="Z214" s="96"/>
      <c r="AA214" s="46" t="e">
        <f>SUM(B214:U214)</f>
        <v>#REF!</v>
      </c>
    </row>
    <row r="215" spans="1:27">
      <c r="A215" s="41" t="s">
        <v>3</v>
      </c>
      <c r="B215" s="71" t="e">
        <f>#REF!</f>
        <v>#REF!</v>
      </c>
      <c r="C215" s="72" t="e">
        <f>#REF!</f>
        <v>#REF!</v>
      </c>
      <c r="D215" s="71" t="e">
        <f>#REF!</f>
        <v>#REF!</v>
      </c>
      <c r="E215" s="72" t="e">
        <f>#REF!</f>
        <v>#REF!</v>
      </c>
      <c r="F215" s="71" t="e">
        <f>#REF!</f>
        <v>#REF!</v>
      </c>
      <c r="G215" s="72" t="e">
        <f>#REF!</f>
        <v>#REF!</v>
      </c>
      <c r="H215" s="71" t="e">
        <f>#REF!</f>
        <v>#REF!</v>
      </c>
      <c r="I215" s="72" t="e">
        <f>#REF!</f>
        <v>#REF!</v>
      </c>
      <c r="J215" s="71" t="e">
        <f>#REF!</f>
        <v>#REF!</v>
      </c>
      <c r="K215" s="72" t="e">
        <f>#REF!</f>
        <v>#REF!</v>
      </c>
      <c r="L215" s="71" t="e">
        <f>#REF!</f>
        <v>#REF!</v>
      </c>
      <c r="M215" s="72" t="e">
        <f>#REF!</f>
        <v>#REF!</v>
      </c>
      <c r="N215" s="71" t="e">
        <f>#REF!</f>
        <v>#REF!</v>
      </c>
      <c r="O215" s="72" t="e">
        <f>#REF!</f>
        <v>#REF!</v>
      </c>
      <c r="P215" s="71" t="e">
        <f>#REF!</f>
        <v>#REF!</v>
      </c>
      <c r="Q215" s="72" t="e">
        <f>#REF!</f>
        <v>#REF!</v>
      </c>
      <c r="R215" s="71" t="e">
        <f>#REF!</f>
        <v>#REF!</v>
      </c>
      <c r="S215" s="77" t="e">
        <f>#REF!</f>
        <v>#REF!</v>
      </c>
      <c r="T215" s="71">
        <f>Viertelfinal!C20</f>
        <v>4</v>
      </c>
      <c r="U215" s="77">
        <f>Viertelfinal!T20</f>
        <v>4</v>
      </c>
      <c r="V215" s="72"/>
      <c r="W215" s="77"/>
      <c r="X215" s="72"/>
      <c r="Y215" s="71"/>
      <c r="Z215" s="72"/>
      <c r="AA215" s="49" t="e">
        <f>SUM(B215:U215)</f>
        <v>#REF!</v>
      </c>
    </row>
    <row r="216" spans="1:27">
      <c r="A216" s="41" t="s">
        <v>5</v>
      </c>
      <c r="B216" s="107" t="e">
        <f>#REF!</f>
        <v>#REF!</v>
      </c>
      <c r="C216" s="106" t="e">
        <f>#REF!</f>
        <v>#REF!</v>
      </c>
      <c r="D216" s="75" t="e">
        <f>#REF!</f>
        <v>#REF!</v>
      </c>
      <c r="E216" s="106" t="e">
        <f>#REF!</f>
        <v>#REF!</v>
      </c>
      <c r="F216" s="75" t="e">
        <f>#REF!</f>
        <v>#REF!</v>
      </c>
      <c r="G216" s="74" t="e">
        <f>#REF!</f>
        <v>#REF!</v>
      </c>
      <c r="H216" s="107" t="e">
        <f>#REF!</f>
        <v>#REF!</v>
      </c>
      <c r="I216" s="74" t="e">
        <f>#REF!</f>
        <v>#REF!</v>
      </c>
      <c r="J216" s="107" t="e">
        <f>#REF!</f>
        <v>#REF!</v>
      </c>
      <c r="K216" s="191" t="e">
        <f>#REF!</f>
        <v>#REF!</v>
      </c>
      <c r="L216" s="107" t="e">
        <f>#REF!</f>
        <v>#REF!</v>
      </c>
      <c r="M216" s="74" t="e">
        <f>#REF!</f>
        <v>#REF!</v>
      </c>
      <c r="N216" s="107" t="e">
        <f>#REF!</f>
        <v>#REF!</v>
      </c>
      <c r="O216" s="74" t="e">
        <f>#REF!</f>
        <v>#REF!</v>
      </c>
      <c r="P216" s="75" t="e">
        <f>#REF!</f>
        <v>#REF!</v>
      </c>
      <c r="Q216" s="74" t="e">
        <f>#REF!</f>
        <v>#REF!</v>
      </c>
      <c r="R216" s="75" t="e">
        <f>#REF!</f>
        <v>#REF!</v>
      </c>
      <c r="S216" s="122" t="e">
        <f>#REF!</f>
        <v>#REF!</v>
      </c>
      <c r="T216" s="320">
        <f>Viertelfinal!C21</f>
        <v>2</v>
      </c>
      <c r="U216" s="21">
        <f>Viertelfinal!T21</f>
        <v>2</v>
      </c>
      <c r="V216" s="191"/>
      <c r="W216" s="143"/>
      <c r="X216" s="97"/>
      <c r="Y216" s="89"/>
      <c r="Z216" s="97"/>
      <c r="AA216" s="73" t="e">
        <f>SUM(B216:U216)</f>
        <v>#REF!</v>
      </c>
    </row>
    <row r="217" spans="1:27">
      <c r="A217" s="41" t="s">
        <v>10</v>
      </c>
      <c r="B217" s="104" t="e">
        <f>#REF!</f>
        <v>#REF!</v>
      </c>
      <c r="C217" s="105" t="e">
        <f>#REF!</f>
        <v>#REF!</v>
      </c>
      <c r="D217" s="166" t="e">
        <f>#REF!</f>
        <v>#REF!</v>
      </c>
      <c r="E217" s="105" t="e">
        <f>#REF!</f>
        <v>#REF!</v>
      </c>
      <c r="F217" s="166" t="e">
        <f>#REF!</f>
        <v>#REF!</v>
      </c>
      <c r="G217" s="164" t="e">
        <f>#REF!</f>
        <v>#REF!</v>
      </c>
      <c r="H217" s="104" t="e">
        <f>#REF!</f>
        <v>#REF!</v>
      </c>
      <c r="I217" s="164" t="e">
        <f>#REF!</f>
        <v>#REF!</v>
      </c>
      <c r="J217" s="104" t="e">
        <f>#REF!</f>
        <v>#REF!</v>
      </c>
      <c r="K217" s="192" t="e">
        <f>#REF!</f>
        <v>#REF!</v>
      </c>
      <c r="L217" s="104" t="e">
        <f>#REF!</f>
        <v>#REF!</v>
      </c>
      <c r="M217" s="164" t="e">
        <f>#REF!</f>
        <v>#REF!</v>
      </c>
      <c r="N217" s="322" t="e">
        <f>#REF!</f>
        <v>#REF!</v>
      </c>
      <c r="O217" s="164" t="e">
        <f>#REF!</f>
        <v>#REF!</v>
      </c>
      <c r="P217" s="166" t="e">
        <f>#REF!</f>
        <v>#REF!</v>
      </c>
      <c r="Q217" s="164" t="e">
        <f>#REF!</f>
        <v>#REF!</v>
      </c>
      <c r="R217" s="166" t="e">
        <f>#REF!</f>
        <v>#REF!</v>
      </c>
      <c r="S217" s="321" t="e">
        <f>#REF!</f>
        <v>#REF!</v>
      </c>
      <c r="T217" s="322">
        <f>Viertelfinal!C22</f>
        <v>0.5</v>
      </c>
      <c r="U217" s="321">
        <f>Viertelfinal!T22</f>
        <v>0.5</v>
      </c>
      <c r="V217" s="192"/>
      <c r="W217" s="172"/>
      <c r="X217" s="173"/>
      <c r="Y217" s="174"/>
      <c r="Z217" s="173"/>
      <c r="AA217" s="163" t="e">
        <f t="shared" ref="AA217" si="84">AA216/AA215</f>
        <v>#REF!</v>
      </c>
    </row>
    <row r="218" spans="1:27">
      <c r="A218" s="41" t="s">
        <v>4</v>
      </c>
      <c r="B218" s="108" t="e">
        <f>#REF!</f>
        <v>#REF!</v>
      </c>
      <c r="C218" s="109" t="e">
        <f>#REF!</f>
        <v>#REF!</v>
      </c>
      <c r="D218" s="158" t="e">
        <f>#REF!</f>
        <v>#REF!</v>
      </c>
      <c r="E218" s="109" t="e">
        <f>#REF!</f>
        <v>#REF!</v>
      </c>
      <c r="F218" s="158" t="e">
        <f>#REF!</f>
        <v>#REF!</v>
      </c>
      <c r="G218" s="109" t="e">
        <f>#REF!</f>
        <v>#REF!</v>
      </c>
      <c r="H218" s="158" t="e">
        <f>#REF!</f>
        <v>#REF!</v>
      </c>
      <c r="I218" s="109" t="e">
        <f>#REF!</f>
        <v>#REF!</v>
      </c>
      <c r="J218" s="158" t="e">
        <f>#REF!</f>
        <v>#REF!</v>
      </c>
      <c r="K218" s="193" t="e">
        <f>#REF!</f>
        <v>#REF!</v>
      </c>
      <c r="L218" s="324" t="e">
        <f>#REF!</f>
        <v>#REF!</v>
      </c>
      <c r="M218" s="109" t="e">
        <f>#REF!</f>
        <v>#REF!</v>
      </c>
      <c r="N218" s="108" t="e">
        <f>#REF!</f>
        <v>#REF!</v>
      </c>
      <c r="O218" s="109" t="e">
        <f>#REF!</f>
        <v>#REF!</v>
      </c>
      <c r="P218" s="324" t="e">
        <f>#REF!</f>
        <v>#REF!</v>
      </c>
      <c r="Q218" s="325" t="e">
        <f>#REF!</f>
        <v>#REF!</v>
      </c>
      <c r="R218" s="108" t="e">
        <f>#REF!</f>
        <v>#REF!</v>
      </c>
      <c r="S218" s="329" t="e">
        <f>#REF!</f>
        <v>#REF!</v>
      </c>
      <c r="T218" s="108">
        <f>Viertelfinal!C23</f>
        <v>2.75</v>
      </c>
      <c r="U218" s="126">
        <f>Viertelfinal!T23</f>
        <v>-4.25</v>
      </c>
      <c r="V218" s="193"/>
      <c r="W218" s="145"/>
      <c r="X218" s="98"/>
      <c r="Y218" s="92"/>
      <c r="Z218" s="98"/>
      <c r="AA218" s="55" t="e">
        <f>SUM(B218:U218)/20</f>
        <v>#REF!</v>
      </c>
    </row>
    <row r="219" spans="1:27">
      <c r="A219" s="56" t="s">
        <v>7</v>
      </c>
      <c r="B219" s="111" t="e">
        <f>#REF!</f>
        <v>#REF!</v>
      </c>
      <c r="C219" s="110" t="e">
        <f>#REF!</f>
        <v>#REF!</v>
      </c>
      <c r="D219" s="111" t="e">
        <f>#REF!</f>
        <v>#REF!</v>
      </c>
      <c r="E219" s="328" t="e">
        <f>#REF!</f>
        <v>#REF!</v>
      </c>
      <c r="F219" s="111" t="e">
        <f>#REF!</f>
        <v>#REF!</v>
      </c>
      <c r="G219" s="110" t="e">
        <f>#REF!</f>
        <v>#REF!</v>
      </c>
      <c r="H219" s="327" t="e">
        <f>#REF!</f>
        <v>#REF!</v>
      </c>
      <c r="I219" s="110" t="e">
        <f>#REF!</f>
        <v>#REF!</v>
      </c>
      <c r="J219" s="111" t="e">
        <f>#REF!</f>
        <v>#REF!</v>
      </c>
      <c r="K219" s="110" t="e">
        <f>#REF!</f>
        <v>#REF!</v>
      </c>
      <c r="L219" s="327" t="e">
        <f>#REF!</f>
        <v>#REF!</v>
      </c>
      <c r="M219" s="110" t="e">
        <f>#REF!</f>
        <v>#REF!</v>
      </c>
      <c r="N219" s="326" t="e">
        <f>#REF!</f>
        <v>#REF!</v>
      </c>
      <c r="O219" s="110" t="e">
        <f>#REF!</f>
        <v>#REF!</v>
      </c>
      <c r="P219" s="327" t="e">
        <f>#REF!</f>
        <v>#REF!</v>
      </c>
      <c r="Q219" s="328" t="e">
        <f>#REF!</f>
        <v>#REF!</v>
      </c>
      <c r="R219" s="326" t="e">
        <f>#REF!</f>
        <v>#REF!</v>
      </c>
      <c r="S219" s="323" t="e">
        <f>#REF!</f>
        <v>#REF!</v>
      </c>
      <c r="T219" s="111">
        <f>Viertelfinal!C24</f>
        <v>5.5</v>
      </c>
      <c r="U219" s="330">
        <f>Viertelfinal!T24</f>
        <v>-8.5</v>
      </c>
      <c r="V219" s="194"/>
      <c r="W219" s="146"/>
      <c r="X219" s="99"/>
      <c r="Y219" s="94"/>
      <c r="Z219" s="99"/>
      <c r="AA219" s="63" t="e">
        <f>SUM(B219:U219)/20</f>
        <v>#REF!</v>
      </c>
    </row>
    <row r="220" spans="1:27" ht="5.0999999999999996" customHeight="1">
      <c r="B220" s="71"/>
      <c r="C220" s="72"/>
      <c r="D220" s="71"/>
      <c r="E220" s="72"/>
      <c r="F220" s="71"/>
      <c r="G220" s="72"/>
      <c r="H220" s="71"/>
      <c r="I220" s="72"/>
      <c r="J220" s="71"/>
      <c r="K220" s="72"/>
      <c r="L220" s="71"/>
      <c r="M220" s="72"/>
      <c r="N220" s="71"/>
      <c r="O220" s="72"/>
      <c r="P220" s="71"/>
      <c r="Q220" s="72"/>
      <c r="R220" s="71"/>
      <c r="S220" s="77"/>
      <c r="T220" s="16"/>
      <c r="U220" s="137"/>
      <c r="V220" s="138"/>
      <c r="W220" s="77"/>
      <c r="X220" s="72"/>
      <c r="Y220" s="71"/>
      <c r="Z220" s="72"/>
      <c r="AA220" s="66"/>
    </row>
    <row r="221" spans="1:27">
      <c r="A221" s="67" t="s">
        <v>16</v>
      </c>
      <c r="B221" s="68"/>
      <c r="C221" s="69"/>
      <c r="D221" s="68"/>
      <c r="E221" s="69"/>
      <c r="F221" s="68"/>
      <c r="G221" s="69"/>
      <c r="H221" s="68"/>
      <c r="I221" s="69"/>
      <c r="J221" s="68"/>
      <c r="K221" s="69"/>
      <c r="L221" s="68"/>
      <c r="M221" s="69"/>
      <c r="N221" s="68"/>
      <c r="O221" s="69"/>
      <c r="P221" s="68"/>
      <c r="Q221" s="69"/>
      <c r="R221" s="68"/>
      <c r="S221" s="116"/>
      <c r="T221" s="68"/>
      <c r="U221" s="116"/>
      <c r="V221" s="69"/>
      <c r="W221" s="116"/>
      <c r="X221" s="69"/>
      <c r="Y221" s="68"/>
      <c r="Z221" s="69"/>
      <c r="AA221" s="70"/>
    </row>
    <row r="222" spans="1:27">
      <c r="A222" s="41" t="s">
        <v>2</v>
      </c>
      <c r="B222" s="107" t="e">
        <f>#REF!</f>
        <v>#REF!</v>
      </c>
      <c r="C222" s="106" t="e">
        <f>#REF!</f>
        <v>#REF!</v>
      </c>
      <c r="D222" s="107" t="e">
        <f>#REF!</f>
        <v>#REF!</v>
      </c>
      <c r="E222" s="106" t="e">
        <f>#REF!</f>
        <v>#REF!</v>
      </c>
      <c r="F222" s="107" t="e">
        <f>#REF!</f>
        <v>#REF!</v>
      </c>
      <c r="G222" s="106" t="e">
        <f>#REF!</f>
        <v>#REF!</v>
      </c>
      <c r="H222" s="175" t="e">
        <f>#REF!</f>
        <v>#REF!</v>
      </c>
      <c r="I222" s="106" t="e">
        <f>#REF!</f>
        <v>#REF!</v>
      </c>
      <c r="J222" s="320" t="e">
        <f>#REF!</f>
        <v>#REF!</v>
      </c>
      <c r="K222" s="176" t="e">
        <f>#REF!</f>
        <v>#REF!</v>
      </c>
      <c r="L222" s="107" t="e">
        <f>#REF!</f>
        <v>#REF!</v>
      </c>
      <c r="M222" s="106" t="e">
        <f>#REF!</f>
        <v>#REF!</v>
      </c>
      <c r="N222" s="320" t="e">
        <f>#REF!</f>
        <v>#REF!</v>
      </c>
      <c r="O222" s="191" t="e">
        <f>#REF!</f>
        <v>#REF!</v>
      </c>
      <c r="P222" s="107" t="e">
        <f>#REF!</f>
        <v>#REF!</v>
      </c>
      <c r="Q222" s="176" t="e">
        <f>#REF!</f>
        <v>#REF!</v>
      </c>
      <c r="R222" s="175" t="e">
        <f>#REF!</f>
        <v>#REF!</v>
      </c>
      <c r="S222" s="21" t="e">
        <f>#REF!</f>
        <v>#REF!</v>
      </c>
      <c r="T222" s="107">
        <f>Viertelfinal!D19</f>
        <v>14</v>
      </c>
      <c r="U222" s="122">
        <f>Viertelfinal!U19</f>
        <v>15</v>
      </c>
      <c r="V222" s="106"/>
      <c r="W222" s="142"/>
      <c r="X222" s="100"/>
      <c r="Y222" s="87"/>
      <c r="Z222" s="100"/>
      <c r="AA222" s="46" t="e">
        <f>SUM(B222:U222)</f>
        <v>#REF!</v>
      </c>
    </row>
    <row r="223" spans="1:27">
      <c r="A223" s="41" t="s">
        <v>3</v>
      </c>
      <c r="B223" s="71" t="e">
        <f>#REF!</f>
        <v>#REF!</v>
      </c>
      <c r="C223" s="72" t="e">
        <f>#REF!</f>
        <v>#REF!</v>
      </c>
      <c r="D223" s="71" t="e">
        <f>#REF!</f>
        <v>#REF!</v>
      </c>
      <c r="E223" s="72" t="e">
        <f>#REF!</f>
        <v>#REF!</v>
      </c>
      <c r="F223" s="71" t="e">
        <f>#REF!</f>
        <v>#REF!</v>
      </c>
      <c r="G223" s="72" t="e">
        <f>#REF!</f>
        <v>#REF!</v>
      </c>
      <c r="H223" s="71" t="e">
        <f>#REF!</f>
        <v>#REF!</v>
      </c>
      <c r="I223" s="72" t="e">
        <f>#REF!</f>
        <v>#REF!</v>
      </c>
      <c r="J223" s="71" t="e">
        <f>#REF!</f>
        <v>#REF!</v>
      </c>
      <c r="K223" s="72" t="e">
        <f>#REF!</f>
        <v>#REF!</v>
      </c>
      <c r="L223" s="71" t="e">
        <f>#REF!</f>
        <v>#REF!</v>
      </c>
      <c r="M223" s="72" t="e">
        <f>#REF!</f>
        <v>#REF!</v>
      </c>
      <c r="N223" s="71" t="e">
        <f>#REF!</f>
        <v>#REF!</v>
      </c>
      <c r="O223" s="72" t="e">
        <f>#REF!</f>
        <v>#REF!</v>
      </c>
      <c r="P223" s="71" t="e">
        <f>#REF!</f>
        <v>#REF!</v>
      </c>
      <c r="Q223" s="72" t="e">
        <f>#REF!</f>
        <v>#REF!</v>
      </c>
      <c r="R223" s="71" t="e">
        <f>#REF!</f>
        <v>#REF!</v>
      </c>
      <c r="S223" s="77" t="e">
        <f>#REF!</f>
        <v>#REF!</v>
      </c>
      <c r="T223" s="71">
        <f>Viertelfinal!D20</f>
        <v>4</v>
      </c>
      <c r="U223" s="77">
        <f>Viertelfinal!U20</f>
        <v>4</v>
      </c>
      <c r="V223" s="72"/>
      <c r="W223" s="77"/>
      <c r="X223" s="72"/>
      <c r="Y223" s="71"/>
      <c r="Z223" s="72"/>
      <c r="AA223" s="49" t="e">
        <f>SUM(B223:U223)</f>
        <v>#REF!</v>
      </c>
    </row>
    <row r="224" spans="1:27">
      <c r="A224" s="41" t="s">
        <v>5</v>
      </c>
      <c r="B224" s="107" t="e">
        <f>#REF!</f>
        <v>#REF!</v>
      </c>
      <c r="C224" s="106" t="e">
        <f>#REF!</f>
        <v>#REF!</v>
      </c>
      <c r="D224" s="320" t="e">
        <f>#REF!</f>
        <v>#REF!</v>
      </c>
      <c r="E224" s="106" t="e">
        <f>#REF!</f>
        <v>#REF!</v>
      </c>
      <c r="F224" s="320" t="e">
        <f>#REF!</f>
        <v>#REF!</v>
      </c>
      <c r="G224" s="106" t="e">
        <f>#REF!</f>
        <v>#REF!</v>
      </c>
      <c r="H224" s="107" t="e">
        <f>#REF!</f>
        <v>#REF!</v>
      </c>
      <c r="I224" s="106" t="e">
        <f>#REF!</f>
        <v>#REF!</v>
      </c>
      <c r="J224" s="320" t="e">
        <f>#REF!</f>
        <v>#REF!</v>
      </c>
      <c r="K224" s="74" t="e">
        <f>#REF!</f>
        <v>#REF!</v>
      </c>
      <c r="L224" s="107" t="e">
        <f>#REF!</f>
        <v>#REF!</v>
      </c>
      <c r="M224" s="106" t="e">
        <f>#REF!</f>
        <v>#REF!</v>
      </c>
      <c r="N224" s="107" t="e">
        <f>#REF!</f>
        <v>#REF!</v>
      </c>
      <c r="O224" s="106" t="e">
        <f>#REF!</f>
        <v>#REF!</v>
      </c>
      <c r="P224" s="107" t="e">
        <f>#REF!</f>
        <v>#REF!</v>
      </c>
      <c r="Q224" s="106" t="e">
        <f>#REF!</f>
        <v>#REF!</v>
      </c>
      <c r="R224" s="320" t="e">
        <f>#REF!</f>
        <v>#REF!</v>
      </c>
      <c r="S224" s="117" t="e">
        <f>#REF!</f>
        <v>#REF!</v>
      </c>
      <c r="T224" s="75">
        <f>Viertelfinal!D21</f>
        <v>0</v>
      </c>
      <c r="U224" s="122">
        <f>Viertelfinal!U21</f>
        <v>1</v>
      </c>
      <c r="V224" s="106"/>
      <c r="W224" s="147"/>
      <c r="X224" s="100"/>
      <c r="Y224" s="101"/>
      <c r="Z224" s="100"/>
      <c r="AA224" s="73" t="e">
        <f>SUM(B224:U224)</f>
        <v>#REF!</v>
      </c>
    </row>
    <row r="225" spans="1:27">
      <c r="A225" s="41" t="s">
        <v>10</v>
      </c>
      <c r="B225" s="104" t="e">
        <f>#REF!</f>
        <v>#REF!</v>
      </c>
      <c r="C225" s="105" t="e">
        <f>#REF!</f>
        <v>#REF!</v>
      </c>
      <c r="D225" s="322" t="e">
        <f>#REF!</f>
        <v>#REF!</v>
      </c>
      <c r="E225" s="105" t="e">
        <f>#REF!</f>
        <v>#REF!</v>
      </c>
      <c r="F225" s="322" t="e">
        <f>#REF!</f>
        <v>#REF!</v>
      </c>
      <c r="G225" s="105" t="e">
        <f>#REF!</f>
        <v>#REF!</v>
      </c>
      <c r="H225" s="104" t="e">
        <f>#REF!</f>
        <v>#REF!</v>
      </c>
      <c r="I225" s="105" t="e">
        <f>#REF!</f>
        <v>#REF!</v>
      </c>
      <c r="J225" s="322" t="e">
        <f>#REF!</f>
        <v>#REF!</v>
      </c>
      <c r="K225" s="164" t="e">
        <f>#REF!</f>
        <v>#REF!</v>
      </c>
      <c r="L225" s="104" t="e">
        <f>#REF!</f>
        <v>#REF!</v>
      </c>
      <c r="M225" s="105" t="e">
        <f>#REF!</f>
        <v>#REF!</v>
      </c>
      <c r="N225" s="104" t="e">
        <f>#REF!</f>
        <v>#REF!</v>
      </c>
      <c r="O225" s="192" t="e">
        <f>#REF!</f>
        <v>#REF!</v>
      </c>
      <c r="P225" s="104" t="e">
        <f>#REF!</f>
        <v>#REF!</v>
      </c>
      <c r="Q225" s="105" t="e">
        <f>#REF!</f>
        <v>#REF!</v>
      </c>
      <c r="R225" s="322" t="e">
        <f>#REF!</f>
        <v>#REF!</v>
      </c>
      <c r="S225" s="165" t="e">
        <f>#REF!</f>
        <v>#REF!</v>
      </c>
      <c r="T225" s="166">
        <f>Viertelfinal!D22</f>
        <v>0</v>
      </c>
      <c r="U225" s="123">
        <f>Viertelfinal!U22</f>
        <v>0.25</v>
      </c>
      <c r="V225" s="105"/>
      <c r="W225" s="167"/>
      <c r="X225" s="168"/>
      <c r="Y225" s="169"/>
      <c r="Z225" s="168"/>
      <c r="AA225" s="163" t="e">
        <f t="shared" ref="AA225" si="85">AA224/AA223</f>
        <v>#REF!</v>
      </c>
    </row>
    <row r="226" spans="1:27">
      <c r="A226" s="41" t="s">
        <v>4</v>
      </c>
      <c r="B226" s="158" t="e">
        <f>#REF!</f>
        <v>#REF!</v>
      </c>
      <c r="C226" s="109" t="e">
        <f>#REF!</f>
        <v>#REF!</v>
      </c>
      <c r="D226" s="158" t="e">
        <f>#REF!</f>
        <v>#REF!</v>
      </c>
      <c r="E226" s="193" t="e">
        <f>#REF!</f>
        <v>#REF!</v>
      </c>
      <c r="F226" s="108" t="e">
        <f>#REF!</f>
        <v>#REF!</v>
      </c>
      <c r="G226" s="109" t="e">
        <f>#REF!</f>
        <v>#REF!</v>
      </c>
      <c r="H226" s="158" t="e">
        <f>#REF!</f>
        <v>#REF!</v>
      </c>
      <c r="I226" s="109" t="e">
        <f>#REF!</f>
        <v>#REF!</v>
      </c>
      <c r="J226" s="108" t="e">
        <f>#REF!</f>
        <v>#REF!</v>
      </c>
      <c r="K226" s="109" t="e">
        <f>#REF!</f>
        <v>#REF!</v>
      </c>
      <c r="L226" s="158" t="e">
        <f>#REF!</f>
        <v>#REF!</v>
      </c>
      <c r="M226" s="109" t="e">
        <f>#REF!</f>
        <v>#REF!</v>
      </c>
      <c r="N226" s="108" t="e">
        <f>#REF!</f>
        <v>#REF!</v>
      </c>
      <c r="O226" s="109" t="e">
        <f>#REF!</f>
        <v>#REF!</v>
      </c>
      <c r="P226" s="158" t="e">
        <f>#REF!</f>
        <v>#REF!</v>
      </c>
      <c r="Q226" s="109" t="e">
        <f>#REF!</f>
        <v>#REF!</v>
      </c>
      <c r="R226" s="158" t="e">
        <f>#REF!</f>
        <v>#REF!</v>
      </c>
      <c r="S226" s="329" t="e">
        <f>#REF!</f>
        <v>#REF!</v>
      </c>
      <c r="T226" s="108">
        <f>Viertelfinal!D23</f>
        <v>3.5</v>
      </c>
      <c r="U226" s="126">
        <f>Viertelfinal!U23</f>
        <v>3.75</v>
      </c>
      <c r="V226" s="193"/>
      <c r="W226" s="145"/>
      <c r="X226" s="102"/>
      <c r="Y226" s="92"/>
      <c r="Z226" s="102"/>
      <c r="AA226" s="55" t="e">
        <f>SUM(B226:U226)/20</f>
        <v>#REF!</v>
      </c>
    </row>
    <row r="227" spans="1:27">
      <c r="A227" s="56" t="s">
        <v>7</v>
      </c>
      <c r="B227" s="327" t="e">
        <f>#REF!</f>
        <v>#REF!</v>
      </c>
      <c r="C227" s="110" t="e">
        <f>#REF!</f>
        <v>#REF!</v>
      </c>
      <c r="D227" s="327" t="e">
        <f>#REF!</f>
        <v>#REF!</v>
      </c>
      <c r="E227" s="110" t="e">
        <f>#REF!</f>
        <v>#REF!</v>
      </c>
      <c r="F227" s="111" t="e">
        <f>#REF!</f>
        <v>#REF!</v>
      </c>
      <c r="G227" s="110" t="e">
        <f>#REF!</f>
        <v>#REF!</v>
      </c>
      <c r="H227" s="327" t="e">
        <f>#REF!</f>
        <v>#REF!</v>
      </c>
      <c r="I227" s="110" t="e">
        <f>#REF!</f>
        <v>#REF!</v>
      </c>
      <c r="J227" s="326" t="e">
        <f>#REF!</f>
        <v>#REF!</v>
      </c>
      <c r="K227" s="110" t="e">
        <f>#REF!</f>
        <v>#REF!</v>
      </c>
      <c r="L227" s="111" t="e">
        <f>#REF!</f>
        <v>#REF!</v>
      </c>
      <c r="M227" s="328" t="e">
        <f>#REF!</f>
        <v>#REF!</v>
      </c>
      <c r="N227" s="326" t="e">
        <f>#REF!</f>
        <v>#REF!</v>
      </c>
      <c r="O227" s="328" t="e">
        <f>#REF!</f>
        <v>#REF!</v>
      </c>
      <c r="P227" s="327" t="e">
        <f>#REF!</f>
        <v>#REF!</v>
      </c>
      <c r="Q227" s="328" t="e">
        <f>#REF!</f>
        <v>#REF!</v>
      </c>
      <c r="R227" s="327" t="e">
        <f>#REF!</f>
        <v>#REF!</v>
      </c>
      <c r="S227" s="323" t="e">
        <f>#REF!</f>
        <v>#REF!</v>
      </c>
      <c r="T227" s="326">
        <f>Viertelfinal!D24</f>
        <v>3.5</v>
      </c>
      <c r="U227" s="125">
        <f>Viertelfinal!U24</f>
        <v>5</v>
      </c>
      <c r="V227" s="110"/>
      <c r="W227" s="148"/>
      <c r="X227" s="95"/>
      <c r="Y227" s="103"/>
      <c r="Z227" s="95"/>
      <c r="AA227" s="63" t="e">
        <f>SUM(B227:U227)/20</f>
        <v>#REF!</v>
      </c>
    </row>
    <row r="228" spans="1:27" ht="4.5" customHeight="1"/>
    <row r="229" spans="1:27">
      <c r="A229" s="32"/>
      <c r="B229" s="280" t="s">
        <v>9</v>
      </c>
      <c r="C229" s="280"/>
      <c r="D229" s="280"/>
      <c r="E229" s="280"/>
      <c r="F229" s="280"/>
      <c r="G229" s="280"/>
      <c r="H229" s="280"/>
      <c r="I229" s="280"/>
      <c r="J229" s="280"/>
      <c r="K229" s="280"/>
      <c r="L229" s="280"/>
      <c r="M229" s="280"/>
      <c r="N229" s="280"/>
      <c r="O229" s="280"/>
      <c r="P229" s="280"/>
      <c r="Q229" s="280"/>
      <c r="R229" s="280"/>
      <c r="S229" s="280"/>
      <c r="T229" s="281"/>
      <c r="U229" s="281"/>
      <c r="V229" s="187"/>
      <c r="W229" s="187"/>
      <c r="X229" s="187"/>
      <c r="Y229" s="187"/>
      <c r="Z229" s="187"/>
    </row>
    <row r="230" spans="1:27">
      <c r="A230" s="33"/>
      <c r="B230" s="34">
        <v>1</v>
      </c>
      <c r="C230" s="35">
        <v>2</v>
      </c>
      <c r="D230" s="34">
        <v>3</v>
      </c>
      <c r="E230" s="35">
        <v>4</v>
      </c>
      <c r="F230" s="34">
        <v>5</v>
      </c>
      <c r="G230" s="35">
        <v>6</v>
      </c>
      <c r="H230" s="34">
        <v>7</v>
      </c>
      <c r="I230" s="35">
        <v>8</v>
      </c>
      <c r="J230" s="34">
        <v>9</v>
      </c>
      <c r="K230" s="35">
        <v>10</v>
      </c>
      <c r="L230" s="34">
        <v>11</v>
      </c>
      <c r="M230" s="35">
        <v>12</v>
      </c>
      <c r="N230" s="34">
        <v>13</v>
      </c>
      <c r="O230" s="35">
        <v>14</v>
      </c>
      <c r="P230" s="34">
        <v>15</v>
      </c>
      <c r="Q230" s="35">
        <v>16</v>
      </c>
      <c r="R230" s="34">
        <v>17</v>
      </c>
      <c r="S230" s="112">
        <v>18</v>
      </c>
      <c r="T230" s="34" t="s">
        <v>35</v>
      </c>
      <c r="U230" s="112" t="s">
        <v>36</v>
      </c>
      <c r="V230" s="35" t="s">
        <v>55</v>
      </c>
      <c r="W230" s="112" t="s">
        <v>51</v>
      </c>
      <c r="X230" s="35" t="s">
        <v>52</v>
      </c>
      <c r="Y230" s="34" t="s">
        <v>53</v>
      </c>
      <c r="Z230" s="35" t="s">
        <v>54</v>
      </c>
      <c r="AA230" s="36" t="s">
        <v>6</v>
      </c>
    </row>
    <row r="231" spans="1:27">
      <c r="A231" s="37" t="s">
        <v>38</v>
      </c>
      <c r="B231" s="38"/>
      <c r="C231" s="39"/>
      <c r="D231" s="38"/>
      <c r="E231" s="39"/>
      <c r="F231" s="38"/>
      <c r="G231" s="39"/>
      <c r="H231" s="38"/>
      <c r="I231" s="39"/>
      <c r="J231" s="38"/>
      <c r="K231" s="39"/>
      <c r="L231" s="38"/>
      <c r="M231" s="39"/>
      <c r="N231" s="38"/>
      <c r="O231" s="39"/>
      <c r="P231" s="38"/>
      <c r="Q231" s="39"/>
      <c r="R231" s="38"/>
      <c r="S231" s="275"/>
      <c r="T231" s="38"/>
      <c r="U231" s="187"/>
      <c r="V231" s="39"/>
      <c r="W231" s="187"/>
      <c r="X231" s="39"/>
      <c r="Y231" s="38"/>
      <c r="Z231" s="39"/>
      <c r="AA231" s="40"/>
    </row>
    <row r="232" spans="1:27">
      <c r="A232" s="41" t="s">
        <v>2</v>
      </c>
      <c r="B232" s="48">
        <f t="shared" ref="B232:O232" si="86">B240+B248+B256</f>
        <v>50</v>
      </c>
      <c r="C232" s="44">
        <f t="shared" si="86"/>
        <v>39</v>
      </c>
      <c r="D232" s="43">
        <f t="shared" si="86"/>
        <v>41</v>
      </c>
      <c r="E232" s="42">
        <f t="shared" si="86"/>
        <v>50</v>
      </c>
      <c r="F232" s="43">
        <f t="shared" si="86"/>
        <v>35</v>
      </c>
      <c r="G232" s="44">
        <f t="shared" si="86"/>
        <v>50</v>
      </c>
      <c r="H232" s="48">
        <f t="shared" si="86"/>
        <v>50</v>
      </c>
      <c r="I232" s="47">
        <f t="shared" si="86"/>
        <v>19</v>
      </c>
      <c r="J232" s="45">
        <f t="shared" si="86"/>
        <v>33</v>
      </c>
      <c r="K232" s="47">
        <f t="shared" si="86"/>
        <v>43</v>
      </c>
      <c r="L232" s="43">
        <f t="shared" si="86"/>
        <v>30</v>
      </c>
      <c r="M232" s="42">
        <f t="shared" si="86"/>
        <v>40</v>
      </c>
      <c r="N232" s="43">
        <f t="shared" si="86"/>
        <v>50</v>
      </c>
      <c r="O232" s="42">
        <f t="shared" si="86"/>
        <v>35</v>
      </c>
      <c r="P232" s="43">
        <f>P240+P248+P256</f>
        <v>50</v>
      </c>
      <c r="Q232" s="42">
        <f t="shared" ref="Q232:S232" si="87">Q240+Q248+Q256</f>
        <v>42</v>
      </c>
      <c r="R232" s="43" t="e">
        <f t="shared" si="87"/>
        <v>#REF!</v>
      </c>
      <c r="S232" s="140" t="e">
        <f t="shared" si="87"/>
        <v>#REF!</v>
      </c>
      <c r="T232" s="43">
        <f t="shared" ref="T232:V232" si="88">T240+T248+T256</f>
        <v>36</v>
      </c>
      <c r="U232" s="113">
        <f t="shared" si="88"/>
        <v>50</v>
      </c>
      <c r="V232" s="42">
        <f t="shared" si="88"/>
        <v>31</v>
      </c>
      <c r="W232" s="113"/>
      <c r="X232" s="42"/>
      <c r="Y232" s="43"/>
      <c r="Z232" s="42"/>
      <c r="AA232" s="46" t="e">
        <f>SUM(B232:Z232)</f>
        <v>#REF!</v>
      </c>
    </row>
    <row r="233" spans="1:27">
      <c r="A233" s="41" t="s">
        <v>3</v>
      </c>
      <c r="B233" s="43">
        <f>B241+B249+B257</f>
        <v>12</v>
      </c>
      <c r="C233" s="47">
        <f t="shared" ref="C233:S233" si="89">C241+C249+C257</f>
        <v>6</v>
      </c>
      <c r="D233" s="43">
        <f t="shared" si="89"/>
        <v>10</v>
      </c>
      <c r="E233" s="47">
        <f t="shared" si="89"/>
        <v>9</v>
      </c>
      <c r="F233" s="43">
        <f t="shared" si="89"/>
        <v>9</v>
      </c>
      <c r="G233" s="47">
        <f t="shared" si="89"/>
        <v>8</v>
      </c>
      <c r="H233" s="43">
        <f t="shared" si="89"/>
        <v>7</v>
      </c>
      <c r="I233" s="47">
        <f t="shared" si="89"/>
        <v>5</v>
      </c>
      <c r="J233" s="43">
        <f t="shared" si="89"/>
        <v>7</v>
      </c>
      <c r="K233" s="47">
        <f t="shared" si="89"/>
        <v>6</v>
      </c>
      <c r="L233" s="43">
        <f t="shared" si="89"/>
        <v>5</v>
      </c>
      <c r="M233" s="47">
        <f t="shared" si="89"/>
        <v>8</v>
      </c>
      <c r="N233" s="43">
        <f t="shared" si="89"/>
        <v>9</v>
      </c>
      <c r="O233" s="47">
        <f t="shared" si="89"/>
        <v>10</v>
      </c>
      <c r="P233" s="43">
        <f t="shared" si="89"/>
        <v>10</v>
      </c>
      <c r="Q233" s="47">
        <f t="shared" si="89"/>
        <v>8</v>
      </c>
      <c r="R233" s="43" t="e">
        <f t="shared" si="89"/>
        <v>#REF!</v>
      </c>
      <c r="S233" s="119" t="e">
        <f t="shared" si="89"/>
        <v>#REF!</v>
      </c>
      <c r="T233" s="43">
        <f t="shared" ref="T233:V233" si="90">T241+T249+T257</f>
        <v>10</v>
      </c>
      <c r="U233" s="119">
        <f t="shared" si="90"/>
        <v>8</v>
      </c>
      <c r="V233" s="47">
        <f t="shared" si="90"/>
        <v>7</v>
      </c>
      <c r="W233" s="113"/>
      <c r="X233" s="47"/>
      <c r="Y233" s="43"/>
      <c r="Z233" s="47"/>
      <c r="AA233" s="49" t="e">
        <f>SUM(B233:Z233)</f>
        <v>#REF!</v>
      </c>
    </row>
    <row r="234" spans="1:27">
      <c r="A234" s="41" t="s">
        <v>5</v>
      </c>
      <c r="B234" s="43">
        <f>B242+B250+B258</f>
        <v>3</v>
      </c>
      <c r="C234" s="74">
        <f t="shared" ref="C234:S234" si="91">C242+C250+C258</f>
        <v>0</v>
      </c>
      <c r="D234" s="43">
        <f t="shared" si="91"/>
        <v>1</v>
      </c>
      <c r="E234" s="47">
        <f t="shared" si="91"/>
        <v>1</v>
      </c>
      <c r="F234" s="43">
        <f t="shared" si="91"/>
        <v>3</v>
      </c>
      <c r="G234" s="42">
        <f t="shared" si="91"/>
        <v>1</v>
      </c>
      <c r="H234" s="75">
        <f t="shared" si="91"/>
        <v>0</v>
      </c>
      <c r="I234" s="47">
        <f t="shared" si="91"/>
        <v>1</v>
      </c>
      <c r="J234" s="43">
        <f t="shared" si="91"/>
        <v>1</v>
      </c>
      <c r="K234" s="47">
        <f t="shared" si="91"/>
        <v>1</v>
      </c>
      <c r="L234" s="43">
        <f t="shared" si="91"/>
        <v>1</v>
      </c>
      <c r="M234" s="74">
        <f t="shared" si="91"/>
        <v>0</v>
      </c>
      <c r="N234" s="175">
        <f t="shared" si="91"/>
        <v>2</v>
      </c>
      <c r="O234" s="42">
        <f t="shared" si="91"/>
        <v>4</v>
      </c>
      <c r="P234" s="43">
        <f t="shared" si="91"/>
        <v>2</v>
      </c>
      <c r="Q234" s="47">
        <f t="shared" si="91"/>
        <v>1</v>
      </c>
      <c r="R234" s="43" t="e">
        <f t="shared" si="91"/>
        <v>#REF!</v>
      </c>
      <c r="S234" s="147" t="e">
        <f t="shared" si="91"/>
        <v>#REF!</v>
      </c>
      <c r="T234" s="43">
        <f t="shared" ref="T234:V234" si="92">T242+T250+T258</f>
        <v>2</v>
      </c>
      <c r="U234" s="119">
        <f t="shared" si="92"/>
        <v>1</v>
      </c>
      <c r="V234" s="47">
        <f t="shared" si="92"/>
        <v>2</v>
      </c>
      <c r="W234" s="113"/>
      <c r="X234" s="47"/>
      <c r="Y234" s="43"/>
      <c r="Z234" s="47"/>
      <c r="AA234" s="73" t="e">
        <f>SUM(B234:Z234)</f>
        <v>#REF!</v>
      </c>
    </row>
    <row r="235" spans="1:27">
      <c r="A235" s="41" t="s">
        <v>10</v>
      </c>
      <c r="B235" s="159">
        <f>B234/B233</f>
        <v>0.25</v>
      </c>
      <c r="C235" s="28">
        <f t="shared" ref="C235:AA235" si="93">C234/C233</f>
        <v>0</v>
      </c>
      <c r="D235" s="159">
        <f t="shared" si="93"/>
        <v>0.1</v>
      </c>
      <c r="E235" s="160">
        <f t="shared" si="93"/>
        <v>0.1111111111111111</v>
      </c>
      <c r="F235" s="183">
        <f t="shared" si="93"/>
        <v>0.33333333333333331</v>
      </c>
      <c r="G235" s="160">
        <f t="shared" si="93"/>
        <v>0.125</v>
      </c>
      <c r="H235" s="29">
        <f t="shared" si="93"/>
        <v>0</v>
      </c>
      <c r="I235" s="160">
        <f t="shared" si="93"/>
        <v>0.2</v>
      </c>
      <c r="J235" s="183">
        <f t="shared" si="93"/>
        <v>0.14285714285714285</v>
      </c>
      <c r="K235" s="160">
        <f t="shared" si="93"/>
        <v>0.16666666666666666</v>
      </c>
      <c r="L235" s="159">
        <f t="shared" si="93"/>
        <v>0.2</v>
      </c>
      <c r="M235" s="28">
        <f t="shared" si="93"/>
        <v>0</v>
      </c>
      <c r="N235" s="180">
        <f t="shared" si="93"/>
        <v>0.22222222222222221</v>
      </c>
      <c r="O235" s="160">
        <f t="shared" si="93"/>
        <v>0.4</v>
      </c>
      <c r="P235" s="159">
        <f t="shared" si="93"/>
        <v>0.2</v>
      </c>
      <c r="Q235" s="160">
        <f t="shared" si="93"/>
        <v>0.125</v>
      </c>
      <c r="R235" s="159" t="e">
        <f t="shared" si="93"/>
        <v>#REF!</v>
      </c>
      <c r="S235" s="331" t="e">
        <f t="shared" si="93"/>
        <v>#REF!</v>
      </c>
      <c r="T235" s="183">
        <f t="shared" ref="T235:V235" si="94">T234/T233</f>
        <v>0.2</v>
      </c>
      <c r="U235" s="161">
        <f t="shared" si="94"/>
        <v>0.125</v>
      </c>
      <c r="V235" s="160">
        <f t="shared" si="94"/>
        <v>0.2857142857142857</v>
      </c>
      <c r="W235" s="162"/>
      <c r="X235" s="160"/>
      <c r="Y235" s="159"/>
      <c r="Z235" s="160"/>
      <c r="AA235" s="163" t="e">
        <f t="shared" si="93"/>
        <v>#REF!</v>
      </c>
    </row>
    <row r="236" spans="1:27">
      <c r="A236" s="41" t="s">
        <v>4</v>
      </c>
      <c r="B236" s="50">
        <f>(B244+B252+B260)/3</f>
        <v>4.166666666666667</v>
      </c>
      <c r="C236" s="51">
        <f t="shared" ref="C236:S236" si="95">(C244+C252+C260)/3</f>
        <v>6.5</v>
      </c>
      <c r="D236" s="50">
        <f t="shared" si="95"/>
        <v>4.5</v>
      </c>
      <c r="E236" s="51">
        <f t="shared" si="95"/>
        <v>5.5555555555555562</v>
      </c>
      <c r="F236" s="50">
        <f t="shared" si="95"/>
        <v>3.8888888888888888</v>
      </c>
      <c r="G236" s="51">
        <f t="shared" si="95"/>
        <v>6.5</v>
      </c>
      <c r="H236" s="50">
        <f t="shared" si="95"/>
        <v>7.1111111111111107</v>
      </c>
      <c r="I236" s="51">
        <f t="shared" si="95"/>
        <v>3.5</v>
      </c>
      <c r="J236" s="50">
        <f t="shared" si="95"/>
        <v>4.5555555555555562</v>
      </c>
      <c r="K236" s="51">
        <f t="shared" si="95"/>
        <v>7.166666666666667</v>
      </c>
      <c r="L236" s="50">
        <f t="shared" si="95"/>
        <v>5</v>
      </c>
      <c r="M236" s="51">
        <f t="shared" si="95"/>
        <v>4.6111111111111116</v>
      </c>
      <c r="N236" s="50">
        <f t="shared" si="95"/>
        <v>5.5555555555555562</v>
      </c>
      <c r="O236" s="51">
        <f t="shared" si="95"/>
        <v>3.6666666666666665</v>
      </c>
      <c r="P236" s="50">
        <f t="shared" si="95"/>
        <v>5.1111111111111107</v>
      </c>
      <c r="Q236" s="51">
        <f t="shared" si="95"/>
        <v>5.2222222222222223</v>
      </c>
      <c r="R236" s="50" t="e">
        <f t="shared" si="95"/>
        <v>#REF!</v>
      </c>
      <c r="S236" s="120" t="e">
        <f t="shared" si="95"/>
        <v>#REF!</v>
      </c>
      <c r="T236" s="50">
        <f t="shared" ref="T236:V236" si="96">(T244+T252+T260)/3</f>
        <v>3.3333333333333335</v>
      </c>
      <c r="U236" s="120">
        <f t="shared" si="96"/>
        <v>6.1111111111111107</v>
      </c>
      <c r="V236" s="51">
        <f t="shared" si="96"/>
        <v>4.4444444444444438</v>
      </c>
      <c r="W236" s="127"/>
      <c r="X236" s="51"/>
      <c r="Y236" s="50"/>
      <c r="Z236" s="51"/>
      <c r="AA236" s="55" t="e">
        <f>SUM(B236:Z236)/21</f>
        <v>#REF!</v>
      </c>
    </row>
    <row r="237" spans="1:27">
      <c r="A237" s="56" t="s">
        <v>7</v>
      </c>
      <c r="B237" s="57">
        <f>(B245+B253+B261)/3</f>
        <v>5.7777777777777777</v>
      </c>
      <c r="C237" s="58">
        <f t="shared" ref="C237:S237" si="97">(C245+C253+C261)/3</f>
        <v>6.5</v>
      </c>
      <c r="D237" s="57">
        <f t="shared" si="97"/>
        <v>5</v>
      </c>
      <c r="E237" s="58">
        <f t="shared" si="97"/>
        <v>5.9444444444444438</v>
      </c>
      <c r="F237" s="57">
        <f t="shared" si="97"/>
        <v>6.2777777777777777</v>
      </c>
      <c r="G237" s="58">
        <f t="shared" si="97"/>
        <v>7</v>
      </c>
      <c r="H237" s="57">
        <f t="shared" si="97"/>
        <v>7.1111111111111107</v>
      </c>
      <c r="I237" s="58">
        <f t="shared" si="97"/>
        <v>4.666666666666667</v>
      </c>
      <c r="J237" s="57">
        <f t="shared" si="97"/>
        <v>5.8888888888888893</v>
      </c>
      <c r="K237" s="58">
        <f t="shared" si="97"/>
        <v>8.8333333333333339</v>
      </c>
      <c r="L237" s="57">
        <f t="shared" si="97"/>
        <v>5</v>
      </c>
      <c r="M237" s="58">
        <f t="shared" si="97"/>
        <v>4.6111111111111116</v>
      </c>
      <c r="N237" s="57">
        <f t="shared" si="97"/>
        <v>7.3888888888888893</v>
      </c>
      <c r="O237" s="58">
        <f t="shared" si="97"/>
        <v>5</v>
      </c>
      <c r="P237" s="57">
        <f t="shared" si="97"/>
        <v>6.2777777777777777</v>
      </c>
      <c r="Q237" s="58">
        <f t="shared" si="97"/>
        <v>5.833333333333333</v>
      </c>
      <c r="R237" s="57" t="e">
        <f t="shared" si="97"/>
        <v>#REF!</v>
      </c>
      <c r="S237" s="121" t="e">
        <f t="shared" si="97"/>
        <v>#REF!</v>
      </c>
      <c r="T237" s="50">
        <f t="shared" ref="T237:V237" si="98">(T245+T253+T261)/3</f>
        <v>4</v>
      </c>
      <c r="U237" s="127">
        <f t="shared" si="98"/>
        <v>7.7777777777777777</v>
      </c>
      <c r="V237" s="131">
        <f t="shared" si="98"/>
        <v>5.833333333333333</v>
      </c>
      <c r="W237" s="121"/>
      <c r="X237" s="58"/>
      <c r="Y237" s="57"/>
      <c r="Z237" s="58"/>
      <c r="AA237" s="63" t="e">
        <f>SUM(B237:Z237)/21</f>
        <v>#REF!</v>
      </c>
    </row>
    <row r="238" spans="1:27" ht="5.0999999999999996" customHeight="1">
      <c r="B238" s="64"/>
      <c r="C238" s="65"/>
      <c r="D238" s="64"/>
      <c r="E238" s="65"/>
      <c r="F238" s="64"/>
      <c r="G238" s="65"/>
      <c r="H238" s="64"/>
      <c r="I238" s="65"/>
      <c r="J238" s="64"/>
      <c r="K238" s="65"/>
      <c r="L238" s="64"/>
      <c r="M238" s="65"/>
      <c r="N238" s="64"/>
      <c r="O238" s="65"/>
      <c r="P238" s="64"/>
      <c r="Q238" s="65"/>
      <c r="R238" s="64"/>
      <c r="S238" s="86"/>
      <c r="T238" s="132"/>
      <c r="U238" s="133"/>
      <c r="V238" s="7"/>
      <c r="W238" s="86"/>
      <c r="X238" s="65"/>
      <c r="Y238" s="64"/>
      <c r="Z238" s="65"/>
      <c r="AA238" s="66"/>
    </row>
    <row r="239" spans="1:27">
      <c r="A239" s="67" t="s">
        <v>15</v>
      </c>
      <c r="B239" s="68"/>
      <c r="C239" s="69"/>
      <c r="D239" s="68"/>
      <c r="E239" s="69"/>
      <c r="F239" s="68"/>
      <c r="G239" s="69"/>
      <c r="H239" s="68"/>
      <c r="I239" s="69"/>
      <c r="J239" s="68"/>
      <c r="K239" s="69"/>
      <c r="L239" s="68"/>
      <c r="M239" s="69"/>
      <c r="N239" s="68"/>
      <c r="O239" s="69"/>
      <c r="P239" s="68"/>
      <c r="Q239" s="69"/>
      <c r="R239" s="68"/>
      <c r="S239" s="116"/>
      <c r="T239" s="134"/>
      <c r="U239" s="135"/>
      <c r="V239" s="136"/>
      <c r="W239" s="116"/>
      <c r="X239" s="69"/>
      <c r="Y239" s="68"/>
      <c r="Z239" s="69"/>
      <c r="AA239" s="70"/>
    </row>
    <row r="240" spans="1:27">
      <c r="A240" s="41" t="s">
        <v>2</v>
      </c>
      <c r="B240" s="107">
        <f>Vorrunde!AJ183</f>
        <v>19</v>
      </c>
      <c r="C240" s="106">
        <f>Vorrunde!BW102</f>
        <v>5</v>
      </c>
      <c r="D240" s="107">
        <f>Vorrunde!BW237</f>
        <v>2</v>
      </c>
      <c r="E240" s="106">
        <f>Vorrunde!CM183</f>
        <v>7</v>
      </c>
      <c r="F240" s="107">
        <f>Vorrunde!BW48</f>
        <v>19</v>
      </c>
      <c r="G240" s="106">
        <f>Vorrunde!N183</f>
        <v>9</v>
      </c>
      <c r="H240" s="107">
        <f>Vorrunde!Y183</f>
        <v>22</v>
      </c>
      <c r="I240" s="106">
        <f>Vorrunde!BW75</f>
        <v>7</v>
      </c>
      <c r="J240" s="107">
        <f>Vorrunde!BW129</f>
        <v>17</v>
      </c>
      <c r="K240" s="106">
        <f>Vorrunde!AU183</f>
        <v>18</v>
      </c>
      <c r="L240" s="107">
        <f>Vorrunde!C183</f>
        <v>13</v>
      </c>
      <c r="M240" s="106">
        <f>Vorrunde!BW21</f>
        <v>23</v>
      </c>
      <c r="N240" s="107">
        <f>Vorrunde!CD183</f>
        <v>17</v>
      </c>
      <c r="O240" s="106">
        <f>Vorrunde!BY210</f>
        <v>24</v>
      </c>
      <c r="P240" s="107">
        <f>Vorrunde!BY264</f>
        <v>21</v>
      </c>
      <c r="Q240" s="106">
        <f>Vorrunde!CZ183</f>
        <v>10</v>
      </c>
      <c r="R240" s="107" t="e">
        <f>#REF!</f>
        <v>#REF!</v>
      </c>
      <c r="S240" s="122" t="e">
        <f>#REF!</f>
        <v>#REF!</v>
      </c>
      <c r="T240" s="107">
        <f>Viertelfinal!J100</f>
        <v>6</v>
      </c>
      <c r="U240" s="122">
        <f>Viertelfinal!O100</f>
        <v>10</v>
      </c>
      <c r="V240" s="106">
        <f>Viertelfinal!AF100</f>
        <v>4</v>
      </c>
      <c r="W240" s="122"/>
      <c r="X240" s="106"/>
      <c r="Y240" s="107"/>
      <c r="Z240" s="106"/>
      <c r="AA240" s="46" t="e">
        <f>SUM(B240:Z240)</f>
        <v>#REF!</v>
      </c>
    </row>
    <row r="241" spans="1:27">
      <c r="A241" s="41" t="s">
        <v>3</v>
      </c>
      <c r="B241" s="71">
        <f>Vorrunde!AJ184</f>
        <v>4</v>
      </c>
      <c r="C241" s="72">
        <f>Vorrunde!BW103</f>
        <v>2</v>
      </c>
      <c r="D241" s="71">
        <f>Vorrunde!BW238</f>
        <v>4</v>
      </c>
      <c r="E241" s="72">
        <f>Vorrunde!CM184</f>
        <v>3</v>
      </c>
      <c r="F241" s="71">
        <f>Vorrunde!BW49</f>
        <v>3</v>
      </c>
      <c r="G241" s="72">
        <f>Vorrunde!N184</f>
        <v>3</v>
      </c>
      <c r="H241" s="71">
        <f>Vorrunde!Y184</f>
        <v>3</v>
      </c>
      <c r="I241" s="72">
        <f>Vorrunde!BW76</f>
        <v>2</v>
      </c>
      <c r="J241" s="71">
        <f>Vorrunde!BW130</f>
        <v>3</v>
      </c>
      <c r="K241" s="72">
        <f>Vorrunde!AU184</f>
        <v>2</v>
      </c>
      <c r="L241" s="71">
        <f>Vorrunde!C184</f>
        <v>2</v>
      </c>
      <c r="M241" s="72">
        <f>Vorrunde!BW22</f>
        <v>3</v>
      </c>
      <c r="N241" s="71">
        <f>Vorrunde!CD184</f>
        <v>3</v>
      </c>
      <c r="O241" s="72">
        <f>Vorrunde!BY211</f>
        <v>3</v>
      </c>
      <c r="P241" s="71">
        <f>Vorrunde!BY265</f>
        <v>3</v>
      </c>
      <c r="Q241" s="72">
        <f>Vorrunde!CZ184</f>
        <v>2</v>
      </c>
      <c r="R241" s="71" t="e">
        <f>#REF!</f>
        <v>#REF!</v>
      </c>
      <c r="S241" s="77" t="e">
        <f>#REF!</f>
        <v>#REF!</v>
      </c>
      <c r="T241" s="71">
        <f>Viertelfinal!J101</f>
        <v>3</v>
      </c>
      <c r="U241" s="77">
        <f>Viertelfinal!O101</f>
        <v>2</v>
      </c>
      <c r="V241" s="72">
        <f>Viertelfinal!AF101</f>
        <v>2</v>
      </c>
      <c r="W241" s="77"/>
      <c r="X241" s="72"/>
      <c r="Y241" s="71"/>
      <c r="Z241" s="72"/>
      <c r="AA241" s="49" t="e">
        <f>SUM(B241:Z241)</f>
        <v>#REF!</v>
      </c>
    </row>
    <row r="242" spans="1:27">
      <c r="A242" s="41" t="s">
        <v>5</v>
      </c>
      <c r="B242" s="107">
        <f>Vorrunde!AJ185</f>
        <v>1</v>
      </c>
      <c r="C242" s="74">
        <f>Vorrunde!BW104</f>
        <v>0</v>
      </c>
      <c r="D242" s="75">
        <f>Vorrunde!BW239</f>
        <v>0</v>
      </c>
      <c r="E242" s="106">
        <f>Vorrunde!CM185</f>
        <v>1</v>
      </c>
      <c r="F242" s="175">
        <f>Vorrunde!BW50</f>
        <v>1</v>
      </c>
      <c r="G242" s="176">
        <f>Vorrunde!N185</f>
        <v>1</v>
      </c>
      <c r="H242" s="75">
        <f>Vorrunde!Y185</f>
        <v>0</v>
      </c>
      <c r="I242" s="176">
        <f>Vorrunde!BW77</f>
        <v>1</v>
      </c>
      <c r="J242" s="75">
        <f>Vorrunde!BW131</f>
        <v>0</v>
      </c>
      <c r="K242" s="74">
        <f>Vorrunde!AU185</f>
        <v>0</v>
      </c>
      <c r="L242" s="75">
        <f>Vorrunde!C185</f>
        <v>0</v>
      </c>
      <c r="M242" s="74">
        <f>Vorrunde!BW23</f>
        <v>0</v>
      </c>
      <c r="N242" s="75">
        <f>Vorrunde!CD185</f>
        <v>0</v>
      </c>
      <c r="O242" s="74">
        <f>Vorrunde!BY212</f>
        <v>0</v>
      </c>
      <c r="P242" s="75">
        <f>Vorrunde!BY266</f>
        <v>0</v>
      </c>
      <c r="Q242" s="74">
        <f>Vorrunde!CZ185</f>
        <v>0</v>
      </c>
      <c r="R242" s="101" t="e">
        <f>#REF!</f>
        <v>#REF!</v>
      </c>
      <c r="S242" s="147" t="e">
        <f>#REF!</f>
        <v>#REF!</v>
      </c>
      <c r="T242" s="175">
        <f>Viertelfinal!J102</f>
        <v>1</v>
      </c>
      <c r="U242" s="20">
        <f>Viertelfinal!O102</f>
        <v>1</v>
      </c>
      <c r="V242" s="106">
        <f>Viertelfinal!AF102</f>
        <v>1</v>
      </c>
      <c r="W242" s="122"/>
      <c r="X242" s="106"/>
      <c r="Y242" s="175"/>
      <c r="Z242" s="106"/>
      <c r="AA242" s="73" t="e">
        <f>SUM(B242:Z242)</f>
        <v>#REF!</v>
      </c>
    </row>
    <row r="243" spans="1:27">
      <c r="A243" s="41" t="s">
        <v>10</v>
      </c>
      <c r="B243" s="104">
        <f>Vorrunde!AJ186</f>
        <v>0.25</v>
      </c>
      <c r="C243" s="28">
        <f>Vorrunde!BW105</f>
        <v>0</v>
      </c>
      <c r="D243" s="29">
        <f>Vorrunde!BW240</f>
        <v>0</v>
      </c>
      <c r="E243" s="105">
        <f>Vorrunde!CM186</f>
        <v>0.33333333333333331</v>
      </c>
      <c r="F243" s="180">
        <f>Vorrunde!BW51</f>
        <v>0.33333333333333331</v>
      </c>
      <c r="G243" s="181">
        <f>Vorrunde!N186</f>
        <v>0.33333333333333331</v>
      </c>
      <c r="H243" s="29">
        <f>Vorrunde!Y186</f>
        <v>0</v>
      </c>
      <c r="I243" s="181">
        <f>Vorrunde!BW78</f>
        <v>0.5</v>
      </c>
      <c r="J243" s="29">
        <f>Vorrunde!BW132</f>
        <v>0</v>
      </c>
      <c r="K243" s="28">
        <f>Vorrunde!AU186</f>
        <v>0</v>
      </c>
      <c r="L243" s="29">
        <f>Vorrunde!C186</f>
        <v>0</v>
      </c>
      <c r="M243" s="28">
        <f>Vorrunde!BW24</f>
        <v>0</v>
      </c>
      <c r="N243" s="29">
        <f>Vorrunde!CD186</f>
        <v>0</v>
      </c>
      <c r="O243" s="28">
        <f>Vorrunde!BY213</f>
        <v>0</v>
      </c>
      <c r="P243" s="29">
        <f>Vorrunde!BY267</f>
        <v>0</v>
      </c>
      <c r="Q243" s="28">
        <f>Vorrunde!CZ186</f>
        <v>0</v>
      </c>
      <c r="R243" s="332" t="e">
        <f>#REF!</f>
        <v>#REF!</v>
      </c>
      <c r="S243" s="331" t="e">
        <f>#REF!</f>
        <v>#REF!</v>
      </c>
      <c r="T243" s="180">
        <f>Viertelfinal!J103</f>
        <v>0.33333333333333331</v>
      </c>
      <c r="U243" s="182">
        <f>Viertelfinal!O103</f>
        <v>0.5</v>
      </c>
      <c r="V243" s="105">
        <f>Viertelfinal!AF103</f>
        <v>0.5</v>
      </c>
      <c r="W243" s="123"/>
      <c r="X243" s="105"/>
      <c r="Y243" s="180"/>
      <c r="Z243" s="105"/>
      <c r="AA243" s="163" t="e">
        <f t="shared" ref="AA243" si="99">AA242/AA241</f>
        <v>#REF!</v>
      </c>
    </row>
    <row r="244" spans="1:27">
      <c r="A244" s="41" t="s">
        <v>4</v>
      </c>
      <c r="B244" s="108">
        <f>Vorrunde!AJ187</f>
        <v>4.75</v>
      </c>
      <c r="C244" s="109">
        <f>Vorrunde!BW106</f>
        <v>2.5</v>
      </c>
      <c r="D244" s="108">
        <f>Vorrunde!BW241</f>
        <v>0.5</v>
      </c>
      <c r="E244" s="109">
        <f>Vorrunde!CM187</f>
        <v>2.3333333333333335</v>
      </c>
      <c r="F244" s="108">
        <f>Vorrunde!BW52</f>
        <v>6.333333333333333</v>
      </c>
      <c r="G244" s="109">
        <f>Vorrunde!N187</f>
        <v>3</v>
      </c>
      <c r="H244" s="108">
        <f>Vorrunde!Y187</f>
        <v>7.333333333333333</v>
      </c>
      <c r="I244" s="109">
        <f>Vorrunde!BW79</f>
        <v>3.5</v>
      </c>
      <c r="J244" s="108">
        <f>Vorrunde!BW133</f>
        <v>5.666666666666667</v>
      </c>
      <c r="K244" s="109">
        <f>Vorrunde!AU187</f>
        <v>9</v>
      </c>
      <c r="L244" s="108">
        <f>Vorrunde!C187</f>
        <v>6.5</v>
      </c>
      <c r="M244" s="109">
        <f>Vorrunde!BW25</f>
        <v>7.666666666666667</v>
      </c>
      <c r="N244" s="108">
        <f>Vorrunde!CD187</f>
        <v>5.666666666666667</v>
      </c>
      <c r="O244" s="109">
        <f>Vorrunde!BY214</f>
        <v>8</v>
      </c>
      <c r="P244" s="108">
        <f>Vorrunde!BY268</f>
        <v>7</v>
      </c>
      <c r="Q244" s="109">
        <f>Vorrunde!CZ187</f>
        <v>5</v>
      </c>
      <c r="R244" s="108" t="e">
        <f>#REF!</f>
        <v>#REF!</v>
      </c>
      <c r="S244" s="124" t="e">
        <f>#REF!</f>
        <v>#REF!</v>
      </c>
      <c r="T244" s="108">
        <f>Viertelfinal!J104</f>
        <v>2</v>
      </c>
      <c r="U244" s="124">
        <f>Viertelfinal!O104</f>
        <v>5</v>
      </c>
      <c r="V244" s="109">
        <f>Viertelfinal!AF104</f>
        <v>2</v>
      </c>
      <c r="W244" s="126"/>
      <c r="X244" s="109"/>
      <c r="Y244" s="108"/>
      <c r="Z244" s="109"/>
      <c r="AA244" s="55" t="e">
        <f>SUM(B244:Z244)/21</f>
        <v>#REF!</v>
      </c>
    </row>
    <row r="245" spans="1:27">
      <c r="A245" s="56" t="s">
        <v>7</v>
      </c>
      <c r="B245" s="111">
        <f>Vorrunde!AJ188</f>
        <v>6.333333333333333</v>
      </c>
      <c r="C245" s="110">
        <f>Vorrunde!BW107</f>
        <v>2.5</v>
      </c>
      <c r="D245" s="111">
        <f>Vorrunde!BW242</f>
        <v>0.5</v>
      </c>
      <c r="E245" s="110">
        <f>Vorrunde!CM188</f>
        <v>3.5</v>
      </c>
      <c r="F245" s="111">
        <f>Vorrunde!BW53</f>
        <v>9.5</v>
      </c>
      <c r="G245" s="110">
        <f>Vorrunde!N188</f>
        <v>4.5</v>
      </c>
      <c r="H245" s="111">
        <f>Vorrunde!Y188</f>
        <v>7.333333333333333</v>
      </c>
      <c r="I245" s="110">
        <f>Vorrunde!BW80</f>
        <v>7</v>
      </c>
      <c r="J245" s="111">
        <f>Vorrunde!BW134</f>
        <v>5.666666666666667</v>
      </c>
      <c r="K245" s="110">
        <f>Vorrunde!AU188</f>
        <v>9</v>
      </c>
      <c r="L245" s="111">
        <f>Vorrunde!C188</f>
        <v>6.5</v>
      </c>
      <c r="M245" s="110">
        <f>Vorrunde!BW26</f>
        <v>7.666666666666667</v>
      </c>
      <c r="N245" s="111">
        <f>Vorrunde!CD188</f>
        <v>5.666666666666667</v>
      </c>
      <c r="O245" s="110">
        <f>Vorrunde!BY215</f>
        <v>8</v>
      </c>
      <c r="P245" s="111">
        <f>Vorrunde!BY269</f>
        <v>7</v>
      </c>
      <c r="Q245" s="110">
        <f>Vorrunde!CZ188</f>
        <v>5</v>
      </c>
      <c r="R245" s="111" t="e">
        <f>#REF!</f>
        <v>#REF!</v>
      </c>
      <c r="S245" s="125" t="e">
        <f>#REF!</f>
        <v>#REF!</v>
      </c>
      <c r="T245" s="111">
        <f>Viertelfinal!J105</f>
        <v>3</v>
      </c>
      <c r="U245" s="125">
        <f>Viertelfinal!O105</f>
        <v>10</v>
      </c>
      <c r="V245" s="110">
        <f>Viertelfinal!AF105</f>
        <v>4</v>
      </c>
      <c r="W245" s="125"/>
      <c r="X245" s="110"/>
      <c r="Y245" s="111"/>
      <c r="Z245" s="110"/>
      <c r="AA245" s="63" t="e">
        <f>SUM(B245:Z245)/21</f>
        <v>#REF!</v>
      </c>
    </row>
    <row r="246" spans="1:27" ht="5.0999999999999996" customHeight="1">
      <c r="B246" s="68"/>
      <c r="C246" s="69"/>
      <c r="D246" s="68"/>
      <c r="E246" s="69"/>
      <c r="F246" s="71"/>
      <c r="G246" s="72"/>
      <c r="H246" s="71"/>
      <c r="I246" s="72"/>
      <c r="J246" s="71"/>
      <c r="K246" s="72"/>
      <c r="L246" s="71"/>
      <c r="M246" s="72"/>
      <c r="N246" s="71"/>
      <c r="O246" s="72"/>
      <c r="P246" s="71"/>
      <c r="Q246" s="72"/>
      <c r="R246" s="71"/>
      <c r="S246" s="77"/>
      <c r="T246" s="16"/>
      <c r="U246" s="137"/>
      <c r="V246" s="138"/>
      <c r="W246" s="77"/>
      <c r="X246" s="72"/>
      <c r="Y246" s="71"/>
      <c r="Z246" s="72"/>
      <c r="AA246" s="66"/>
    </row>
    <row r="247" spans="1:27">
      <c r="A247" s="67" t="s">
        <v>39</v>
      </c>
      <c r="B247" s="188"/>
      <c r="C247" s="190"/>
      <c r="D247" s="189"/>
      <c r="E247" s="190"/>
      <c r="F247" s="116"/>
      <c r="G247" s="69"/>
      <c r="H247" s="68"/>
      <c r="I247" s="69"/>
      <c r="J247" s="68"/>
      <c r="K247" s="69"/>
      <c r="L247" s="68"/>
      <c r="M247" s="69"/>
      <c r="N247" s="68"/>
      <c r="O247" s="69"/>
      <c r="P247" s="68"/>
      <c r="Q247" s="69"/>
      <c r="R247" s="68"/>
      <c r="S247" s="116"/>
      <c r="T247" s="68"/>
      <c r="U247" s="116"/>
      <c r="V247" s="69"/>
      <c r="W247" s="116"/>
      <c r="X247" s="69"/>
      <c r="Y247" s="68"/>
      <c r="Z247" s="69"/>
      <c r="AA247" s="70"/>
    </row>
    <row r="248" spans="1:27">
      <c r="A248" s="41" t="s">
        <v>2</v>
      </c>
      <c r="B248" s="71">
        <f>Vorrunde!AK183</f>
        <v>13</v>
      </c>
      <c r="C248" s="72">
        <f>Vorrunde!BX102</f>
        <v>18</v>
      </c>
      <c r="D248" s="77">
        <f>Vorrunde!BX237</f>
        <v>30</v>
      </c>
      <c r="E248" s="72">
        <f>Vorrunde!CN183</f>
        <v>21</v>
      </c>
      <c r="F248" s="122">
        <f>Vorrunde!BX48</f>
        <v>6</v>
      </c>
      <c r="G248" s="106">
        <f>Vorrunde!O183</f>
        <v>24</v>
      </c>
      <c r="H248" s="107">
        <f>Vorrunde!Z183</f>
        <v>14</v>
      </c>
      <c r="I248" s="106">
        <f>Vorrunde!BX75</f>
        <v>10</v>
      </c>
      <c r="J248" s="107">
        <f>Vorrunde!BX129</f>
        <v>8</v>
      </c>
      <c r="K248" s="106">
        <f>Vorrunde!AV183</f>
        <v>15</v>
      </c>
      <c r="L248" s="107">
        <f>Vorrunde!D183</f>
        <v>17</v>
      </c>
      <c r="M248" s="106">
        <f>Vorrunde!BX21</f>
        <v>14</v>
      </c>
      <c r="N248" s="107">
        <f>Vorrunde!CB183</f>
        <v>15</v>
      </c>
      <c r="O248" s="106">
        <f>Vorrunde!BW210</f>
        <v>8</v>
      </c>
      <c r="P248" s="107">
        <f>Vorrunde!BW264</f>
        <v>16</v>
      </c>
      <c r="Q248" s="106">
        <f>Vorrunde!CX183</f>
        <v>21</v>
      </c>
      <c r="R248" s="107" t="e">
        <f>#REF!</f>
        <v>#REF!</v>
      </c>
      <c r="S248" s="122" t="e">
        <f>#REF!</f>
        <v>#REF!</v>
      </c>
      <c r="T248" s="107">
        <f>Viertelfinal!H100</f>
        <v>24</v>
      </c>
      <c r="U248" s="122">
        <f>Viertelfinal!M100</f>
        <v>26</v>
      </c>
      <c r="V248" s="106">
        <f>Viertelfinal!AD100</f>
        <v>13</v>
      </c>
      <c r="W248" s="122"/>
      <c r="X248" s="106"/>
      <c r="Y248" s="107"/>
      <c r="Z248" s="106"/>
      <c r="AA248" s="46" t="e">
        <f>SUM(B248:Z248)</f>
        <v>#REF!</v>
      </c>
    </row>
    <row r="249" spans="1:27">
      <c r="A249" s="41" t="s">
        <v>3</v>
      </c>
      <c r="B249" s="71">
        <f>Vorrunde!AK184</f>
        <v>4</v>
      </c>
      <c r="C249" s="72">
        <f>Vorrunde!BX103</f>
        <v>2</v>
      </c>
      <c r="D249" s="77">
        <f>Vorrunde!BX238</f>
        <v>3</v>
      </c>
      <c r="E249" s="72">
        <f>Vorrunde!CN184</f>
        <v>3</v>
      </c>
      <c r="F249" s="77">
        <f>Vorrunde!BX49</f>
        <v>3</v>
      </c>
      <c r="G249" s="72">
        <f>Vorrunde!O184</f>
        <v>3</v>
      </c>
      <c r="H249" s="71">
        <f>Vorrunde!Z184</f>
        <v>2</v>
      </c>
      <c r="I249" s="72">
        <f>Vorrunde!BX76</f>
        <v>2</v>
      </c>
      <c r="J249" s="71">
        <f>Vorrunde!BX130</f>
        <v>2</v>
      </c>
      <c r="K249" s="72">
        <f>Vorrunde!AV184</f>
        <v>2</v>
      </c>
      <c r="L249" s="71">
        <f>Vorrunde!D184</f>
        <v>2</v>
      </c>
      <c r="M249" s="72">
        <f>Vorrunde!BX22</f>
        <v>3</v>
      </c>
      <c r="N249" s="71">
        <f>Vorrunde!CB184</f>
        <v>3</v>
      </c>
      <c r="O249" s="72">
        <f>Vorrunde!BW211</f>
        <v>4</v>
      </c>
      <c r="P249" s="71">
        <f>Vorrunde!BW265</f>
        <v>4</v>
      </c>
      <c r="Q249" s="72">
        <f>Vorrunde!CX184</f>
        <v>3</v>
      </c>
      <c r="R249" s="71" t="e">
        <f>#REF!</f>
        <v>#REF!</v>
      </c>
      <c r="S249" s="77" t="e">
        <f>#REF!</f>
        <v>#REF!</v>
      </c>
      <c r="T249" s="71">
        <f>Viertelfinal!H101</f>
        <v>4</v>
      </c>
      <c r="U249" s="77">
        <f>Viertelfinal!M101</f>
        <v>3</v>
      </c>
      <c r="V249" s="72">
        <f>Viertelfinal!AD101</f>
        <v>3</v>
      </c>
      <c r="W249" s="77"/>
      <c r="X249" s="72"/>
      <c r="Y249" s="71"/>
      <c r="Z249" s="72"/>
      <c r="AA249" s="49" t="e">
        <f>SUM(B249:Z249)</f>
        <v>#REF!</v>
      </c>
    </row>
    <row r="250" spans="1:27">
      <c r="A250" s="41" t="s">
        <v>5</v>
      </c>
      <c r="B250" s="175">
        <f>Vorrunde!AK185</f>
        <v>2</v>
      </c>
      <c r="C250" s="74">
        <f>Vorrunde!BX104</f>
        <v>0</v>
      </c>
      <c r="D250" s="117">
        <f>Vorrunde!BX239</f>
        <v>0</v>
      </c>
      <c r="E250" s="74">
        <f>Vorrunde!CN185</f>
        <v>0</v>
      </c>
      <c r="F250" s="20">
        <f>Vorrunde!BX50</f>
        <v>2</v>
      </c>
      <c r="G250" s="74">
        <f>Vorrunde!O185</f>
        <v>0</v>
      </c>
      <c r="H250" s="75">
        <f>Vorrunde!Z185</f>
        <v>0</v>
      </c>
      <c r="I250" s="74">
        <f>Vorrunde!BX77</f>
        <v>0</v>
      </c>
      <c r="J250" s="175">
        <f>Vorrunde!BX131</f>
        <v>1</v>
      </c>
      <c r="K250" s="74">
        <f>Vorrunde!AV185</f>
        <v>0</v>
      </c>
      <c r="L250" s="75">
        <f>Vorrunde!D185</f>
        <v>0</v>
      </c>
      <c r="M250" s="74">
        <f>Vorrunde!BX23</f>
        <v>0</v>
      </c>
      <c r="N250" s="175">
        <f>Vorrunde!CB185</f>
        <v>1</v>
      </c>
      <c r="O250" s="176">
        <f>Vorrunde!BW212</f>
        <v>2</v>
      </c>
      <c r="P250" s="175">
        <f>Vorrunde!BW266</f>
        <v>1</v>
      </c>
      <c r="Q250" s="74">
        <f>Vorrunde!CX185</f>
        <v>0</v>
      </c>
      <c r="R250" s="107" t="e">
        <f>#REF!</f>
        <v>#REF!</v>
      </c>
      <c r="S250" s="147" t="e">
        <f>#REF!</f>
        <v>#REF!</v>
      </c>
      <c r="T250" s="75">
        <f>Viertelfinal!H102</f>
        <v>0</v>
      </c>
      <c r="U250" s="117">
        <f>Viertelfinal!M102</f>
        <v>0</v>
      </c>
      <c r="V250" s="176">
        <f>Viertelfinal!AD102</f>
        <v>1</v>
      </c>
      <c r="W250" s="122"/>
      <c r="X250" s="106"/>
      <c r="Y250" s="175"/>
      <c r="Z250" s="106"/>
      <c r="AA250" s="73" t="e">
        <f>SUM(B250:Z250)</f>
        <v>#REF!</v>
      </c>
    </row>
    <row r="251" spans="1:27">
      <c r="A251" s="41" t="s">
        <v>10</v>
      </c>
      <c r="B251" s="180">
        <f>Vorrunde!AK186</f>
        <v>0.5</v>
      </c>
      <c r="C251" s="28">
        <f>Vorrunde!BX105</f>
        <v>0</v>
      </c>
      <c r="D251" s="118">
        <f>Vorrunde!BX240</f>
        <v>0</v>
      </c>
      <c r="E251" s="28">
        <f>Vorrunde!CN186</f>
        <v>0</v>
      </c>
      <c r="F251" s="182">
        <f>Vorrunde!BX51</f>
        <v>0.66666666666666663</v>
      </c>
      <c r="G251" s="28">
        <f>Vorrunde!O186</f>
        <v>0</v>
      </c>
      <c r="H251" s="29">
        <f>Vorrunde!Z186</f>
        <v>0</v>
      </c>
      <c r="I251" s="28">
        <f>Vorrunde!BX78</f>
        <v>0</v>
      </c>
      <c r="J251" s="180">
        <f>Vorrunde!BX132</f>
        <v>0.5</v>
      </c>
      <c r="K251" s="28">
        <f>Vorrunde!AV186</f>
        <v>0</v>
      </c>
      <c r="L251" s="29">
        <f>Vorrunde!D186</f>
        <v>0</v>
      </c>
      <c r="M251" s="28">
        <f>Vorrunde!BX24</f>
        <v>0</v>
      </c>
      <c r="N251" s="180">
        <f>Vorrunde!CB186</f>
        <v>0.33333333333333331</v>
      </c>
      <c r="O251" s="181">
        <f>Vorrunde!BW213</f>
        <v>0.5</v>
      </c>
      <c r="P251" s="180">
        <f>Vorrunde!BW267</f>
        <v>0.25</v>
      </c>
      <c r="Q251" s="28">
        <f>Vorrunde!CX186</f>
        <v>0</v>
      </c>
      <c r="R251" s="104" t="e">
        <f>#REF!</f>
        <v>#REF!</v>
      </c>
      <c r="S251" s="331" t="e">
        <f>#REF!</f>
        <v>#REF!</v>
      </c>
      <c r="T251" s="29">
        <f>Viertelfinal!H103</f>
        <v>0</v>
      </c>
      <c r="U251" s="118">
        <f>Viertelfinal!M103</f>
        <v>0</v>
      </c>
      <c r="V251" s="181">
        <f>Viertelfinal!AD103</f>
        <v>0.33333333333333331</v>
      </c>
      <c r="W251" s="123"/>
      <c r="X251" s="105"/>
      <c r="Y251" s="180"/>
      <c r="Z251" s="105"/>
      <c r="AA251" s="163" t="e">
        <f t="shared" ref="AA251" si="100">AA250/AA249</f>
        <v>#REF!</v>
      </c>
    </row>
    <row r="252" spans="1:27">
      <c r="A252" s="41" t="s">
        <v>4</v>
      </c>
      <c r="B252" s="108">
        <f>Vorrunde!AK187</f>
        <v>3.25</v>
      </c>
      <c r="C252" s="109">
        <f>Vorrunde!BX106</f>
        <v>9</v>
      </c>
      <c r="D252" s="126">
        <f>Vorrunde!BX241</f>
        <v>10</v>
      </c>
      <c r="E252" s="109">
        <f>Vorrunde!CN187</f>
        <v>7</v>
      </c>
      <c r="F252" s="126">
        <f>Vorrunde!BX52</f>
        <v>2</v>
      </c>
      <c r="G252" s="109">
        <f>Vorrunde!O187</f>
        <v>8</v>
      </c>
      <c r="H252" s="108">
        <f>Vorrunde!Z187</f>
        <v>7</v>
      </c>
      <c r="I252" s="109">
        <f>Vorrunde!BX79</f>
        <v>5</v>
      </c>
      <c r="J252" s="108">
        <f>Vorrunde!BX133</f>
        <v>4</v>
      </c>
      <c r="K252" s="109">
        <f>Vorrunde!AV187</f>
        <v>7.5</v>
      </c>
      <c r="L252" s="108">
        <f>Vorrunde!D187</f>
        <v>8.5</v>
      </c>
      <c r="M252" s="109">
        <f>Vorrunde!BX25</f>
        <v>4.666666666666667</v>
      </c>
      <c r="N252" s="108">
        <f>Vorrunde!CB187</f>
        <v>5</v>
      </c>
      <c r="O252" s="109">
        <f>Vorrunde!BW214</f>
        <v>2</v>
      </c>
      <c r="P252" s="108">
        <f>Vorrunde!BW268</f>
        <v>4</v>
      </c>
      <c r="Q252" s="109">
        <f>Vorrunde!CX187</f>
        <v>7</v>
      </c>
      <c r="R252" s="108" t="e">
        <f>#REF!</f>
        <v>#REF!</v>
      </c>
      <c r="S252" s="124" t="e">
        <f>#REF!</f>
        <v>#REF!</v>
      </c>
      <c r="T252" s="108">
        <f>Viertelfinal!H104</f>
        <v>6</v>
      </c>
      <c r="U252" s="124">
        <f>Viertelfinal!M104</f>
        <v>8.6666666666666661</v>
      </c>
      <c r="V252" s="109">
        <f>Viertelfinal!AD104</f>
        <v>4.333333333333333</v>
      </c>
      <c r="W252" s="126"/>
      <c r="X252" s="109"/>
      <c r="Y252" s="108"/>
      <c r="Z252" s="109"/>
      <c r="AA252" s="55" t="e">
        <f>SUM(B252:Z252)/21</f>
        <v>#REF!</v>
      </c>
    </row>
    <row r="253" spans="1:27">
      <c r="A253" s="56" t="s">
        <v>7</v>
      </c>
      <c r="B253" s="111">
        <f>Vorrunde!AK188</f>
        <v>6.5</v>
      </c>
      <c r="C253" s="110">
        <f>Vorrunde!BX107</f>
        <v>9</v>
      </c>
      <c r="D253" s="125">
        <f>Vorrunde!BX242</f>
        <v>10</v>
      </c>
      <c r="E253" s="110">
        <f>Vorrunde!CN188</f>
        <v>7</v>
      </c>
      <c r="F253" s="125">
        <f>Vorrunde!BX53</f>
        <v>6</v>
      </c>
      <c r="G253" s="110">
        <f>Vorrunde!O188</f>
        <v>8</v>
      </c>
      <c r="H253" s="111">
        <f>Vorrunde!Z188</f>
        <v>7</v>
      </c>
      <c r="I253" s="110">
        <f>Vorrunde!BX80</f>
        <v>5</v>
      </c>
      <c r="J253" s="111">
        <f>Vorrunde!BX134</f>
        <v>8</v>
      </c>
      <c r="K253" s="110">
        <f>Vorrunde!AV188</f>
        <v>7.5</v>
      </c>
      <c r="L253" s="111">
        <f>Vorrunde!D188</f>
        <v>8.5</v>
      </c>
      <c r="M253" s="110">
        <f>Vorrunde!BX26</f>
        <v>4.666666666666667</v>
      </c>
      <c r="N253" s="111">
        <f>Vorrunde!CB188</f>
        <v>7.5</v>
      </c>
      <c r="O253" s="110">
        <f>Vorrunde!BW215</f>
        <v>4</v>
      </c>
      <c r="P253" s="111">
        <f>Vorrunde!BW269</f>
        <v>5.333333333333333</v>
      </c>
      <c r="Q253" s="110">
        <f>Vorrunde!CX188</f>
        <v>7</v>
      </c>
      <c r="R253" s="111" t="e">
        <f>#REF!</f>
        <v>#REF!</v>
      </c>
      <c r="S253" s="125" t="e">
        <f>#REF!</f>
        <v>#REF!</v>
      </c>
      <c r="T253" s="111">
        <f>Viertelfinal!H105</f>
        <v>6</v>
      </c>
      <c r="U253" s="125">
        <f>Viertelfinal!M105</f>
        <v>8.6666666666666661</v>
      </c>
      <c r="V253" s="110">
        <f>Viertelfinal!AD105</f>
        <v>6.5</v>
      </c>
      <c r="W253" s="125"/>
      <c r="X253" s="110"/>
      <c r="Y253" s="111"/>
      <c r="Z253" s="110"/>
      <c r="AA253" s="63" t="e">
        <f>SUM(B253:Z253)/21</f>
        <v>#REF!</v>
      </c>
    </row>
    <row r="254" spans="1:27" ht="5.0999999999999996" customHeight="1">
      <c r="B254" s="71"/>
      <c r="C254" s="72"/>
      <c r="D254" s="71"/>
      <c r="E254" s="72"/>
      <c r="F254" s="71"/>
      <c r="G254" s="72"/>
      <c r="H254" s="71"/>
      <c r="I254" s="72"/>
      <c r="J254" s="71"/>
      <c r="K254" s="72"/>
      <c r="L254" s="71"/>
      <c r="M254" s="72"/>
      <c r="N254" s="71"/>
      <c r="O254" s="72"/>
      <c r="P254" s="71"/>
      <c r="Q254" s="72"/>
      <c r="R254" s="71"/>
      <c r="S254" s="77"/>
      <c r="T254" s="16"/>
      <c r="U254" s="137"/>
      <c r="V254" s="138"/>
      <c r="W254" s="77"/>
      <c r="X254" s="72"/>
      <c r="Y254" s="71"/>
      <c r="Z254" s="72"/>
      <c r="AA254" s="66"/>
    </row>
    <row r="255" spans="1:27">
      <c r="A255" s="67" t="s">
        <v>40</v>
      </c>
      <c r="B255" s="188"/>
      <c r="C255" s="190"/>
      <c r="D255" s="189"/>
      <c r="E255" s="190"/>
      <c r="F255" s="116"/>
      <c r="G255" s="69"/>
      <c r="H255" s="68"/>
      <c r="I255" s="69"/>
      <c r="J255" s="68"/>
      <c r="K255" s="69"/>
      <c r="L255" s="68"/>
      <c r="M255" s="69"/>
      <c r="N255" s="68"/>
      <c r="O255" s="69"/>
      <c r="P255" s="68"/>
      <c r="Q255" s="69"/>
      <c r="R255" s="68"/>
      <c r="S255" s="116"/>
      <c r="T255" s="68"/>
      <c r="U255" s="116"/>
      <c r="V255" s="69"/>
      <c r="W255" s="116"/>
      <c r="X255" s="69"/>
      <c r="Y255" s="68"/>
      <c r="Z255" s="69"/>
      <c r="AA255" s="70"/>
    </row>
    <row r="256" spans="1:27">
      <c r="A256" s="41" t="s">
        <v>2</v>
      </c>
      <c r="B256" s="71">
        <f>Vorrunde!AL183</f>
        <v>18</v>
      </c>
      <c r="C256" s="72">
        <f>Vorrunde!BY102</f>
        <v>16</v>
      </c>
      <c r="D256" s="77">
        <f>Vorrunde!BY237</f>
        <v>9</v>
      </c>
      <c r="E256" s="72">
        <f>Vorrunde!CO183</f>
        <v>22</v>
      </c>
      <c r="F256" s="122">
        <f>Vorrunde!BY48</f>
        <v>10</v>
      </c>
      <c r="G256" s="106">
        <f>Vorrunde!P183</f>
        <v>17</v>
      </c>
      <c r="H256" s="107">
        <f>Vorrunde!AA183</f>
        <v>14</v>
      </c>
      <c r="I256" s="106">
        <f>Vorrunde!BY75</f>
        <v>2</v>
      </c>
      <c r="J256" s="107">
        <f>Vorrunde!BY129</f>
        <v>8</v>
      </c>
      <c r="K256" s="106">
        <f>Vorrunde!AW183</f>
        <v>10</v>
      </c>
      <c r="L256" s="107">
        <f>Vorrunde!E183</f>
        <v>0</v>
      </c>
      <c r="M256" s="106">
        <f>Vorrunde!BY21</f>
        <v>3</v>
      </c>
      <c r="N256" s="107">
        <f>Vorrunde!CC183</f>
        <v>18</v>
      </c>
      <c r="O256" s="106">
        <f>Vorrunde!BX210</f>
        <v>3</v>
      </c>
      <c r="P256" s="107">
        <f>Vorrunde!BX264</f>
        <v>13</v>
      </c>
      <c r="Q256" s="106">
        <f>Vorrunde!CY183</f>
        <v>11</v>
      </c>
      <c r="R256" s="107" t="e">
        <f>#REF!</f>
        <v>#REF!</v>
      </c>
      <c r="S256" s="122" t="e">
        <f>#REF!</f>
        <v>#REF!</v>
      </c>
      <c r="T256" s="107">
        <f>Viertelfinal!I100</f>
        <v>6</v>
      </c>
      <c r="U256" s="122">
        <f>Viertelfinal!N100</f>
        <v>14</v>
      </c>
      <c r="V256" s="106">
        <f>Viertelfinal!AE100</f>
        <v>14</v>
      </c>
      <c r="W256" s="122"/>
      <c r="X256" s="106"/>
      <c r="Y256" s="107"/>
      <c r="Z256" s="106"/>
      <c r="AA256" s="46" t="e">
        <f>SUM(B256:Z256)</f>
        <v>#REF!</v>
      </c>
    </row>
    <row r="257" spans="1:27">
      <c r="A257" s="41" t="s">
        <v>3</v>
      </c>
      <c r="B257" s="71">
        <f>Vorrunde!AL184</f>
        <v>4</v>
      </c>
      <c r="C257" s="72">
        <f>Vorrunde!BY103</f>
        <v>2</v>
      </c>
      <c r="D257" s="77">
        <f>Vorrunde!BY238</f>
        <v>3</v>
      </c>
      <c r="E257" s="72">
        <f>Vorrunde!CO184</f>
        <v>3</v>
      </c>
      <c r="F257" s="77">
        <f>Vorrunde!BY49</f>
        <v>3</v>
      </c>
      <c r="G257" s="72">
        <f>Vorrunde!P184</f>
        <v>2</v>
      </c>
      <c r="H257" s="71">
        <f>Vorrunde!AA184</f>
        <v>2</v>
      </c>
      <c r="I257" s="72">
        <f>Vorrunde!BY76</f>
        <v>1</v>
      </c>
      <c r="J257" s="71">
        <f>Vorrunde!BY130</f>
        <v>2</v>
      </c>
      <c r="K257" s="72">
        <f>Vorrunde!AW184</f>
        <v>2</v>
      </c>
      <c r="L257" s="71">
        <f>Vorrunde!E184</f>
        <v>1</v>
      </c>
      <c r="M257" s="72">
        <f>Vorrunde!BY22</f>
        <v>2</v>
      </c>
      <c r="N257" s="71">
        <f>Vorrunde!CC184</f>
        <v>3</v>
      </c>
      <c r="O257" s="72">
        <f>Vorrunde!BX211</f>
        <v>3</v>
      </c>
      <c r="P257" s="71">
        <f>Vorrunde!BX265</f>
        <v>3</v>
      </c>
      <c r="Q257" s="72">
        <f>Vorrunde!CY184</f>
        <v>3</v>
      </c>
      <c r="R257" s="71" t="e">
        <f>#REF!</f>
        <v>#REF!</v>
      </c>
      <c r="S257" s="77" t="e">
        <f>#REF!</f>
        <v>#REF!</v>
      </c>
      <c r="T257" s="71">
        <f>Viertelfinal!I101</f>
        <v>3</v>
      </c>
      <c r="U257" s="77">
        <f>Viertelfinal!N101</f>
        <v>3</v>
      </c>
      <c r="V257" s="72">
        <f>Viertelfinal!AE101</f>
        <v>2</v>
      </c>
      <c r="W257" s="77"/>
      <c r="X257" s="72"/>
      <c r="Y257" s="71"/>
      <c r="Z257" s="72"/>
      <c r="AA257" s="49" t="e">
        <f>SUM(B257:Z257)</f>
        <v>#REF!</v>
      </c>
    </row>
    <row r="258" spans="1:27">
      <c r="A258" s="41" t="s">
        <v>5</v>
      </c>
      <c r="B258" s="75">
        <f>Vorrunde!AL185</f>
        <v>0</v>
      </c>
      <c r="C258" s="74">
        <f>Vorrunde!BY104</f>
        <v>0</v>
      </c>
      <c r="D258" s="122">
        <f>Vorrunde!BY239</f>
        <v>1</v>
      </c>
      <c r="E258" s="74">
        <f>Vorrunde!CO185</f>
        <v>0</v>
      </c>
      <c r="F258" s="117">
        <f>Vorrunde!BY50</f>
        <v>0</v>
      </c>
      <c r="G258" s="74">
        <f>Vorrunde!P185</f>
        <v>0</v>
      </c>
      <c r="H258" s="75">
        <f>Vorrunde!AA185</f>
        <v>0</v>
      </c>
      <c r="I258" s="74">
        <f>Vorrunde!BY77</f>
        <v>0</v>
      </c>
      <c r="J258" s="75">
        <f>Vorrunde!BY131</f>
        <v>0</v>
      </c>
      <c r="K258" s="176">
        <f>Vorrunde!AW185</f>
        <v>1</v>
      </c>
      <c r="L258" s="175">
        <f>Vorrunde!E185</f>
        <v>1</v>
      </c>
      <c r="M258" s="74">
        <f>Vorrunde!BY23</f>
        <v>0</v>
      </c>
      <c r="N258" s="175">
        <f>Vorrunde!CC185</f>
        <v>1</v>
      </c>
      <c r="O258" s="176">
        <f>Vorrunde!BX212</f>
        <v>2</v>
      </c>
      <c r="P258" s="107">
        <f>Vorrunde!BX266</f>
        <v>1</v>
      </c>
      <c r="Q258" s="176">
        <f>Vorrunde!CY185</f>
        <v>1</v>
      </c>
      <c r="R258" s="175" t="e">
        <f>#REF!</f>
        <v>#REF!</v>
      </c>
      <c r="S258" s="147" t="e">
        <f>#REF!</f>
        <v>#REF!</v>
      </c>
      <c r="T258" s="175">
        <f>Viertelfinal!I102</f>
        <v>1</v>
      </c>
      <c r="U258" s="117">
        <f>Viertelfinal!N102</f>
        <v>0</v>
      </c>
      <c r="V258" s="74">
        <f>Viertelfinal!AE102</f>
        <v>0</v>
      </c>
      <c r="W258" s="20"/>
      <c r="X258" s="106"/>
      <c r="Y258" s="175"/>
      <c r="Z258" s="176"/>
      <c r="AA258" s="73" t="e">
        <f>SUM(B258:Z258)</f>
        <v>#REF!</v>
      </c>
    </row>
    <row r="259" spans="1:27">
      <c r="A259" s="41" t="s">
        <v>10</v>
      </c>
      <c r="B259" s="29">
        <f>Vorrunde!AL186</f>
        <v>0</v>
      </c>
      <c r="C259" s="28">
        <f>Vorrunde!BY105</f>
        <v>0</v>
      </c>
      <c r="D259" s="123">
        <f>Vorrunde!BY240</f>
        <v>0.33333333333333331</v>
      </c>
      <c r="E259" s="28">
        <f>Vorrunde!CO186</f>
        <v>0</v>
      </c>
      <c r="F259" s="118">
        <f>Vorrunde!BY51</f>
        <v>0</v>
      </c>
      <c r="G259" s="28">
        <f>Vorrunde!P186</f>
        <v>0</v>
      </c>
      <c r="H259" s="29">
        <f>Vorrunde!AA186</f>
        <v>0</v>
      </c>
      <c r="I259" s="28">
        <f>Vorrunde!BY78</f>
        <v>0</v>
      </c>
      <c r="J259" s="29">
        <f>Vorrunde!BY132</f>
        <v>0</v>
      </c>
      <c r="K259" s="181">
        <f>Vorrunde!AW186</f>
        <v>0.5</v>
      </c>
      <c r="L259" s="180">
        <f>Vorrunde!E186</f>
        <v>1</v>
      </c>
      <c r="M259" s="28">
        <f>Vorrunde!BY24</f>
        <v>0</v>
      </c>
      <c r="N259" s="180">
        <f>Vorrunde!CC186</f>
        <v>0.33333333333333331</v>
      </c>
      <c r="O259" s="181">
        <f>Vorrunde!BX213</f>
        <v>0.66666666666666663</v>
      </c>
      <c r="P259" s="104">
        <f>Vorrunde!BX267</f>
        <v>0.33333333333333331</v>
      </c>
      <c r="Q259" s="181">
        <f>Vorrunde!CY186</f>
        <v>0.33333333333333331</v>
      </c>
      <c r="R259" s="180" t="e">
        <f>#REF!</f>
        <v>#REF!</v>
      </c>
      <c r="S259" s="331" t="e">
        <f>#REF!</f>
        <v>#REF!</v>
      </c>
      <c r="T259" s="180">
        <f>Viertelfinal!I103</f>
        <v>0.33333333333333331</v>
      </c>
      <c r="U259" s="118">
        <f>Viertelfinal!N103</f>
        <v>0</v>
      </c>
      <c r="V259" s="28">
        <f>Viertelfinal!AE103</f>
        <v>0</v>
      </c>
      <c r="W259" s="182"/>
      <c r="X259" s="105"/>
      <c r="Y259" s="180"/>
      <c r="Z259" s="181"/>
      <c r="AA259" s="163" t="e">
        <f t="shared" ref="AA259" si="101">AA258/AA257</f>
        <v>#REF!</v>
      </c>
    </row>
    <row r="260" spans="1:27">
      <c r="A260" s="41" t="s">
        <v>4</v>
      </c>
      <c r="B260" s="108">
        <f>Vorrunde!AL187</f>
        <v>4.5</v>
      </c>
      <c r="C260" s="109">
        <f>Vorrunde!BY106</f>
        <v>8</v>
      </c>
      <c r="D260" s="126">
        <f>Vorrunde!BY241</f>
        <v>3</v>
      </c>
      <c r="E260" s="109">
        <f>Vorrunde!CO187</f>
        <v>7.333333333333333</v>
      </c>
      <c r="F260" s="126">
        <f>Vorrunde!BY52</f>
        <v>3.3333333333333335</v>
      </c>
      <c r="G260" s="109">
        <f>Vorrunde!P187</f>
        <v>8.5</v>
      </c>
      <c r="H260" s="108">
        <f>Vorrunde!AA187</f>
        <v>7</v>
      </c>
      <c r="I260" s="109">
        <f>Vorrunde!BY79</f>
        <v>2</v>
      </c>
      <c r="J260" s="108">
        <f>Vorrunde!BY133</f>
        <v>4</v>
      </c>
      <c r="K260" s="109">
        <f>Vorrunde!AW187</f>
        <v>5</v>
      </c>
      <c r="L260" s="108">
        <f>Vorrunde!E187</f>
        <v>0</v>
      </c>
      <c r="M260" s="109">
        <f>Vorrunde!BY25</f>
        <v>1.5</v>
      </c>
      <c r="N260" s="108">
        <f>Vorrunde!CC187</f>
        <v>6</v>
      </c>
      <c r="O260" s="109">
        <f>Vorrunde!BX214</f>
        <v>1</v>
      </c>
      <c r="P260" s="108">
        <f>Vorrunde!BX268</f>
        <v>4.333333333333333</v>
      </c>
      <c r="Q260" s="109">
        <f>Vorrunde!CY187</f>
        <v>3.6666666666666665</v>
      </c>
      <c r="R260" s="108" t="e">
        <f>#REF!</f>
        <v>#REF!</v>
      </c>
      <c r="S260" s="124" t="e">
        <f>#REF!</f>
        <v>#REF!</v>
      </c>
      <c r="T260" s="108">
        <f>Viertelfinal!I104</f>
        <v>2</v>
      </c>
      <c r="U260" s="124">
        <f>Viertelfinal!N104</f>
        <v>4.666666666666667</v>
      </c>
      <c r="V260" s="109">
        <f>Viertelfinal!AE104</f>
        <v>7</v>
      </c>
      <c r="W260" s="126"/>
      <c r="X260" s="109"/>
      <c r="Y260" s="108"/>
      <c r="Z260" s="109"/>
      <c r="AA260" s="55" t="e">
        <f>SUM(B260:Z260)/21</f>
        <v>#REF!</v>
      </c>
    </row>
    <row r="261" spans="1:27">
      <c r="A261" s="56" t="s">
        <v>7</v>
      </c>
      <c r="B261" s="111">
        <f>Vorrunde!AL188</f>
        <v>4.5</v>
      </c>
      <c r="C261" s="110">
        <f>Vorrunde!BY107</f>
        <v>8</v>
      </c>
      <c r="D261" s="125">
        <f>Vorrunde!BY242</f>
        <v>4.5</v>
      </c>
      <c r="E261" s="110">
        <f>Vorrunde!CO188</f>
        <v>7.333333333333333</v>
      </c>
      <c r="F261" s="125">
        <f>Vorrunde!BY53</f>
        <v>3.3333333333333335</v>
      </c>
      <c r="G261" s="110">
        <f>Vorrunde!P188</f>
        <v>8.5</v>
      </c>
      <c r="H261" s="111">
        <f>Vorrunde!AA188</f>
        <v>7</v>
      </c>
      <c r="I261" s="110">
        <f>Vorrunde!BY80</f>
        <v>2</v>
      </c>
      <c r="J261" s="111">
        <f>Vorrunde!BY134</f>
        <v>4</v>
      </c>
      <c r="K261" s="110">
        <f>Vorrunde!AW188</f>
        <v>10</v>
      </c>
      <c r="L261" s="111">
        <f>Vorrunde!E188</f>
        <v>0</v>
      </c>
      <c r="M261" s="110">
        <f>Vorrunde!BY26</f>
        <v>1.5</v>
      </c>
      <c r="N261" s="111">
        <f>Vorrunde!CC188</f>
        <v>9</v>
      </c>
      <c r="O261" s="110">
        <f>Vorrunde!BX215</f>
        <v>3</v>
      </c>
      <c r="P261" s="111">
        <f>Vorrunde!BX269</f>
        <v>6.5</v>
      </c>
      <c r="Q261" s="110">
        <f>Vorrunde!CY188</f>
        <v>5.5</v>
      </c>
      <c r="R261" s="111" t="e">
        <f>#REF!</f>
        <v>#REF!</v>
      </c>
      <c r="S261" s="125" t="e">
        <f>#REF!</f>
        <v>#REF!</v>
      </c>
      <c r="T261" s="111">
        <f>Viertelfinal!I105</f>
        <v>3</v>
      </c>
      <c r="U261" s="125">
        <f>Viertelfinal!N105</f>
        <v>4.666666666666667</v>
      </c>
      <c r="V261" s="110">
        <f>Viertelfinal!AE105</f>
        <v>7</v>
      </c>
      <c r="W261" s="125"/>
      <c r="X261" s="110"/>
      <c r="Y261" s="111"/>
      <c r="Z261" s="110"/>
      <c r="AA261" s="63" t="e">
        <f>SUM(B261:Z261)/21</f>
        <v>#REF!</v>
      </c>
    </row>
    <row r="262" spans="1:27" ht="4.5" customHeight="1"/>
    <row r="263" spans="1:27">
      <c r="A263" s="32"/>
      <c r="B263" s="280" t="s">
        <v>9</v>
      </c>
      <c r="C263" s="280"/>
      <c r="D263" s="280"/>
      <c r="E263" s="280"/>
      <c r="F263" s="280"/>
      <c r="G263" s="280"/>
      <c r="H263" s="280"/>
      <c r="I263" s="280"/>
      <c r="J263" s="280"/>
      <c r="K263" s="280"/>
      <c r="L263" s="280"/>
      <c r="M263" s="280"/>
      <c r="N263" s="280"/>
      <c r="O263" s="280"/>
      <c r="P263" s="280"/>
      <c r="Q263" s="280"/>
      <c r="R263" s="280"/>
      <c r="S263" s="280"/>
      <c r="T263" s="281"/>
      <c r="U263" s="281"/>
      <c r="V263" s="187"/>
      <c r="W263" s="187"/>
      <c r="X263" s="187"/>
      <c r="Y263" s="187"/>
      <c r="Z263" s="187"/>
    </row>
    <row r="264" spans="1:27">
      <c r="A264" s="33"/>
      <c r="B264" s="34">
        <v>1</v>
      </c>
      <c r="C264" s="35">
        <v>2</v>
      </c>
      <c r="D264" s="34">
        <v>3</v>
      </c>
      <c r="E264" s="35">
        <v>4</v>
      </c>
      <c r="F264" s="34">
        <v>5</v>
      </c>
      <c r="G264" s="35">
        <v>6</v>
      </c>
      <c r="H264" s="34">
        <v>7</v>
      </c>
      <c r="I264" s="35">
        <v>8</v>
      </c>
      <c r="J264" s="34">
        <v>9</v>
      </c>
      <c r="K264" s="35">
        <v>10</v>
      </c>
      <c r="L264" s="34">
        <v>11</v>
      </c>
      <c r="M264" s="35">
        <v>12</v>
      </c>
      <c r="N264" s="34">
        <v>13</v>
      </c>
      <c r="O264" s="35">
        <v>14</v>
      </c>
      <c r="P264" s="34">
        <v>15</v>
      </c>
      <c r="Q264" s="35">
        <v>16</v>
      </c>
      <c r="R264" s="34">
        <v>17</v>
      </c>
      <c r="S264" s="112">
        <v>18</v>
      </c>
      <c r="T264" s="34" t="s">
        <v>35</v>
      </c>
      <c r="U264" s="112" t="s">
        <v>36</v>
      </c>
      <c r="V264" s="35" t="s">
        <v>55</v>
      </c>
      <c r="W264" s="112" t="s">
        <v>51</v>
      </c>
      <c r="X264" s="35" t="s">
        <v>52</v>
      </c>
      <c r="Y264" s="34" t="s">
        <v>53</v>
      </c>
      <c r="Z264" s="35" t="s">
        <v>54</v>
      </c>
      <c r="AA264" s="36" t="s">
        <v>6</v>
      </c>
    </row>
    <row r="265" spans="1:27">
      <c r="A265" s="37" t="s">
        <v>25</v>
      </c>
      <c r="B265" s="38"/>
      <c r="C265" s="39"/>
      <c r="D265" s="38"/>
      <c r="E265" s="39"/>
      <c r="F265" s="38"/>
      <c r="G265" s="39"/>
      <c r="H265" s="38"/>
      <c r="I265" s="39"/>
      <c r="J265" s="38"/>
      <c r="K265" s="39"/>
      <c r="L265" s="38"/>
      <c r="M265" s="39"/>
      <c r="N265" s="38"/>
      <c r="O265" s="39"/>
      <c r="P265" s="38"/>
      <c r="Q265" s="39"/>
      <c r="R265" s="38"/>
      <c r="S265" s="187"/>
      <c r="T265" s="38"/>
      <c r="U265" s="187"/>
      <c r="V265" s="39"/>
      <c r="W265" s="187"/>
      <c r="X265" s="39"/>
      <c r="Y265" s="38"/>
      <c r="Z265" s="39"/>
      <c r="AA265" s="40"/>
    </row>
    <row r="266" spans="1:27">
      <c r="A266" s="41" t="s">
        <v>2</v>
      </c>
      <c r="B266" s="48">
        <f t="shared" ref="B266:O266" si="102">B274+B282+B290</f>
        <v>26</v>
      </c>
      <c r="C266" s="44">
        <f t="shared" si="102"/>
        <v>21</v>
      </c>
      <c r="D266" s="43">
        <f t="shared" ref="D266:I268" si="103">D274+D282+D290</f>
        <v>50</v>
      </c>
      <c r="E266" s="42">
        <f t="shared" si="103"/>
        <v>34</v>
      </c>
      <c r="F266" s="43">
        <f t="shared" si="103"/>
        <v>23</v>
      </c>
      <c r="G266" s="44">
        <f t="shared" si="103"/>
        <v>50</v>
      </c>
      <c r="H266" s="48">
        <f t="shared" si="103"/>
        <v>38</v>
      </c>
      <c r="I266" s="47">
        <f t="shared" si="103"/>
        <v>21</v>
      </c>
      <c r="J266" s="45" t="e">
        <f t="shared" si="102"/>
        <v>#REF!</v>
      </c>
      <c r="K266" s="47" t="e">
        <f t="shared" si="102"/>
        <v>#REF!</v>
      </c>
      <c r="L266" s="43">
        <f t="shared" si="102"/>
        <v>48</v>
      </c>
      <c r="M266" s="42">
        <f t="shared" si="102"/>
        <v>50</v>
      </c>
      <c r="N266" s="43">
        <f t="shared" si="102"/>
        <v>20</v>
      </c>
      <c r="O266" s="42">
        <f t="shared" si="102"/>
        <v>50</v>
      </c>
      <c r="P266" s="43">
        <f>P274+P282+P290</f>
        <v>50</v>
      </c>
      <c r="Q266" s="42">
        <f t="shared" ref="Q266:U266" si="104">Q274+Q282+Q290</f>
        <v>46</v>
      </c>
      <c r="R266" s="43">
        <f t="shared" si="104"/>
        <v>35</v>
      </c>
      <c r="S266" s="140">
        <f t="shared" si="104"/>
        <v>50</v>
      </c>
      <c r="T266" s="43">
        <f t="shared" si="104"/>
        <v>28</v>
      </c>
      <c r="U266" s="113">
        <f t="shared" si="104"/>
        <v>40</v>
      </c>
      <c r="V266" s="42"/>
      <c r="W266" s="113"/>
      <c r="X266" s="42"/>
      <c r="Y266" s="43"/>
      <c r="Z266" s="42"/>
      <c r="AA266" s="46" t="e">
        <f>SUM(B266:Z266)</f>
        <v>#REF!</v>
      </c>
    </row>
    <row r="267" spans="1:27">
      <c r="A267" s="41" t="s">
        <v>3</v>
      </c>
      <c r="B267" s="43">
        <f>B275+B283+B291</f>
        <v>7</v>
      </c>
      <c r="C267" s="47">
        <f t="shared" ref="C267:U267" si="105">C275+C283+C291</f>
        <v>8</v>
      </c>
      <c r="D267" s="43">
        <f t="shared" si="103"/>
        <v>8</v>
      </c>
      <c r="E267" s="47">
        <f t="shared" si="103"/>
        <v>10</v>
      </c>
      <c r="F267" s="43">
        <f t="shared" si="103"/>
        <v>7</v>
      </c>
      <c r="G267" s="47">
        <f t="shared" si="103"/>
        <v>9</v>
      </c>
      <c r="H267" s="43">
        <f t="shared" si="103"/>
        <v>10</v>
      </c>
      <c r="I267" s="47">
        <f t="shared" si="103"/>
        <v>7</v>
      </c>
      <c r="J267" s="43" t="e">
        <f t="shared" si="105"/>
        <v>#REF!</v>
      </c>
      <c r="K267" s="47" t="e">
        <f t="shared" si="105"/>
        <v>#REF!</v>
      </c>
      <c r="L267" s="43">
        <f t="shared" si="105"/>
        <v>12</v>
      </c>
      <c r="M267" s="47">
        <f t="shared" si="105"/>
        <v>10</v>
      </c>
      <c r="N267" s="43">
        <f t="shared" si="105"/>
        <v>5</v>
      </c>
      <c r="O267" s="47">
        <f t="shared" si="105"/>
        <v>7</v>
      </c>
      <c r="P267" s="43">
        <f t="shared" si="105"/>
        <v>15</v>
      </c>
      <c r="Q267" s="47">
        <f t="shared" si="105"/>
        <v>8</v>
      </c>
      <c r="R267" s="43">
        <f t="shared" si="105"/>
        <v>8</v>
      </c>
      <c r="S267" s="119">
        <f t="shared" si="105"/>
        <v>11</v>
      </c>
      <c r="T267" s="43">
        <f t="shared" si="105"/>
        <v>5</v>
      </c>
      <c r="U267" s="119">
        <f t="shared" si="105"/>
        <v>10</v>
      </c>
      <c r="V267" s="47"/>
      <c r="W267" s="113"/>
      <c r="X267" s="47"/>
      <c r="Y267" s="43"/>
      <c r="Z267" s="47"/>
      <c r="AA267" s="49" t="e">
        <f>SUM(B267:Z267)</f>
        <v>#REF!</v>
      </c>
    </row>
    <row r="268" spans="1:27">
      <c r="A268" s="41" t="s">
        <v>5</v>
      </c>
      <c r="B268" s="43">
        <f>B276+B284+B292</f>
        <v>4</v>
      </c>
      <c r="C268" s="176">
        <f t="shared" ref="C268:U268" si="106">C276+C284+C292</f>
        <v>3</v>
      </c>
      <c r="D268" s="43">
        <f t="shared" si="103"/>
        <v>1</v>
      </c>
      <c r="E268" s="47">
        <f t="shared" si="103"/>
        <v>3</v>
      </c>
      <c r="F268" s="43">
        <f t="shared" si="103"/>
        <v>3</v>
      </c>
      <c r="G268" s="42">
        <f t="shared" si="103"/>
        <v>2</v>
      </c>
      <c r="H268" s="43">
        <f t="shared" si="103"/>
        <v>1</v>
      </c>
      <c r="I268" s="47">
        <f t="shared" si="103"/>
        <v>2</v>
      </c>
      <c r="J268" s="43" t="e">
        <f t="shared" si="106"/>
        <v>#REF!</v>
      </c>
      <c r="K268" s="47" t="e">
        <f t="shared" si="106"/>
        <v>#REF!</v>
      </c>
      <c r="L268" s="43">
        <f t="shared" si="106"/>
        <v>4</v>
      </c>
      <c r="M268" s="42">
        <f t="shared" si="106"/>
        <v>2</v>
      </c>
      <c r="N268" s="175">
        <f t="shared" si="106"/>
        <v>3</v>
      </c>
      <c r="O268" s="42">
        <f t="shared" si="106"/>
        <v>1</v>
      </c>
      <c r="P268" s="43">
        <f t="shared" si="106"/>
        <v>6</v>
      </c>
      <c r="Q268" s="47">
        <f t="shared" si="106"/>
        <v>2</v>
      </c>
      <c r="R268" s="43">
        <f t="shared" si="106"/>
        <v>3</v>
      </c>
      <c r="S268" s="20">
        <f t="shared" si="106"/>
        <v>3</v>
      </c>
      <c r="T268" s="75">
        <f t="shared" si="106"/>
        <v>0</v>
      </c>
      <c r="U268" s="119">
        <f t="shared" si="106"/>
        <v>3</v>
      </c>
      <c r="V268" s="47"/>
      <c r="W268" s="113"/>
      <c r="X268" s="47"/>
      <c r="Y268" s="43"/>
      <c r="Z268" s="47"/>
      <c r="AA268" s="73" t="e">
        <f>SUM(B268:Z268)</f>
        <v>#REF!</v>
      </c>
    </row>
    <row r="269" spans="1:27">
      <c r="A269" s="41" t="s">
        <v>10</v>
      </c>
      <c r="B269" s="159">
        <f>B268/B267</f>
        <v>0.5714285714285714</v>
      </c>
      <c r="C269" s="181">
        <f t="shared" ref="C269:U269" si="107">C268/C267</f>
        <v>0.375</v>
      </c>
      <c r="D269" s="159">
        <f t="shared" si="107"/>
        <v>0.125</v>
      </c>
      <c r="E269" s="160">
        <f t="shared" si="107"/>
        <v>0.3</v>
      </c>
      <c r="F269" s="183">
        <f t="shared" si="107"/>
        <v>0.42857142857142855</v>
      </c>
      <c r="G269" s="160">
        <f t="shared" si="107"/>
        <v>0.22222222222222221</v>
      </c>
      <c r="H269" s="159">
        <f t="shared" si="107"/>
        <v>0.1</v>
      </c>
      <c r="I269" s="160">
        <f t="shared" si="107"/>
        <v>0.2857142857142857</v>
      </c>
      <c r="J269" s="183" t="e">
        <f t="shared" si="107"/>
        <v>#REF!</v>
      </c>
      <c r="K269" s="160" t="e">
        <f t="shared" si="107"/>
        <v>#REF!</v>
      </c>
      <c r="L269" s="159">
        <f t="shared" si="107"/>
        <v>0.33333333333333331</v>
      </c>
      <c r="M269" s="160">
        <f t="shared" si="107"/>
        <v>0.2</v>
      </c>
      <c r="N269" s="180">
        <f t="shared" si="107"/>
        <v>0.6</v>
      </c>
      <c r="O269" s="160">
        <f t="shared" si="107"/>
        <v>0.14285714285714285</v>
      </c>
      <c r="P269" s="159">
        <f t="shared" si="107"/>
        <v>0.4</v>
      </c>
      <c r="Q269" s="160">
        <f t="shared" si="107"/>
        <v>0.25</v>
      </c>
      <c r="R269" s="159">
        <f t="shared" si="107"/>
        <v>0.375</v>
      </c>
      <c r="S269" s="182">
        <f t="shared" si="107"/>
        <v>0.27272727272727271</v>
      </c>
      <c r="T269" s="29">
        <f t="shared" si="107"/>
        <v>0</v>
      </c>
      <c r="U269" s="161">
        <f t="shared" si="107"/>
        <v>0.3</v>
      </c>
      <c r="V269" s="160"/>
      <c r="W269" s="162"/>
      <c r="X269" s="160"/>
      <c r="Y269" s="159"/>
      <c r="Z269" s="160"/>
      <c r="AA269" s="163" t="e">
        <f t="shared" ref="AA269" si="108">AA268/AA267</f>
        <v>#REF!</v>
      </c>
    </row>
    <row r="270" spans="1:27">
      <c r="A270" s="41" t="s">
        <v>4</v>
      </c>
      <c r="B270" s="50">
        <f>(B278+B286+B294)/3</f>
        <v>3.7222222222222219</v>
      </c>
      <c r="C270" s="51">
        <f t="shared" ref="C270:U270" si="109">(C278+C286+C294)/3</f>
        <v>2.7777777777777781</v>
      </c>
      <c r="D270" s="50">
        <f t="shared" ref="D270:I271" si="110">(D278+D286+D294)/3</f>
        <v>6.5555555555555545</v>
      </c>
      <c r="E270" s="51">
        <f t="shared" si="110"/>
        <v>3.4166666666666665</v>
      </c>
      <c r="F270" s="50">
        <f t="shared" si="110"/>
        <v>3.3888888888888888</v>
      </c>
      <c r="G270" s="51">
        <f t="shared" si="110"/>
        <v>5.5555555555555562</v>
      </c>
      <c r="H270" s="50">
        <f t="shared" si="110"/>
        <v>4.083333333333333</v>
      </c>
      <c r="I270" s="51">
        <f t="shared" si="110"/>
        <v>2.8333333333333335</v>
      </c>
      <c r="J270" s="50" t="e">
        <f t="shared" si="109"/>
        <v>#REF!</v>
      </c>
      <c r="K270" s="51" t="e">
        <f t="shared" si="109"/>
        <v>#REF!</v>
      </c>
      <c r="L270" s="50">
        <f t="shared" si="109"/>
        <v>4</v>
      </c>
      <c r="M270" s="51">
        <f t="shared" si="109"/>
        <v>4.833333333333333</v>
      </c>
      <c r="N270" s="50">
        <f t="shared" si="109"/>
        <v>5.333333333333333</v>
      </c>
      <c r="O270" s="51">
        <f t="shared" si="109"/>
        <v>7.3888888888888893</v>
      </c>
      <c r="P270" s="50">
        <f t="shared" si="109"/>
        <v>3.3333333333333335</v>
      </c>
      <c r="Q270" s="51">
        <f t="shared" si="109"/>
        <v>5.2777777777777777</v>
      </c>
      <c r="R270" s="50">
        <f t="shared" si="109"/>
        <v>4.5</v>
      </c>
      <c r="S270" s="120">
        <f t="shared" si="109"/>
        <v>4.2777777777777777</v>
      </c>
      <c r="T270" s="50">
        <f t="shared" si="109"/>
        <v>6</v>
      </c>
      <c r="U270" s="120">
        <f t="shared" si="109"/>
        <v>4.1111111111111116</v>
      </c>
      <c r="V270" s="51"/>
      <c r="W270" s="127"/>
      <c r="X270" s="51"/>
      <c r="Y270" s="50"/>
      <c r="Z270" s="51"/>
      <c r="AA270" s="55" t="e">
        <f>SUM(B270:Z270)/20</f>
        <v>#REF!</v>
      </c>
    </row>
    <row r="271" spans="1:27">
      <c r="A271" s="56" t="s">
        <v>7</v>
      </c>
      <c r="B271" s="57">
        <f>(B279+B287+B295)/3</f>
        <v>6.166666666666667</v>
      </c>
      <c r="C271" s="58">
        <f t="shared" ref="C271:U271" si="111">(C279+C287+C295)/3</f>
        <v>4</v>
      </c>
      <c r="D271" s="57">
        <f t="shared" si="110"/>
        <v>7.166666666666667</v>
      </c>
      <c r="E271" s="58">
        <f t="shared" si="110"/>
        <v>5</v>
      </c>
      <c r="F271" s="57">
        <f t="shared" si="110"/>
        <v>3.8333333333333335</v>
      </c>
      <c r="G271" s="58">
        <f t="shared" si="110"/>
        <v>7.2222222222222223</v>
      </c>
      <c r="H271" s="57">
        <f t="shared" si="110"/>
        <v>4.4722222222222223</v>
      </c>
      <c r="I271" s="58">
        <f t="shared" si="110"/>
        <v>3.8333333333333335</v>
      </c>
      <c r="J271" s="57" t="e">
        <f t="shared" si="111"/>
        <v>#REF!</v>
      </c>
      <c r="K271" s="58" t="e">
        <f t="shared" si="111"/>
        <v>#REF!</v>
      </c>
      <c r="L271" s="57">
        <f t="shared" si="111"/>
        <v>6.4722222222222214</v>
      </c>
      <c r="M271" s="58">
        <f t="shared" si="111"/>
        <v>5.9444444444444438</v>
      </c>
      <c r="N271" s="57">
        <f t="shared" si="111"/>
        <v>6.666666666666667</v>
      </c>
      <c r="O271" s="58">
        <f t="shared" si="111"/>
        <v>8.3333333333333339</v>
      </c>
      <c r="P271" s="57">
        <f t="shared" si="111"/>
        <v>6.844444444444445</v>
      </c>
      <c r="Q271" s="58">
        <f t="shared" si="111"/>
        <v>6.5</v>
      </c>
      <c r="R271" s="57">
        <f t="shared" si="111"/>
        <v>6.5</v>
      </c>
      <c r="S271" s="121">
        <f t="shared" si="111"/>
        <v>5.6944444444444438</v>
      </c>
      <c r="T271" s="50">
        <f t="shared" si="111"/>
        <v>6</v>
      </c>
      <c r="U271" s="127">
        <f t="shared" si="111"/>
        <v>5.8888888888888893</v>
      </c>
      <c r="V271" s="131"/>
      <c r="W271" s="121"/>
      <c r="X271" s="58"/>
      <c r="Y271" s="57"/>
      <c r="Z271" s="58"/>
      <c r="AA271" s="63" t="e">
        <f>SUM(B271:Z271)/20</f>
        <v>#REF!</v>
      </c>
    </row>
    <row r="272" spans="1:27" ht="5.0999999999999996" customHeight="1">
      <c r="B272" s="64"/>
      <c r="C272" s="65"/>
      <c r="D272" s="64"/>
      <c r="E272" s="65"/>
      <c r="F272" s="64"/>
      <c r="G272" s="65"/>
      <c r="H272" s="64"/>
      <c r="I272" s="65"/>
      <c r="J272" s="64"/>
      <c r="K272" s="65"/>
      <c r="L272" s="64"/>
      <c r="M272" s="65"/>
      <c r="N272" s="64"/>
      <c r="O272" s="65"/>
      <c r="P272" s="64"/>
      <c r="Q272" s="65"/>
      <c r="R272" s="64"/>
      <c r="S272" s="86"/>
      <c r="T272" s="132"/>
      <c r="U272" s="133"/>
      <c r="V272" s="7"/>
      <c r="W272" s="86"/>
      <c r="X272" s="65"/>
      <c r="Y272" s="64"/>
      <c r="Z272" s="65"/>
      <c r="AA272" s="66"/>
    </row>
    <row r="273" spans="1:27">
      <c r="A273" s="67" t="s">
        <v>26</v>
      </c>
      <c r="B273" s="68"/>
      <c r="C273" s="69"/>
      <c r="D273" s="68"/>
      <c r="E273" s="69"/>
      <c r="F273" s="68"/>
      <c r="G273" s="69"/>
      <c r="H273" s="68"/>
      <c r="I273" s="69"/>
      <c r="J273" s="68"/>
      <c r="K273" s="69"/>
      <c r="L273" s="68"/>
      <c r="M273" s="69"/>
      <c r="N273" s="68"/>
      <c r="O273" s="69"/>
      <c r="P273" s="68"/>
      <c r="Q273" s="69"/>
      <c r="R273" s="68"/>
      <c r="S273" s="116"/>
      <c r="T273" s="134"/>
      <c r="U273" s="135"/>
      <c r="V273" s="136"/>
      <c r="W273" s="116"/>
      <c r="X273" s="69"/>
      <c r="Y273" s="68"/>
      <c r="Z273" s="69"/>
      <c r="AA273" s="70"/>
    </row>
    <row r="274" spans="1:27">
      <c r="A274" s="41" t="s">
        <v>2</v>
      </c>
      <c r="B274" s="107">
        <f>Vorrunde!Y210</f>
        <v>11</v>
      </c>
      <c r="C274" s="106">
        <f>Vorrunde!CH75</f>
        <v>10</v>
      </c>
      <c r="D274" s="107">
        <f>Vorrunde!CH48</f>
        <v>21</v>
      </c>
      <c r="E274" s="106">
        <f>Vorrunde!N210</f>
        <v>13</v>
      </c>
      <c r="F274" s="107">
        <f>Vorrunde!CH129</f>
        <v>8</v>
      </c>
      <c r="G274" s="106">
        <f>Vorrunde!AU210</f>
        <v>20</v>
      </c>
      <c r="H274" s="107">
        <f>Vorrunde!C210</f>
        <v>5</v>
      </c>
      <c r="I274" s="106">
        <f>Vorrunde!CH21</f>
        <v>12</v>
      </c>
      <c r="J274" s="107" t="e">
        <f>#REF!</f>
        <v>#REF!</v>
      </c>
      <c r="K274" s="106" t="e">
        <f>#REF!</f>
        <v>#REF!</v>
      </c>
      <c r="L274" s="107">
        <f>Vorrunde!CH264</f>
        <v>31</v>
      </c>
      <c r="M274" s="106">
        <f>Vorrunde!CX210</f>
        <v>26</v>
      </c>
      <c r="N274" s="107">
        <f>Vorrunde!CH102</f>
        <v>8</v>
      </c>
      <c r="O274" s="106">
        <f>Vorrunde!AJ210</f>
        <v>17</v>
      </c>
      <c r="P274" s="107">
        <f>Vorrunde!CM210</f>
        <v>12</v>
      </c>
      <c r="Q274" s="106">
        <f>Vorrunde!CH237</f>
        <v>30</v>
      </c>
      <c r="R274" s="107">
        <f>Vorrunde!CH183</f>
        <v>20</v>
      </c>
      <c r="S274" s="122">
        <f>Vorrunde!BQ210</f>
        <v>19</v>
      </c>
      <c r="T274" s="107">
        <f>Viertelfinal!H46</f>
        <v>15</v>
      </c>
      <c r="U274" s="122">
        <f>Viertelfinal!M46</f>
        <v>12</v>
      </c>
      <c r="V274" s="106"/>
      <c r="W274" s="122"/>
      <c r="X274" s="106"/>
      <c r="Y274" s="107"/>
      <c r="Z274" s="106"/>
      <c r="AA274" s="46" t="e">
        <f>SUM(B274:Z274)</f>
        <v>#REF!</v>
      </c>
    </row>
    <row r="275" spans="1:27">
      <c r="A275" s="41" t="s">
        <v>3</v>
      </c>
      <c r="B275" s="71">
        <f>Vorrunde!Y211</f>
        <v>3</v>
      </c>
      <c r="C275" s="72">
        <f>Vorrunde!CH76</f>
        <v>3</v>
      </c>
      <c r="D275" s="71">
        <f>Vorrunde!CH49</f>
        <v>3</v>
      </c>
      <c r="E275" s="72">
        <f>Vorrunde!N211</f>
        <v>4</v>
      </c>
      <c r="F275" s="71">
        <f>Vorrunde!CH130</f>
        <v>3</v>
      </c>
      <c r="G275" s="72">
        <f>Vorrunde!AU211</f>
        <v>3</v>
      </c>
      <c r="H275" s="71">
        <f>Vorrunde!C211</f>
        <v>4</v>
      </c>
      <c r="I275" s="72">
        <f>Vorrunde!CH22</f>
        <v>3</v>
      </c>
      <c r="J275" s="71" t="e">
        <f>#REF!</f>
        <v>#REF!</v>
      </c>
      <c r="K275" s="72" t="e">
        <f>#REF!</f>
        <v>#REF!</v>
      </c>
      <c r="L275" s="71">
        <f>Vorrunde!CH265</f>
        <v>4</v>
      </c>
      <c r="M275" s="72">
        <f>Vorrunde!CX211</f>
        <v>4</v>
      </c>
      <c r="N275" s="71">
        <f>Vorrunde!CH103</f>
        <v>2</v>
      </c>
      <c r="O275" s="72">
        <f>Vorrunde!AJ211</f>
        <v>3</v>
      </c>
      <c r="P275" s="71">
        <f>Vorrunde!CM211</f>
        <v>5</v>
      </c>
      <c r="Q275" s="72">
        <f>Vorrunde!CH238</f>
        <v>3</v>
      </c>
      <c r="R275" s="71">
        <f>Vorrunde!CH184</f>
        <v>3</v>
      </c>
      <c r="S275" s="77">
        <f>Vorrunde!BQ211</f>
        <v>4</v>
      </c>
      <c r="T275" s="71">
        <f>Viertelfinal!H47</f>
        <v>2</v>
      </c>
      <c r="U275" s="77">
        <f>Viertelfinal!M47</f>
        <v>4</v>
      </c>
      <c r="V275" s="72"/>
      <c r="W275" s="77"/>
      <c r="X275" s="72"/>
      <c r="Y275" s="71"/>
      <c r="Z275" s="72"/>
      <c r="AA275" s="49" t="e">
        <f>SUM(B275:Z275)</f>
        <v>#REF!</v>
      </c>
    </row>
    <row r="276" spans="1:27">
      <c r="A276" s="41" t="s">
        <v>5</v>
      </c>
      <c r="B276" s="107">
        <f>Vorrunde!Y212</f>
        <v>2</v>
      </c>
      <c r="C276" s="176">
        <f>Vorrunde!CH77</f>
        <v>1</v>
      </c>
      <c r="D276" s="75">
        <f>Vorrunde!CH50</f>
        <v>0</v>
      </c>
      <c r="E276" s="106">
        <f>Vorrunde!N212</f>
        <v>2</v>
      </c>
      <c r="F276" s="175">
        <f>Vorrunde!CH131</f>
        <v>1</v>
      </c>
      <c r="G276" s="74">
        <f>Vorrunde!AU212</f>
        <v>0</v>
      </c>
      <c r="H276" s="75">
        <f>Vorrunde!C212</f>
        <v>0</v>
      </c>
      <c r="I276" s="176">
        <f>Vorrunde!CH23</f>
        <v>1</v>
      </c>
      <c r="J276" s="175" t="e">
        <f>#REF!</f>
        <v>#REF!</v>
      </c>
      <c r="K276" s="106" t="e">
        <f>#REF!</f>
        <v>#REF!</v>
      </c>
      <c r="L276" s="75">
        <f>Vorrunde!CH266</f>
        <v>0</v>
      </c>
      <c r="M276" s="176">
        <f>Vorrunde!CX212</f>
        <v>1</v>
      </c>
      <c r="N276" s="175">
        <f>Vorrunde!CH104</f>
        <v>1</v>
      </c>
      <c r="O276" s="176">
        <f>Vorrunde!AJ212</f>
        <v>1</v>
      </c>
      <c r="P276" s="175">
        <f>Vorrunde!CM212</f>
        <v>4</v>
      </c>
      <c r="Q276" s="74">
        <f>Vorrunde!CH239</f>
        <v>0</v>
      </c>
      <c r="R276" s="175">
        <f>Vorrunde!CH185</f>
        <v>1</v>
      </c>
      <c r="S276" s="20">
        <f>Vorrunde!BQ212</f>
        <v>1</v>
      </c>
      <c r="T276" s="75">
        <f>Viertelfinal!H48</f>
        <v>0</v>
      </c>
      <c r="U276" s="20">
        <f>Viertelfinal!M48</f>
        <v>2</v>
      </c>
      <c r="V276" s="106"/>
      <c r="W276" s="122"/>
      <c r="X276" s="106"/>
      <c r="Y276" s="175"/>
      <c r="Z276" s="106"/>
      <c r="AA276" s="73" t="e">
        <f>SUM(B276:Z276)</f>
        <v>#REF!</v>
      </c>
    </row>
    <row r="277" spans="1:27">
      <c r="A277" s="41" t="s">
        <v>10</v>
      </c>
      <c r="B277" s="104">
        <f>Vorrunde!Y213</f>
        <v>0.66666666666666663</v>
      </c>
      <c r="C277" s="181">
        <f>Vorrunde!CH78</f>
        <v>0.33333333333333331</v>
      </c>
      <c r="D277" s="29">
        <f>Vorrunde!CH51</f>
        <v>0</v>
      </c>
      <c r="E277" s="105">
        <f>Vorrunde!N213</f>
        <v>0.5</v>
      </c>
      <c r="F277" s="180">
        <f>Vorrunde!CH132</f>
        <v>0.33333333333333331</v>
      </c>
      <c r="G277" s="28">
        <f>Vorrunde!AU213</f>
        <v>0</v>
      </c>
      <c r="H277" s="29">
        <f>Vorrunde!C213</f>
        <v>0</v>
      </c>
      <c r="I277" s="181">
        <f>Vorrunde!CH24</f>
        <v>0.33333333333333331</v>
      </c>
      <c r="J277" s="180" t="e">
        <f>#REF!</f>
        <v>#REF!</v>
      </c>
      <c r="K277" s="105" t="e">
        <f>#REF!</f>
        <v>#REF!</v>
      </c>
      <c r="L277" s="29">
        <f>Vorrunde!CH267</f>
        <v>0</v>
      </c>
      <c r="M277" s="181">
        <f>Vorrunde!CX213</f>
        <v>0.25</v>
      </c>
      <c r="N277" s="180">
        <f>Vorrunde!CH105</f>
        <v>0.5</v>
      </c>
      <c r="O277" s="181">
        <f>Vorrunde!AJ213</f>
        <v>0.33333333333333331</v>
      </c>
      <c r="P277" s="180">
        <f>Vorrunde!CM213</f>
        <v>0.8</v>
      </c>
      <c r="Q277" s="28">
        <f>Vorrunde!CH240</f>
        <v>0</v>
      </c>
      <c r="R277" s="180">
        <f>Vorrunde!CH186</f>
        <v>0.33333333333333331</v>
      </c>
      <c r="S277" s="182">
        <f>Vorrunde!BQ213</f>
        <v>0.25</v>
      </c>
      <c r="T277" s="29">
        <f>Viertelfinal!H49</f>
        <v>0</v>
      </c>
      <c r="U277" s="182">
        <f>Viertelfinal!M49</f>
        <v>0.5</v>
      </c>
      <c r="V277" s="105"/>
      <c r="W277" s="123"/>
      <c r="X277" s="105"/>
      <c r="Y277" s="180"/>
      <c r="Z277" s="105"/>
      <c r="AA277" s="163" t="e">
        <f t="shared" ref="AA277" si="112">AA276/AA275</f>
        <v>#REF!</v>
      </c>
    </row>
    <row r="278" spans="1:27">
      <c r="A278" s="41" t="s">
        <v>4</v>
      </c>
      <c r="B278" s="108">
        <f>Vorrunde!Y214</f>
        <v>3.6666666666666665</v>
      </c>
      <c r="C278" s="109">
        <f>Vorrunde!CH79</f>
        <v>3.3333333333333335</v>
      </c>
      <c r="D278" s="108">
        <f>Vorrunde!CH52</f>
        <v>7</v>
      </c>
      <c r="E278" s="109">
        <f>Vorrunde!N214</f>
        <v>3.25</v>
      </c>
      <c r="F278" s="108">
        <f>Vorrunde!CH133</f>
        <v>2.6666666666666665</v>
      </c>
      <c r="G278" s="109">
        <f>Vorrunde!AU214</f>
        <v>6.666666666666667</v>
      </c>
      <c r="H278" s="108">
        <f>Vorrunde!C214</f>
        <v>1.25</v>
      </c>
      <c r="I278" s="109">
        <f>Vorrunde!CH25</f>
        <v>4</v>
      </c>
      <c r="J278" s="108" t="e">
        <f>#REF!</f>
        <v>#REF!</v>
      </c>
      <c r="K278" s="109" t="e">
        <f>#REF!</f>
        <v>#REF!</v>
      </c>
      <c r="L278" s="108">
        <f>Vorrunde!CH268</f>
        <v>7.75</v>
      </c>
      <c r="M278" s="109">
        <f>Vorrunde!CX214</f>
        <v>6.5</v>
      </c>
      <c r="N278" s="108">
        <f>Vorrunde!CH106</f>
        <v>4</v>
      </c>
      <c r="O278" s="109">
        <f>Vorrunde!AJ214</f>
        <v>5.666666666666667</v>
      </c>
      <c r="P278" s="108">
        <f>Vorrunde!CM214</f>
        <v>2.4</v>
      </c>
      <c r="Q278" s="109">
        <f>Vorrunde!CH241</f>
        <v>10</v>
      </c>
      <c r="R278" s="108">
        <f>Vorrunde!CH187</f>
        <v>6.666666666666667</v>
      </c>
      <c r="S278" s="124">
        <f>Vorrunde!BQ214</f>
        <v>4.75</v>
      </c>
      <c r="T278" s="108">
        <f>Viertelfinal!H50</f>
        <v>7.5</v>
      </c>
      <c r="U278" s="124">
        <f>Viertelfinal!M50</f>
        <v>3</v>
      </c>
      <c r="V278" s="109"/>
      <c r="W278" s="126"/>
      <c r="X278" s="109"/>
      <c r="Y278" s="108"/>
      <c r="Z278" s="109"/>
      <c r="AA278" s="55" t="e">
        <f>SUM(B278:Z278)/20</f>
        <v>#REF!</v>
      </c>
    </row>
    <row r="279" spans="1:27">
      <c r="A279" s="56" t="s">
        <v>7</v>
      </c>
      <c r="B279" s="111">
        <f>Vorrunde!Y215</f>
        <v>11</v>
      </c>
      <c r="C279" s="110">
        <f>Vorrunde!CH80</f>
        <v>5</v>
      </c>
      <c r="D279" s="111">
        <f>Vorrunde!CH53</f>
        <v>7</v>
      </c>
      <c r="E279" s="110">
        <f>Vorrunde!N215</f>
        <v>6.5</v>
      </c>
      <c r="F279" s="111">
        <f>Vorrunde!CH134</f>
        <v>4</v>
      </c>
      <c r="G279" s="110">
        <f>Vorrunde!AU215</f>
        <v>6.666666666666667</v>
      </c>
      <c r="H279" s="111">
        <f>Vorrunde!C215</f>
        <v>1.25</v>
      </c>
      <c r="I279" s="110">
        <f>Vorrunde!CH26</f>
        <v>6</v>
      </c>
      <c r="J279" s="111" t="e">
        <f>#REF!</f>
        <v>#REF!</v>
      </c>
      <c r="K279" s="110" t="e">
        <f>#REF!</f>
        <v>#REF!</v>
      </c>
      <c r="L279" s="111">
        <f>Vorrunde!CH269</f>
        <v>7.75</v>
      </c>
      <c r="M279" s="110">
        <f>Vorrunde!CX215</f>
        <v>8.6666666666666661</v>
      </c>
      <c r="N279" s="111">
        <f>Vorrunde!CH107</f>
        <v>8</v>
      </c>
      <c r="O279" s="110">
        <f>Vorrunde!AJ215</f>
        <v>8.5</v>
      </c>
      <c r="P279" s="111">
        <f>Vorrunde!CM215</f>
        <v>12</v>
      </c>
      <c r="Q279" s="110">
        <f>Vorrunde!CH242</f>
        <v>10</v>
      </c>
      <c r="R279" s="111">
        <f>Vorrunde!CH188</f>
        <v>10</v>
      </c>
      <c r="S279" s="125">
        <f>Vorrunde!BQ215</f>
        <v>6.333333333333333</v>
      </c>
      <c r="T279" s="111">
        <f>Viertelfinal!H51</f>
        <v>7.5</v>
      </c>
      <c r="U279" s="125">
        <f>Viertelfinal!M51</f>
        <v>6</v>
      </c>
      <c r="V279" s="110"/>
      <c r="W279" s="125"/>
      <c r="X279" s="110"/>
      <c r="Y279" s="111"/>
      <c r="Z279" s="110"/>
      <c r="AA279" s="63" t="e">
        <f>SUM(B279:Z279)/20</f>
        <v>#REF!</v>
      </c>
    </row>
    <row r="280" spans="1:27" ht="5.0999999999999996" customHeight="1">
      <c r="B280" s="68"/>
      <c r="C280" s="69"/>
      <c r="D280" s="68"/>
      <c r="E280" s="69"/>
      <c r="F280" s="71"/>
      <c r="G280" s="72"/>
      <c r="H280" s="71"/>
      <c r="I280" s="72"/>
      <c r="J280" s="71"/>
      <c r="K280" s="72"/>
      <c r="L280" s="71"/>
      <c r="M280" s="72"/>
      <c r="N280" s="71"/>
      <c r="O280" s="72"/>
      <c r="P280" s="71"/>
      <c r="Q280" s="72"/>
      <c r="R280" s="71"/>
      <c r="S280" s="77"/>
      <c r="T280" s="16"/>
      <c r="U280" s="137"/>
      <c r="V280" s="138"/>
      <c r="W280" s="77"/>
      <c r="X280" s="72"/>
      <c r="Y280" s="71"/>
      <c r="Z280" s="72"/>
      <c r="AA280" s="66"/>
    </row>
    <row r="281" spans="1:27">
      <c r="A281" s="67" t="s">
        <v>27</v>
      </c>
      <c r="B281" s="188"/>
      <c r="C281" s="190"/>
      <c r="D281" s="189"/>
      <c r="E281" s="190"/>
      <c r="F281" s="116"/>
      <c r="G281" s="69"/>
      <c r="H281" s="68"/>
      <c r="I281" s="69"/>
      <c r="J281" s="68"/>
      <c r="K281" s="69"/>
      <c r="L281" s="68"/>
      <c r="M281" s="69"/>
      <c r="N281" s="68"/>
      <c r="O281" s="69"/>
      <c r="P281" s="68"/>
      <c r="Q281" s="69"/>
      <c r="R281" s="68"/>
      <c r="S281" s="116"/>
      <c r="T281" s="68"/>
      <c r="U281" s="116"/>
      <c r="V281" s="69"/>
      <c r="W281" s="116"/>
      <c r="X281" s="69"/>
      <c r="Y281" s="68"/>
      <c r="Z281" s="69"/>
      <c r="AA281" s="70"/>
    </row>
    <row r="282" spans="1:27">
      <c r="A282" s="41" t="s">
        <v>2</v>
      </c>
      <c r="B282" s="71">
        <f>Vorrunde!Z210</f>
        <v>15</v>
      </c>
      <c r="C282" s="72">
        <f>Vorrunde!CI75</f>
        <v>3</v>
      </c>
      <c r="D282" s="77">
        <f>Vorrunde!CI48</f>
        <v>11</v>
      </c>
      <c r="E282" s="72">
        <f>Vorrunde!O210</f>
        <v>9</v>
      </c>
      <c r="F282" s="122">
        <f>Vorrunde!CI129</f>
        <v>0</v>
      </c>
      <c r="G282" s="106">
        <f>Vorrunde!AV210</f>
        <v>12</v>
      </c>
      <c r="H282" s="107">
        <f>Vorrunde!D210</f>
        <v>7</v>
      </c>
      <c r="I282" s="106">
        <f>Vorrunde!CI21</f>
        <v>2</v>
      </c>
      <c r="J282" s="107" t="e">
        <f>#REF!</f>
        <v>#REF!</v>
      </c>
      <c r="K282" s="106" t="e">
        <f>#REF!</f>
        <v>#REF!</v>
      </c>
      <c r="L282" s="107">
        <f>Vorrunde!CI264</f>
        <v>8</v>
      </c>
      <c r="M282" s="106">
        <f>Vorrunde!CY210</f>
        <v>7</v>
      </c>
      <c r="N282" s="107">
        <f>Vorrunde!CI102</f>
        <v>0</v>
      </c>
      <c r="O282" s="106">
        <f>Vorrunde!AK210</f>
        <v>12</v>
      </c>
      <c r="P282" s="107">
        <f>Vorrunde!CN210</f>
        <v>7</v>
      </c>
      <c r="Q282" s="106">
        <f>Vorrunde!CI237</f>
        <v>13</v>
      </c>
      <c r="R282" s="107">
        <f>Vorrunde!CI183</f>
        <v>4</v>
      </c>
      <c r="S282" s="122">
        <f>Vorrunde!BR210</f>
        <v>27</v>
      </c>
      <c r="T282" s="107">
        <f>Viertelfinal!I46</f>
        <v>5</v>
      </c>
      <c r="U282" s="122">
        <f>Viertelfinal!N46</f>
        <v>14</v>
      </c>
      <c r="V282" s="106"/>
      <c r="W282" s="122"/>
      <c r="X282" s="106"/>
      <c r="Y282" s="107"/>
      <c r="Z282" s="106"/>
      <c r="AA282" s="46" t="e">
        <f>SUM(B282:Z282)</f>
        <v>#REF!</v>
      </c>
    </row>
    <row r="283" spans="1:27">
      <c r="A283" s="41" t="s">
        <v>3</v>
      </c>
      <c r="B283" s="71">
        <f>Vorrunde!Z211</f>
        <v>2</v>
      </c>
      <c r="C283" s="72">
        <f>Vorrunde!CI76</f>
        <v>3</v>
      </c>
      <c r="D283" s="77">
        <f>Vorrunde!CI49</f>
        <v>3</v>
      </c>
      <c r="E283" s="72">
        <f>Vorrunde!O211</f>
        <v>3</v>
      </c>
      <c r="F283" s="77">
        <f>Vorrunde!CI130</f>
        <v>2</v>
      </c>
      <c r="G283" s="72">
        <f>Vorrunde!AV211</f>
        <v>3</v>
      </c>
      <c r="H283" s="71">
        <f>Vorrunde!D211</f>
        <v>3</v>
      </c>
      <c r="I283" s="72">
        <f>Vorrunde!CI22</f>
        <v>2</v>
      </c>
      <c r="J283" s="71" t="e">
        <f>#REF!</f>
        <v>#REF!</v>
      </c>
      <c r="K283" s="72" t="e">
        <f>#REF!</f>
        <v>#REF!</v>
      </c>
      <c r="L283" s="71">
        <f>Vorrunde!CI265</f>
        <v>4</v>
      </c>
      <c r="M283" s="72">
        <f>Vorrunde!CY211</f>
        <v>3</v>
      </c>
      <c r="N283" s="71">
        <f>Vorrunde!CI103</f>
        <v>2</v>
      </c>
      <c r="O283" s="72">
        <f>Vorrunde!AK211</f>
        <v>2</v>
      </c>
      <c r="P283" s="71">
        <f>Vorrunde!CN211</f>
        <v>5</v>
      </c>
      <c r="Q283" s="72">
        <f>Vorrunde!CI238</f>
        <v>3</v>
      </c>
      <c r="R283" s="71">
        <f>Vorrunde!CI184</f>
        <v>3</v>
      </c>
      <c r="S283" s="77">
        <f>Vorrunde!BR211</f>
        <v>4</v>
      </c>
      <c r="T283" s="71">
        <f>Viertelfinal!I47</f>
        <v>2</v>
      </c>
      <c r="U283" s="77">
        <f>Viertelfinal!N47</f>
        <v>3</v>
      </c>
      <c r="V283" s="72"/>
      <c r="W283" s="77"/>
      <c r="X283" s="72"/>
      <c r="Y283" s="71"/>
      <c r="Z283" s="72"/>
      <c r="AA283" s="49" t="e">
        <f>SUM(B283:Z283)</f>
        <v>#REF!</v>
      </c>
    </row>
    <row r="284" spans="1:27">
      <c r="A284" s="41" t="s">
        <v>5</v>
      </c>
      <c r="B284" s="75">
        <f>Vorrunde!Z212</f>
        <v>0</v>
      </c>
      <c r="C284" s="176">
        <f>Vorrunde!CI77</f>
        <v>2</v>
      </c>
      <c r="D284" s="122">
        <f>Vorrunde!CI50</f>
        <v>1</v>
      </c>
      <c r="E284" s="176">
        <f>Vorrunde!O212</f>
        <v>1</v>
      </c>
      <c r="F284" s="20">
        <f>Vorrunde!CI131</f>
        <v>2</v>
      </c>
      <c r="G284" s="176">
        <f>Vorrunde!AV212</f>
        <v>1</v>
      </c>
      <c r="H284" s="175">
        <f>Vorrunde!D212</f>
        <v>1</v>
      </c>
      <c r="I284" s="176">
        <f>Vorrunde!CI23</f>
        <v>1</v>
      </c>
      <c r="J284" s="101" t="e">
        <f>#REF!</f>
        <v>#REF!</v>
      </c>
      <c r="K284" s="176" t="e">
        <f>#REF!</f>
        <v>#REF!</v>
      </c>
      <c r="L284" s="175">
        <f>Vorrunde!CI266</f>
        <v>1</v>
      </c>
      <c r="M284" s="176">
        <f>Vorrunde!CY212</f>
        <v>1</v>
      </c>
      <c r="N284" s="175">
        <f>Vorrunde!CI104</f>
        <v>2</v>
      </c>
      <c r="O284" s="74">
        <f>Vorrunde!AK212</f>
        <v>0</v>
      </c>
      <c r="P284" s="175">
        <f>Vorrunde!CN212</f>
        <v>2</v>
      </c>
      <c r="Q284" s="176">
        <f>Vorrunde!CI239</f>
        <v>1</v>
      </c>
      <c r="R284" s="107">
        <f>Vorrunde!CI185</f>
        <v>2</v>
      </c>
      <c r="S284" s="117">
        <f>Vorrunde!BR212</f>
        <v>0</v>
      </c>
      <c r="T284" s="75">
        <f>Viertelfinal!I48</f>
        <v>0</v>
      </c>
      <c r="U284" s="117">
        <f>Viertelfinal!N48</f>
        <v>0</v>
      </c>
      <c r="V284" s="176"/>
      <c r="W284" s="122"/>
      <c r="X284" s="106"/>
      <c r="Y284" s="175"/>
      <c r="Z284" s="106"/>
      <c r="AA284" s="73" t="e">
        <f>SUM(B284:Z284)</f>
        <v>#REF!</v>
      </c>
    </row>
    <row r="285" spans="1:27">
      <c r="A285" s="41" t="s">
        <v>10</v>
      </c>
      <c r="B285" s="29">
        <f>Vorrunde!Z213</f>
        <v>0</v>
      </c>
      <c r="C285" s="181">
        <f>Vorrunde!CI78</f>
        <v>0.66666666666666663</v>
      </c>
      <c r="D285" s="123">
        <f>Vorrunde!CI51</f>
        <v>0.33333333333333331</v>
      </c>
      <c r="E285" s="181">
        <f>Vorrunde!O213</f>
        <v>0.33333333333333331</v>
      </c>
      <c r="F285" s="182">
        <f>Vorrunde!CI132</f>
        <v>1</v>
      </c>
      <c r="G285" s="181">
        <f>Vorrunde!AV213</f>
        <v>0.33333333333333331</v>
      </c>
      <c r="H285" s="180">
        <f>Vorrunde!D213</f>
        <v>0.33333333333333331</v>
      </c>
      <c r="I285" s="181">
        <f>Vorrunde!CI24</f>
        <v>0.5</v>
      </c>
      <c r="J285" s="332" t="e">
        <f>#REF!</f>
        <v>#REF!</v>
      </c>
      <c r="K285" s="181" t="e">
        <f>#REF!</f>
        <v>#REF!</v>
      </c>
      <c r="L285" s="180">
        <f>Vorrunde!CI267</f>
        <v>0.25</v>
      </c>
      <c r="M285" s="181">
        <f>Vorrunde!CY213</f>
        <v>0.33333333333333331</v>
      </c>
      <c r="N285" s="180">
        <f>Vorrunde!CI105</f>
        <v>1</v>
      </c>
      <c r="O285" s="28">
        <f>Vorrunde!AK213</f>
        <v>0</v>
      </c>
      <c r="P285" s="180">
        <f>Vorrunde!CN213</f>
        <v>0.4</v>
      </c>
      <c r="Q285" s="181">
        <f>Vorrunde!CI240</f>
        <v>0.33333333333333331</v>
      </c>
      <c r="R285" s="104">
        <f>Vorrunde!CI186</f>
        <v>0.66666666666666663</v>
      </c>
      <c r="S285" s="118">
        <f>Vorrunde!BR213</f>
        <v>0</v>
      </c>
      <c r="T285" s="29">
        <f>Viertelfinal!I49</f>
        <v>0</v>
      </c>
      <c r="U285" s="118">
        <f>Viertelfinal!N49</f>
        <v>0</v>
      </c>
      <c r="V285" s="181"/>
      <c r="W285" s="123"/>
      <c r="X285" s="105"/>
      <c r="Y285" s="180"/>
      <c r="Z285" s="105"/>
      <c r="AA285" s="163" t="e">
        <f t="shared" ref="AA285" si="113">AA284/AA283</f>
        <v>#REF!</v>
      </c>
    </row>
    <row r="286" spans="1:27">
      <c r="A286" s="41" t="s">
        <v>4</v>
      </c>
      <c r="B286" s="108">
        <f>Vorrunde!Z214</f>
        <v>7.5</v>
      </c>
      <c r="C286" s="109">
        <f>Vorrunde!CI79</f>
        <v>1</v>
      </c>
      <c r="D286" s="126">
        <f>Vorrunde!CI52</f>
        <v>3.6666666666666665</v>
      </c>
      <c r="E286" s="109">
        <f>Vorrunde!O214</f>
        <v>3</v>
      </c>
      <c r="F286" s="126">
        <f>Vorrunde!CI133</f>
        <v>0</v>
      </c>
      <c r="G286" s="109">
        <f>Vorrunde!AV214</f>
        <v>4</v>
      </c>
      <c r="H286" s="108">
        <f>Vorrunde!D214</f>
        <v>2.3333333333333335</v>
      </c>
      <c r="I286" s="109">
        <f>Vorrunde!CI25</f>
        <v>1</v>
      </c>
      <c r="J286" s="108" t="e">
        <f>#REF!</f>
        <v>#REF!</v>
      </c>
      <c r="K286" s="109" t="e">
        <f>#REF!</f>
        <v>#REF!</v>
      </c>
      <c r="L286" s="108">
        <f>Vorrunde!CI268</f>
        <v>2</v>
      </c>
      <c r="M286" s="109">
        <f>Vorrunde!CY214</f>
        <v>2.3333333333333335</v>
      </c>
      <c r="N286" s="108">
        <f>Vorrunde!CI106</f>
        <v>0</v>
      </c>
      <c r="O286" s="109">
        <f>Vorrunde!AK214</f>
        <v>6</v>
      </c>
      <c r="P286" s="108">
        <f>Vorrunde!CN214</f>
        <v>1.4</v>
      </c>
      <c r="Q286" s="109">
        <f>Vorrunde!CI241</f>
        <v>4.333333333333333</v>
      </c>
      <c r="R286" s="108">
        <f>Vorrunde!CI187</f>
        <v>1.3333333333333333</v>
      </c>
      <c r="S286" s="124">
        <f>Vorrunde!BR214</f>
        <v>6.75</v>
      </c>
      <c r="T286" s="108">
        <f>Viertelfinal!I50</f>
        <v>2.5</v>
      </c>
      <c r="U286" s="124">
        <f>Viertelfinal!N50</f>
        <v>4.666666666666667</v>
      </c>
      <c r="V286" s="109"/>
      <c r="W286" s="126"/>
      <c r="X286" s="109"/>
      <c r="Y286" s="108"/>
      <c r="Z286" s="109"/>
      <c r="AA286" s="55" t="e">
        <f>SUM(B286:Z286)/20</f>
        <v>#REF!</v>
      </c>
    </row>
    <row r="287" spans="1:27">
      <c r="A287" s="56" t="s">
        <v>7</v>
      </c>
      <c r="B287" s="111">
        <f>Vorrunde!Z215</f>
        <v>7.5</v>
      </c>
      <c r="C287" s="110">
        <f>Vorrunde!CI80</f>
        <v>3</v>
      </c>
      <c r="D287" s="125">
        <f>Vorrunde!CI53</f>
        <v>5.5</v>
      </c>
      <c r="E287" s="110">
        <f>Vorrunde!O215</f>
        <v>4.5</v>
      </c>
      <c r="F287" s="125">
        <f>Vorrunde!CI134</f>
        <v>0</v>
      </c>
      <c r="G287" s="110">
        <f>Vorrunde!AV215</f>
        <v>6</v>
      </c>
      <c r="H287" s="111">
        <f>Vorrunde!D215</f>
        <v>3.5</v>
      </c>
      <c r="I287" s="110">
        <f>Vorrunde!CI26</f>
        <v>2</v>
      </c>
      <c r="J287" s="111" t="e">
        <f>#REF!</f>
        <v>#REF!</v>
      </c>
      <c r="K287" s="110" t="e">
        <f>#REF!</f>
        <v>#REF!</v>
      </c>
      <c r="L287" s="111">
        <f>Vorrunde!CI269</f>
        <v>2.6666666666666665</v>
      </c>
      <c r="M287" s="110">
        <f>Vorrunde!CY215</f>
        <v>3.5</v>
      </c>
      <c r="N287" s="111">
        <f>Vorrunde!CI107</f>
        <v>0</v>
      </c>
      <c r="O287" s="110">
        <f>Vorrunde!AK215</f>
        <v>6</v>
      </c>
      <c r="P287" s="111">
        <f>Vorrunde!CN215</f>
        <v>2.3333333333333335</v>
      </c>
      <c r="Q287" s="110">
        <f>Vorrunde!CI242</f>
        <v>6.5</v>
      </c>
      <c r="R287" s="111">
        <f>Vorrunde!CI188</f>
        <v>4</v>
      </c>
      <c r="S287" s="125">
        <f>Vorrunde!BR215</f>
        <v>6.75</v>
      </c>
      <c r="T287" s="111">
        <f>Viertelfinal!I51</f>
        <v>2.5</v>
      </c>
      <c r="U287" s="125">
        <f>Viertelfinal!N51</f>
        <v>4.666666666666667</v>
      </c>
      <c r="V287" s="110"/>
      <c r="W287" s="125"/>
      <c r="X287" s="110"/>
      <c r="Y287" s="111"/>
      <c r="Z287" s="110"/>
      <c r="AA287" s="63" t="e">
        <f>SUM(B287:Z287)/20</f>
        <v>#REF!</v>
      </c>
    </row>
    <row r="288" spans="1:27" ht="5.0999999999999996" customHeight="1">
      <c r="B288" s="71"/>
      <c r="C288" s="72"/>
      <c r="D288" s="71"/>
      <c r="E288" s="72"/>
      <c r="F288" s="71"/>
      <c r="G288" s="72"/>
      <c r="H288" s="71"/>
      <c r="I288" s="72"/>
      <c r="J288" s="71"/>
      <c r="K288" s="72"/>
      <c r="L288" s="71"/>
      <c r="M288" s="72"/>
      <c r="N288" s="71"/>
      <c r="O288" s="72"/>
      <c r="P288" s="71"/>
      <c r="Q288" s="72"/>
      <c r="R288" s="71"/>
      <c r="S288" s="77"/>
      <c r="T288" s="16"/>
      <c r="U288" s="137"/>
      <c r="V288" s="138"/>
      <c r="W288" s="77"/>
      <c r="X288" s="72"/>
      <c r="Y288" s="71"/>
      <c r="Z288" s="72"/>
      <c r="AA288" s="66"/>
    </row>
    <row r="289" spans="1:27">
      <c r="A289" s="67" t="s">
        <v>8</v>
      </c>
      <c r="B289" s="188"/>
      <c r="C289" s="190"/>
      <c r="D289" s="189"/>
      <c r="E289" s="190"/>
      <c r="F289" s="116"/>
      <c r="G289" s="69"/>
      <c r="H289" s="68"/>
      <c r="I289" s="69"/>
      <c r="J289" s="68"/>
      <c r="K289" s="69"/>
      <c r="L289" s="68"/>
      <c r="M289" s="69"/>
      <c r="N289" s="68"/>
      <c r="O289" s="69"/>
      <c r="P289" s="68"/>
      <c r="Q289" s="69"/>
      <c r="R289" s="68"/>
      <c r="S289" s="116"/>
      <c r="T289" s="68"/>
      <c r="U289" s="116"/>
      <c r="V289" s="69"/>
      <c r="W289" s="116"/>
      <c r="X289" s="69"/>
      <c r="Y289" s="68"/>
      <c r="Z289" s="69"/>
      <c r="AA289" s="70"/>
    </row>
    <row r="290" spans="1:27">
      <c r="A290" s="41" t="s">
        <v>2</v>
      </c>
      <c r="B290" s="71">
        <f>Vorrunde!AA210</f>
        <v>0</v>
      </c>
      <c r="C290" s="72">
        <f>Vorrunde!CJ75</f>
        <v>8</v>
      </c>
      <c r="D290" s="77">
        <f>Vorrunde!CJ48</f>
        <v>18</v>
      </c>
      <c r="E290" s="72">
        <f>Vorrunde!P210</f>
        <v>12</v>
      </c>
      <c r="F290" s="122">
        <f>Vorrunde!CJ129</f>
        <v>15</v>
      </c>
      <c r="G290" s="106">
        <f>Vorrunde!AW210</f>
        <v>18</v>
      </c>
      <c r="H290" s="107">
        <f>Vorrunde!E210</f>
        <v>26</v>
      </c>
      <c r="I290" s="106">
        <f>Vorrunde!CJ21</f>
        <v>7</v>
      </c>
      <c r="J290" s="107" t="e">
        <f>#REF!</f>
        <v>#REF!</v>
      </c>
      <c r="K290" s="106" t="e">
        <f>#REF!</f>
        <v>#REF!</v>
      </c>
      <c r="L290" s="107">
        <f>Vorrunde!CJ264</f>
        <v>9</v>
      </c>
      <c r="M290" s="106">
        <f>Vorrunde!CZ210</f>
        <v>17</v>
      </c>
      <c r="N290" s="107">
        <f>Vorrunde!CJ102</f>
        <v>12</v>
      </c>
      <c r="O290" s="106">
        <f>Vorrunde!AL210</f>
        <v>21</v>
      </c>
      <c r="P290" s="107">
        <f>Vorrunde!CO210</f>
        <v>31</v>
      </c>
      <c r="Q290" s="106">
        <f>Vorrunde!CJ237</f>
        <v>3</v>
      </c>
      <c r="R290" s="107">
        <f>Vorrunde!CJ183</f>
        <v>11</v>
      </c>
      <c r="S290" s="122">
        <f>Vorrunde!BS210</f>
        <v>4</v>
      </c>
      <c r="T290" s="107">
        <f>Viertelfinal!J46</f>
        <v>8</v>
      </c>
      <c r="U290" s="122">
        <f>Viertelfinal!O46</f>
        <v>14</v>
      </c>
      <c r="V290" s="106"/>
      <c r="W290" s="122"/>
      <c r="X290" s="106"/>
      <c r="Y290" s="107"/>
      <c r="Z290" s="106"/>
      <c r="AA290" s="46" t="e">
        <f>SUM(B290:Z290)</f>
        <v>#REF!</v>
      </c>
    </row>
    <row r="291" spans="1:27">
      <c r="A291" s="41" t="s">
        <v>3</v>
      </c>
      <c r="B291" s="71">
        <f>Vorrunde!AA211</f>
        <v>2</v>
      </c>
      <c r="C291" s="72">
        <f>Vorrunde!CJ76</f>
        <v>2</v>
      </c>
      <c r="D291" s="77">
        <f>Vorrunde!CJ49</f>
        <v>2</v>
      </c>
      <c r="E291" s="72">
        <f>Vorrunde!P211</f>
        <v>3</v>
      </c>
      <c r="F291" s="77">
        <f>Vorrunde!CJ130</f>
        <v>2</v>
      </c>
      <c r="G291" s="72">
        <f>Vorrunde!AW211</f>
        <v>3</v>
      </c>
      <c r="H291" s="71">
        <f>Vorrunde!E211</f>
        <v>3</v>
      </c>
      <c r="I291" s="72">
        <f>Vorrunde!CJ22</f>
        <v>2</v>
      </c>
      <c r="J291" s="71" t="e">
        <f>#REF!</f>
        <v>#REF!</v>
      </c>
      <c r="K291" s="72" t="e">
        <f>#REF!</f>
        <v>#REF!</v>
      </c>
      <c r="L291" s="71">
        <f>Vorrunde!CJ265</f>
        <v>4</v>
      </c>
      <c r="M291" s="72">
        <f>Vorrunde!CZ211</f>
        <v>3</v>
      </c>
      <c r="N291" s="71">
        <f>Vorrunde!CJ103</f>
        <v>1</v>
      </c>
      <c r="O291" s="72">
        <f>Vorrunde!AL211</f>
        <v>2</v>
      </c>
      <c r="P291" s="71">
        <f>Vorrunde!CO211</f>
        <v>5</v>
      </c>
      <c r="Q291" s="72">
        <f>Vorrunde!CJ238</f>
        <v>2</v>
      </c>
      <c r="R291" s="71">
        <f>Vorrunde!CJ184</f>
        <v>2</v>
      </c>
      <c r="S291" s="77">
        <f>Vorrunde!BS211</f>
        <v>3</v>
      </c>
      <c r="T291" s="71">
        <f>Viertelfinal!J47</f>
        <v>1</v>
      </c>
      <c r="U291" s="77">
        <f>Viertelfinal!O47</f>
        <v>3</v>
      </c>
      <c r="V291" s="72"/>
      <c r="W291" s="77"/>
      <c r="X291" s="72"/>
      <c r="Y291" s="71"/>
      <c r="Z291" s="72"/>
      <c r="AA291" s="49" t="e">
        <f>SUM(B291:Z291)</f>
        <v>#REF!</v>
      </c>
    </row>
    <row r="292" spans="1:27">
      <c r="A292" s="41" t="s">
        <v>5</v>
      </c>
      <c r="B292" s="175">
        <f>Vorrunde!AA212</f>
        <v>2</v>
      </c>
      <c r="C292" s="74">
        <f>Vorrunde!CJ77</f>
        <v>0</v>
      </c>
      <c r="D292" s="117">
        <f>Vorrunde!CJ50</f>
        <v>0</v>
      </c>
      <c r="E292" s="74">
        <f>Vorrunde!P212</f>
        <v>0</v>
      </c>
      <c r="F292" s="117">
        <f>Vorrunde!CJ131</f>
        <v>0</v>
      </c>
      <c r="G292" s="176">
        <f>Vorrunde!AW212</f>
        <v>1</v>
      </c>
      <c r="H292" s="75">
        <f>Vorrunde!E212</f>
        <v>0</v>
      </c>
      <c r="I292" s="74">
        <f>Vorrunde!CJ23</f>
        <v>0</v>
      </c>
      <c r="J292" s="101" t="e">
        <f>#REF!</f>
        <v>#REF!</v>
      </c>
      <c r="K292" s="88" t="e">
        <f>#REF!</f>
        <v>#REF!</v>
      </c>
      <c r="L292" s="175">
        <f>Vorrunde!CJ266</f>
        <v>3</v>
      </c>
      <c r="M292" s="74">
        <f>Vorrunde!CZ212</f>
        <v>0</v>
      </c>
      <c r="N292" s="75">
        <f>Vorrunde!CJ104</f>
        <v>0</v>
      </c>
      <c r="O292" s="74">
        <f>Vorrunde!AL212</f>
        <v>0</v>
      </c>
      <c r="P292" s="75">
        <f>Vorrunde!CO212</f>
        <v>0</v>
      </c>
      <c r="Q292" s="176">
        <f>Vorrunde!CJ239</f>
        <v>1</v>
      </c>
      <c r="R292" s="75">
        <f>Vorrunde!CJ185</f>
        <v>0</v>
      </c>
      <c r="S292" s="20">
        <f>Vorrunde!BS212</f>
        <v>2</v>
      </c>
      <c r="T292" s="75">
        <f>Viertelfinal!J48</f>
        <v>0</v>
      </c>
      <c r="U292" s="20">
        <f>Viertelfinal!O48</f>
        <v>1</v>
      </c>
      <c r="V292" s="106"/>
      <c r="W292" s="20"/>
      <c r="X292" s="106"/>
      <c r="Y292" s="175"/>
      <c r="Z292" s="176"/>
      <c r="AA292" s="73" t="e">
        <f>SUM(B292:Z292)</f>
        <v>#REF!</v>
      </c>
    </row>
    <row r="293" spans="1:27">
      <c r="A293" s="41" t="s">
        <v>10</v>
      </c>
      <c r="B293" s="180">
        <f>Vorrunde!AA213</f>
        <v>1</v>
      </c>
      <c r="C293" s="28">
        <f>Vorrunde!CJ78</f>
        <v>0</v>
      </c>
      <c r="D293" s="118">
        <f>Vorrunde!CJ51</f>
        <v>0</v>
      </c>
      <c r="E293" s="28">
        <f>Vorrunde!P213</f>
        <v>0</v>
      </c>
      <c r="F293" s="118">
        <f>Vorrunde!CJ132</f>
        <v>0</v>
      </c>
      <c r="G293" s="181">
        <f>Vorrunde!AW213</f>
        <v>0.33333333333333331</v>
      </c>
      <c r="H293" s="29">
        <f>Vorrunde!E213</f>
        <v>0</v>
      </c>
      <c r="I293" s="28">
        <f>Vorrunde!CJ24</f>
        <v>0</v>
      </c>
      <c r="J293" s="332" t="e">
        <f>#REF!</f>
        <v>#REF!</v>
      </c>
      <c r="K293" s="91" t="e">
        <f>#REF!</f>
        <v>#REF!</v>
      </c>
      <c r="L293" s="180">
        <f>Vorrunde!CJ267</f>
        <v>0.75</v>
      </c>
      <c r="M293" s="28">
        <f>Vorrunde!CZ213</f>
        <v>0</v>
      </c>
      <c r="N293" s="29">
        <f>Vorrunde!CJ105</f>
        <v>0</v>
      </c>
      <c r="O293" s="28">
        <f>Vorrunde!AL213</f>
        <v>0</v>
      </c>
      <c r="P293" s="29">
        <f>Vorrunde!CO213</f>
        <v>0</v>
      </c>
      <c r="Q293" s="181">
        <f>Vorrunde!CJ240</f>
        <v>0.5</v>
      </c>
      <c r="R293" s="29">
        <f>Vorrunde!CJ186</f>
        <v>0</v>
      </c>
      <c r="S293" s="182">
        <f>Vorrunde!BS213</f>
        <v>0.66666666666666663</v>
      </c>
      <c r="T293" s="29">
        <f>Viertelfinal!J49</f>
        <v>0</v>
      </c>
      <c r="U293" s="182">
        <f>Viertelfinal!O49</f>
        <v>0.33333333333333331</v>
      </c>
      <c r="V293" s="105"/>
      <c r="W293" s="182"/>
      <c r="X293" s="105"/>
      <c r="Y293" s="180"/>
      <c r="Z293" s="181"/>
      <c r="AA293" s="163" t="e">
        <f t="shared" ref="AA293" si="114">AA292/AA291</f>
        <v>#REF!</v>
      </c>
    </row>
    <row r="294" spans="1:27">
      <c r="A294" s="41" t="s">
        <v>4</v>
      </c>
      <c r="B294" s="108">
        <f>Vorrunde!AA214</f>
        <v>0</v>
      </c>
      <c r="C294" s="109">
        <f>Vorrunde!CJ79</f>
        <v>4</v>
      </c>
      <c r="D294" s="126">
        <f>Vorrunde!CJ52</f>
        <v>9</v>
      </c>
      <c r="E294" s="109">
        <f>Vorrunde!P214</f>
        <v>4</v>
      </c>
      <c r="F294" s="126">
        <f>Vorrunde!CJ133</f>
        <v>7.5</v>
      </c>
      <c r="G294" s="109">
        <f>Vorrunde!AW214</f>
        <v>6</v>
      </c>
      <c r="H294" s="108">
        <f>Vorrunde!E214</f>
        <v>8.6666666666666661</v>
      </c>
      <c r="I294" s="109">
        <f>Vorrunde!CJ25</f>
        <v>3.5</v>
      </c>
      <c r="J294" s="108" t="e">
        <f>#REF!</f>
        <v>#REF!</v>
      </c>
      <c r="K294" s="109" t="e">
        <f>#REF!</f>
        <v>#REF!</v>
      </c>
      <c r="L294" s="108">
        <f>Vorrunde!CJ268</f>
        <v>2.25</v>
      </c>
      <c r="M294" s="109">
        <f>Vorrunde!CZ214</f>
        <v>5.666666666666667</v>
      </c>
      <c r="N294" s="108">
        <f>Vorrunde!CJ106</f>
        <v>12</v>
      </c>
      <c r="O294" s="109">
        <f>Vorrunde!AL214</f>
        <v>10.5</v>
      </c>
      <c r="P294" s="108">
        <f>Vorrunde!CO214</f>
        <v>6.2</v>
      </c>
      <c r="Q294" s="109">
        <f>Vorrunde!CJ241</f>
        <v>1.5</v>
      </c>
      <c r="R294" s="108">
        <f>Vorrunde!CJ187</f>
        <v>5.5</v>
      </c>
      <c r="S294" s="124">
        <f>Vorrunde!BS214</f>
        <v>1.3333333333333333</v>
      </c>
      <c r="T294" s="108">
        <f>Viertelfinal!J50</f>
        <v>8</v>
      </c>
      <c r="U294" s="124">
        <f>Viertelfinal!O50</f>
        <v>4.666666666666667</v>
      </c>
      <c r="V294" s="109"/>
      <c r="W294" s="126"/>
      <c r="X294" s="109"/>
      <c r="Y294" s="108"/>
      <c r="Z294" s="109"/>
      <c r="AA294" s="55" t="e">
        <f>SUM(B294:Z294)/20</f>
        <v>#REF!</v>
      </c>
    </row>
    <row r="295" spans="1:27">
      <c r="A295" s="56" t="s">
        <v>7</v>
      </c>
      <c r="B295" s="111">
        <f>Vorrunde!AA215</f>
        <v>0</v>
      </c>
      <c r="C295" s="110">
        <f>Vorrunde!CJ80</f>
        <v>4</v>
      </c>
      <c r="D295" s="125">
        <f>Vorrunde!CJ53</f>
        <v>9</v>
      </c>
      <c r="E295" s="110">
        <f>Vorrunde!P215</f>
        <v>4</v>
      </c>
      <c r="F295" s="125">
        <f>Vorrunde!CJ134</f>
        <v>7.5</v>
      </c>
      <c r="G295" s="110">
        <f>Vorrunde!AW215</f>
        <v>9</v>
      </c>
      <c r="H295" s="111">
        <f>Vorrunde!E215</f>
        <v>8.6666666666666661</v>
      </c>
      <c r="I295" s="110">
        <f>Vorrunde!CJ26</f>
        <v>3.5</v>
      </c>
      <c r="J295" s="111" t="e">
        <f>#REF!</f>
        <v>#REF!</v>
      </c>
      <c r="K295" s="110" t="e">
        <f>#REF!</f>
        <v>#REF!</v>
      </c>
      <c r="L295" s="111">
        <f>Vorrunde!CJ269</f>
        <v>9</v>
      </c>
      <c r="M295" s="110">
        <f>Vorrunde!CZ215</f>
        <v>5.666666666666667</v>
      </c>
      <c r="N295" s="111">
        <f>Vorrunde!CJ107</f>
        <v>12</v>
      </c>
      <c r="O295" s="110">
        <f>Vorrunde!AL215</f>
        <v>10.5</v>
      </c>
      <c r="P295" s="111">
        <f>Vorrunde!CO215</f>
        <v>6.2</v>
      </c>
      <c r="Q295" s="110">
        <f>Vorrunde!CJ242</f>
        <v>3</v>
      </c>
      <c r="R295" s="111">
        <f>Vorrunde!CJ188</f>
        <v>5.5</v>
      </c>
      <c r="S295" s="125">
        <f>Vorrunde!BS215</f>
        <v>4</v>
      </c>
      <c r="T295" s="111">
        <f>Viertelfinal!J51</f>
        <v>8</v>
      </c>
      <c r="U295" s="125">
        <f>Viertelfinal!O51</f>
        <v>7</v>
      </c>
      <c r="V295" s="110"/>
      <c r="W295" s="125"/>
      <c r="X295" s="110"/>
      <c r="Y295" s="111"/>
      <c r="Z295" s="110"/>
      <c r="AA295" s="63" t="e">
        <f>SUM(B295:Z295)/20</f>
        <v>#REF!</v>
      </c>
    </row>
    <row r="296" spans="1:27" ht="4.5" customHeight="1"/>
    <row r="297" spans="1:27">
      <c r="A297" s="32"/>
      <c r="B297" s="280" t="s">
        <v>9</v>
      </c>
      <c r="C297" s="280"/>
      <c r="D297" s="280"/>
      <c r="E297" s="280"/>
      <c r="F297" s="280"/>
      <c r="G297" s="280"/>
      <c r="H297" s="280"/>
      <c r="I297" s="280"/>
      <c r="J297" s="280"/>
      <c r="K297" s="280"/>
      <c r="L297" s="280"/>
      <c r="M297" s="280"/>
      <c r="N297" s="280"/>
      <c r="O297" s="280"/>
      <c r="P297" s="280"/>
      <c r="Q297" s="280"/>
      <c r="R297" s="280"/>
      <c r="S297" s="280"/>
      <c r="T297" s="281"/>
      <c r="U297" s="281"/>
      <c r="V297" s="187"/>
      <c r="W297" s="187"/>
      <c r="X297" s="187"/>
      <c r="Y297" s="187"/>
      <c r="Z297" s="187"/>
    </row>
    <row r="298" spans="1:27">
      <c r="A298" s="33"/>
      <c r="B298" s="34">
        <v>1</v>
      </c>
      <c r="C298" s="35">
        <v>2</v>
      </c>
      <c r="D298" s="34">
        <v>3</v>
      </c>
      <c r="E298" s="35">
        <v>4</v>
      </c>
      <c r="F298" s="34">
        <v>5</v>
      </c>
      <c r="G298" s="35">
        <v>6</v>
      </c>
      <c r="H298" s="34">
        <v>7</v>
      </c>
      <c r="I298" s="35">
        <v>8</v>
      </c>
      <c r="J298" s="34">
        <v>9</v>
      </c>
      <c r="K298" s="35">
        <v>10</v>
      </c>
      <c r="L298" s="34">
        <v>11</v>
      </c>
      <c r="M298" s="35">
        <v>12</v>
      </c>
      <c r="N298" s="34">
        <v>13</v>
      </c>
      <c r="O298" s="35">
        <v>14</v>
      </c>
      <c r="P298" s="34">
        <v>15</v>
      </c>
      <c r="Q298" s="35">
        <v>16</v>
      </c>
      <c r="R298" s="34">
        <v>17</v>
      </c>
      <c r="S298" s="112">
        <v>18</v>
      </c>
      <c r="T298" s="34" t="s">
        <v>35</v>
      </c>
      <c r="U298" s="112" t="s">
        <v>36</v>
      </c>
      <c r="V298" s="35" t="s">
        <v>55</v>
      </c>
      <c r="W298" s="112" t="s">
        <v>51</v>
      </c>
      <c r="X298" s="35" t="s">
        <v>52</v>
      </c>
      <c r="Y298" s="34" t="s">
        <v>53</v>
      </c>
      <c r="Z298" s="35" t="s">
        <v>54</v>
      </c>
      <c r="AA298" s="36" t="s">
        <v>6</v>
      </c>
    </row>
    <row r="299" spans="1:27">
      <c r="A299" s="37" t="s">
        <v>31</v>
      </c>
      <c r="B299" s="38"/>
      <c r="C299" s="39"/>
      <c r="D299" s="38"/>
      <c r="E299" s="39"/>
      <c r="F299" s="38"/>
      <c r="G299" s="39"/>
      <c r="H299" s="38"/>
      <c r="I299" s="39"/>
      <c r="J299" s="38"/>
      <c r="K299" s="39"/>
      <c r="L299" s="38"/>
      <c r="M299" s="39"/>
      <c r="N299" s="38"/>
      <c r="O299" s="39"/>
      <c r="P299" s="38"/>
      <c r="Q299" s="39"/>
      <c r="R299" s="38"/>
      <c r="S299" s="187"/>
      <c r="T299" s="38"/>
      <c r="U299" s="187"/>
      <c r="V299" s="39"/>
      <c r="W299" s="187"/>
      <c r="X299" s="39"/>
      <c r="Y299" s="38"/>
      <c r="Z299" s="39"/>
      <c r="AA299" s="40"/>
    </row>
    <row r="300" spans="1:27">
      <c r="A300" s="41" t="s">
        <v>2</v>
      </c>
      <c r="B300" s="48">
        <f t="shared" ref="B300:C300" si="115">B308+B316+B324</f>
        <v>50</v>
      </c>
      <c r="C300" s="44">
        <f t="shared" si="115"/>
        <v>42</v>
      </c>
      <c r="D300" s="43">
        <f t="shared" ref="D300:I302" si="116">D308+D316+D324</f>
        <v>23</v>
      </c>
      <c r="E300" s="42">
        <f t="shared" si="116"/>
        <v>43</v>
      </c>
      <c r="F300" s="43">
        <f t="shared" si="116"/>
        <v>42</v>
      </c>
      <c r="G300" s="44">
        <f t="shared" si="116"/>
        <v>14</v>
      </c>
      <c r="H300" s="48">
        <f t="shared" si="116"/>
        <v>33</v>
      </c>
      <c r="I300" s="47">
        <f t="shared" si="116"/>
        <v>46</v>
      </c>
      <c r="J300" s="45">
        <f t="shared" ref="J300:O300" si="117">J308+J316+J324</f>
        <v>29</v>
      </c>
      <c r="K300" s="47">
        <f t="shared" si="117"/>
        <v>30</v>
      </c>
      <c r="L300" s="43">
        <f t="shared" si="117"/>
        <v>50</v>
      </c>
      <c r="M300" s="42">
        <f t="shared" si="117"/>
        <v>0</v>
      </c>
      <c r="N300" s="43" t="e">
        <f t="shared" si="117"/>
        <v>#REF!</v>
      </c>
      <c r="O300" s="42" t="e">
        <f t="shared" si="117"/>
        <v>#REF!</v>
      </c>
      <c r="P300" s="43">
        <f>P308+P316+P324</f>
        <v>36</v>
      </c>
      <c r="Q300" s="42">
        <f t="shared" ref="Q300:U300" si="118">Q308+Q316+Q324</f>
        <v>50</v>
      </c>
      <c r="R300" s="43">
        <f t="shared" si="118"/>
        <v>50</v>
      </c>
      <c r="S300" s="140">
        <f t="shared" si="118"/>
        <v>23</v>
      </c>
      <c r="T300" s="43">
        <f t="shared" si="118"/>
        <v>50</v>
      </c>
      <c r="U300" s="113">
        <f t="shared" si="118"/>
        <v>50</v>
      </c>
      <c r="V300" s="42"/>
      <c r="W300" s="113"/>
      <c r="X300" s="42"/>
      <c r="Y300" s="43"/>
      <c r="Z300" s="42"/>
      <c r="AA300" s="46" t="e">
        <f>SUM(B300:Z300)</f>
        <v>#REF!</v>
      </c>
    </row>
    <row r="301" spans="1:27">
      <c r="A301" s="41" t="s">
        <v>3</v>
      </c>
      <c r="B301" s="43">
        <f>B309+B317+B325</f>
        <v>11</v>
      </c>
      <c r="C301" s="47">
        <f t="shared" ref="C301" si="119">C309+C317+C325</f>
        <v>8</v>
      </c>
      <c r="D301" s="43">
        <f t="shared" si="116"/>
        <v>5</v>
      </c>
      <c r="E301" s="47">
        <f t="shared" si="116"/>
        <v>11</v>
      </c>
      <c r="F301" s="43">
        <f t="shared" si="116"/>
        <v>8</v>
      </c>
      <c r="G301" s="47">
        <f t="shared" si="116"/>
        <v>5</v>
      </c>
      <c r="H301" s="43">
        <f t="shared" si="116"/>
        <v>8</v>
      </c>
      <c r="I301" s="47">
        <f t="shared" si="116"/>
        <v>9</v>
      </c>
      <c r="J301" s="43">
        <f t="shared" ref="J301:U301" si="120">J309+J317+J325</f>
        <v>5</v>
      </c>
      <c r="K301" s="47">
        <f t="shared" si="120"/>
        <v>7</v>
      </c>
      <c r="L301" s="43">
        <f t="shared" si="120"/>
        <v>9</v>
      </c>
      <c r="M301" s="47">
        <f t="shared" si="120"/>
        <v>14</v>
      </c>
      <c r="N301" s="43" t="e">
        <f t="shared" si="120"/>
        <v>#REF!</v>
      </c>
      <c r="O301" s="47" t="e">
        <f t="shared" si="120"/>
        <v>#REF!</v>
      </c>
      <c r="P301" s="43">
        <f t="shared" si="120"/>
        <v>14</v>
      </c>
      <c r="Q301" s="47">
        <f t="shared" si="120"/>
        <v>9</v>
      </c>
      <c r="R301" s="43">
        <f t="shared" si="120"/>
        <v>11</v>
      </c>
      <c r="S301" s="119">
        <f t="shared" si="120"/>
        <v>5</v>
      </c>
      <c r="T301" s="43">
        <f t="shared" si="120"/>
        <v>10</v>
      </c>
      <c r="U301" s="119">
        <f t="shared" si="120"/>
        <v>6</v>
      </c>
      <c r="V301" s="47"/>
      <c r="W301" s="113"/>
      <c r="X301" s="47"/>
      <c r="Y301" s="43"/>
      <c r="Z301" s="47"/>
      <c r="AA301" s="49" t="e">
        <f>SUM(B301:Z301)</f>
        <v>#REF!</v>
      </c>
    </row>
    <row r="302" spans="1:27">
      <c r="A302" s="41" t="s">
        <v>5</v>
      </c>
      <c r="B302" s="43">
        <f>B310+B318+B326</f>
        <v>2</v>
      </c>
      <c r="C302" s="74">
        <f t="shared" ref="C302" si="121">C310+C318+C326</f>
        <v>0</v>
      </c>
      <c r="D302" s="75">
        <f t="shared" si="116"/>
        <v>0</v>
      </c>
      <c r="E302" s="47">
        <f t="shared" si="116"/>
        <v>3</v>
      </c>
      <c r="F302" s="43">
        <f t="shared" si="116"/>
        <v>1</v>
      </c>
      <c r="G302" s="42">
        <f t="shared" si="116"/>
        <v>2</v>
      </c>
      <c r="H302" s="43">
        <f t="shared" si="116"/>
        <v>3</v>
      </c>
      <c r="I302" s="47">
        <f t="shared" si="116"/>
        <v>2</v>
      </c>
      <c r="J302" s="43">
        <f t="shared" ref="J302:U302" si="122">J310+J318+J326</f>
        <v>1</v>
      </c>
      <c r="K302" s="47">
        <f t="shared" si="122"/>
        <v>1</v>
      </c>
      <c r="L302" s="43">
        <f t="shared" si="122"/>
        <v>2</v>
      </c>
      <c r="M302" s="42">
        <f t="shared" si="122"/>
        <v>5</v>
      </c>
      <c r="N302" s="175" t="e">
        <f t="shared" si="122"/>
        <v>#REF!</v>
      </c>
      <c r="O302" s="42" t="e">
        <f t="shared" si="122"/>
        <v>#REF!</v>
      </c>
      <c r="P302" s="43">
        <f t="shared" si="122"/>
        <v>3</v>
      </c>
      <c r="Q302" s="74">
        <f t="shared" si="122"/>
        <v>0</v>
      </c>
      <c r="R302" s="43">
        <f t="shared" si="122"/>
        <v>3</v>
      </c>
      <c r="S302" s="20">
        <f t="shared" si="122"/>
        <v>1</v>
      </c>
      <c r="T302" s="43">
        <f t="shared" si="122"/>
        <v>1</v>
      </c>
      <c r="U302" s="117">
        <f t="shared" si="122"/>
        <v>0</v>
      </c>
      <c r="V302" s="47"/>
      <c r="W302" s="113"/>
      <c r="X302" s="47"/>
      <c r="Y302" s="43"/>
      <c r="Z302" s="47"/>
      <c r="AA302" s="73" t="e">
        <f>SUM(B302:Z302)</f>
        <v>#REF!</v>
      </c>
    </row>
    <row r="303" spans="1:27">
      <c r="A303" s="41" t="s">
        <v>10</v>
      </c>
      <c r="B303" s="159">
        <f>B302/B301</f>
        <v>0.18181818181818182</v>
      </c>
      <c r="C303" s="28">
        <f t="shared" ref="C303:U303" si="123">C302/C301</f>
        <v>0</v>
      </c>
      <c r="D303" s="29">
        <f t="shared" si="123"/>
        <v>0</v>
      </c>
      <c r="E303" s="160">
        <f t="shared" si="123"/>
        <v>0.27272727272727271</v>
      </c>
      <c r="F303" s="183">
        <f t="shared" si="123"/>
        <v>0.125</v>
      </c>
      <c r="G303" s="160">
        <f t="shared" si="123"/>
        <v>0.4</v>
      </c>
      <c r="H303" s="159">
        <f t="shared" si="123"/>
        <v>0.375</v>
      </c>
      <c r="I303" s="160">
        <f t="shared" si="123"/>
        <v>0.22222222222222221</v>
      </c>
      <c r="J303" s="183">
        <f t="shared" si="123"/>
        <v>0.2</v>
      </c>
      <c r="K303" s="160">
        <f t="shared" si="123"/>
        <v>0.14285714285714285</v>
      </c>
      <c r="L303" s="159">
        <f t="shared" si="123"/>
        <v>0.22222222222222221</v>
      </c>
      <c r="M303" s="160">
        <f t="shared" si="123"/>
        <v>0.35714285714285715</v>
      </c>
      <c r="N303" s="180" t="e">
        <f t="shared" si="123"/>
        <v>#REF!</v>
      </c>
      <c r="O303" s="160" t="e">
        <f t="shared" si="123"/>
        <v>#REF!</v>
      </c>
      <c r="P303" s="159">
        <f t="shared" si="123"/>
        <v>0.21428571428571427</v>
      </c>
      <c r="Q303" s="28">
        <f t="shared" si="123"/>
        <v>0</v>
      </c>
      <c r="R303" s="159">
        <f t="shared" si="123"/>
        <v>0.27272727272727271</v>
      </c>
      <c r="S303" s="182">
        <f t="shared" si="123"/>
        <v>0.2</v>
      </c>
      <c r="T303" s="183">
        <f t="shared" si="123"/>
        <v>0.1</v>
      </c>
      <c r="U303" s="118">
        <f t="shared" si="123"/>
        <v>0</v>
      </c>
      <c r="V303" s="160"/>
      <c r="W303" s="162"/>
      <c r="X303" s="160"/>
      <c r="Y303" s="159"/>
      <c r="Z303" s="160"/>
      <c r="AA303" s="163" t="e">
        <f t="shared" ref="AA303" si="124">AA302/AA301</f>
        <v>#REF!</v>
      </c>
    </row>
    <row r="304" spans="1:27">
      <c r="A304" s="41" t="s">
        <v>4</v>
      </c>
      <c r="B304" s="50">
        <f>(B312+B320+B328)/3</f>
        <v>4.3611111111111116</v>
      </c>
      <c r="C304" s="51">
        <f t="shared" ref="C304" si="125">(C312+C320+C328)/3</f>
        <v>5.166666666666667</v>
      </c>
      <c r="D304" s="50">
        <f t="shared" ref="D304:I305" si="126">(D312+D320+D328)/3</f>
        <v>4.5</v>
      </c>
      <c r="E304" s="51">
        <f t="shared" si="126"/>
        <v>3.8611111111111112</v>
      </c>
      <c r="F304" s="50">
        <f t="shared" si="126"/>
        <v>5.333333333333333</v>
      </c>
      <c r="G304" s="51">
        <f t="shared" si="126"/>
        <v>2.8333333333333335</v>
      </c>
      <c r="H304" s="50">
        <f t="shared" si="126"/>
        <v>4.2222222222222223</v>
      </c>
      <c r="I304" s="51">
        <f t="shared" si="126"/>
        <v>5.1111111111111116</v>
      </c>
      <c r="J304" s="50">
        <f t="shared" ref="J304:U304" si="127">(J312+J320+J328)/3</f>
        <v>5</v>
      </c>
      <c r="K304" s="51">
        <f t="shared" si="127"/>
        <v>4.333333333333333</v>
      </c>
      <c r="L304" s="50">
        <f t="shared" si="127"/>
        <v>5.5555555555555545</v>
      </c>
      <c r="M304" s="51">
        <f t="shared" si="127"/>
        <v>0.19999999999999987</v>
      </c>
      <c r="N304" s="50" t="e">
        <f t="shared" si="127"/>
        <v>#REF!</v>
      </c>
      <c r="O304" s="51" t="e">
        <f t="shared" si="127"/>
        <v>#REF!</v>
      </c>
      <c r="P304" s="50">
        <f t="shared" si="127"/>
        <v>2.5500000000000003</v>
      </c>
      <c r="Q304" s="51">
        <f t="shared" si="127"/>
        <v>5.5555555555555545</v>
      </c>
      <c r="R304" s="50">
        <f t="shared" si="127"/>
        <v>4.3888888888888884</v>
      </c>
      <c r="S304" s="120">
        <f t="shared" si="127"/>
        <v>4.333333333333333</v>
      </c>
      <c r="T304" s="50">
        <f t="shared" si="127"/>
        <v>5.1111111111111116</v>
      </c>
      <c r="U304" s="120">
        <f t="shared" si="127"/>
        <v>8.3333333333333339</v>
      </c>
      <c r="V304" s="51"/>
      <c r="W304" s="127"/>
      <c r="X304" s="51"/>
      <c r="Y304" s="50"/>
      <c r="Z304" s="51"/>
      <c r="AA304" s="55" t="e">
        <f>SUM(B304:Z304)/20</f>
        <v>#REF!</v>
      </c>
    </row>
    <row r="305" spans="1:27">
      <c r="A305" s="56" t="s">
        <v>7</v>
      </c>
      <c r="B305" s="57">
        <f>(B313+B321+B329)/3</f>
        <v>5.3611111111111107</v>
      </c>
      <c r="C305" s="58">
        <f t="shared" ref="C305" si="128">(C313+C321+C329)/3</f>
        <v>5.166666666666667</v>
      </c>
      <c r="D305" s="57">
        <f t="shared" si="126"/>
        <v>4.5</v>
      </c>
      <c r="E305" s="58">
        <f t="shared" si="126"/>
        <v>5.2777777777777777</v>
      </c>
      <c r="F305" s="57">
        <f t="shared" si="126"/>
        <v>5.833333333333333</v>
      </c>
      <c r="G305" s="58">
        <f t="shared" si="126"/>
        <v>4.666666666666667</v>
      </c>
      <c r="H305" s="57">
        <f t="shared" si="126"/>
        <v>6.833333333333333</v>
      </c>
      <c r="I305" s="58">
        <f t="shared" si="126"/>
        <v>7.333333333333333</v>
      </c>
      <c r="J305" s="57">
        <f t="shared" ref="J305:U305" si="129">(J313+J321+J329)/3</f>
        <v>6.833333333333333</v>
      </c>
      <c r="K305" s="58">
        <f t="shared" si="129"/>
        <v>5.666666666666667</v>
      </c>
      <c r="L305" s="57">
        <f t="shared" si="129"/>
        <v>7.5555555555555545</v>
      </c>
      <c r="M305" s="58">
        <f t="shared" si="129"/>
        <v>1.1666666666666667</v>
      </c>
      <c r="N305" s="57" t="e">
        <f t="shared" si="129"/>
        <v>#REF!</v>
      </c>
      <c r="O305" s="58" t="e">
        <f t="shared" si="129"/>
        <v>#REF!</v>
      </c>
      <c r="P305" s="57">
        <f t="shared" si="129"/>
        <v>3.1833333333333336</v>
      </c>
      <c r="Q305" s="58">
        <f t="shared" si="129"/>
        <v>5.5555555555555545</v>
      </c>
      <c r="R305" s="57">
        <f t="shared" si="129"/>
        <v>6</v>
      </c>
      <c r="S305" s="121">
        <f t="shared" si="129"/>
        <v>5.166666666666667</v>
      </c>
      <c r="T305" s="50">
        <f t="shared" si="129"/>
        <v>5.5555555555555562</v>
      </c>
      <c r="U305" s="127">
        <f t="shared" si="129"/>
        <v>8.3333333333333339</v>
      </c>
      <c r="V305" s="131"/>
      <c r="W305" s="121"/>
      <c r="X305" s="58"/>
      <c r="Y305" s="57"/>
      <c r="Z305" s="58"/>
      <c r="AA305" s="63" t="e">
        <f>SUM(B305:Z305)/20</f>
        <v>#REF!</v>
      </c>
    </row>
    <row r="306" spans="1:27" ht="5.0999999999999996" customHeight="1">
      <c r="B306" s="64"/>
      <c r="C306" s="65"/>
      <c r="D306" s="64"/>
      <c r="E306" s="65"/>
      <c r="F306" s="64"/>
      <c r="G306" s="65"/>
      <c r="H306" s="64"/>
      <c r="I306" s="65"/>
      <c r="J306" s="64"/>
      <c r="K306" s="65"/>
      <c r="L306" s="64"/>
      <c r="M306" s="65"/>
      <c r="N306" s="64"/>
      <c r="O306" s="65"/>
      <c r="P306" s="64"/>
      <c r="Q306" s="65"/>
      <c r="R306" s="64"/>
      <c r="S306" s="86"/>
      <c r="T306" s="132"/>
      <c r="U306" s="133"/>
      <c r="V306" s="7"/>
      <c r="W306" s="86"/>
      <c r="X306" s="65"/>
      <c r="Y306" s="64"/>
      <c r="Z306" s="65"/>
      <c r="AA306" s="66"/>
    </row>
    <row r="307" spans="1:27">
      <c r="A307" s="67" t="s">
        <v>32</v>
      </c>
      <c r="B307" s="68"/>
      <c r="C307" s="69"/>
      <c r="D307" s="68"/>
      <c r="E307" s="69"/>
      <c r="F307" s="68"/>
      <c r="G307" s="69"/>
      <c r="H307" s="68"/>
      <c r="I307" s="69"/>
      <c r="J307" s="68"/>
      <c r="K307" s="69"/>
      <c r="L307" s="68"/>
      <c r="M307" s="69"/>
      <c r="N307" s="68"/>
      <c r="O307" s="69"/>
      <c r="P307" s="68"/>
      <c r="Q307" s="69"/>
      <c r="R307" s="68"/>
      <c r="S307" s="116"/>
      <c r="T307" s="134"/>
      <c r="U307" s="135"/>
      <c r="V307" s="136"/>
      <c r="W307" s="116"/>
      <c r="X307" s="69"/>
      <c r="Y307" s="68"/>
      <c r="Z307" s="69"/>
      <c r="AA307" s="70"/>
    </row>
    <row r="308" spans="1:27">
      <c r="A308" s="41" t="s">
        <v>2</v>
      </c>
      <c r="B308" s="107">
        <f>Vorrunde!BQ237</f>
        <v>21</v>
      </c>
      <c r="C308" s="106">
        <f>Vorrunde!CS183</f>
        <v>14</v>
      </c>
      <c r="D308" s="107">
        <f>Vorrunde!CS75</f>
        <v>11</v>
      </c>
      <c r="E308" s="106">
        <f>Vorrunde!Y237</f>
        <v>24</v>
      </c>
      <c r="F308" s="107">
        <f>Vorrunde!N237</f>
        <v>21</v>
      </c>
      <c r="G308" s="106">
        <f>Vorrunde!CS48</f>
        <v>3</v>
      </c>
      <c r="H308" s="107">
        <f>Vorrunde!AU237</f>
        <v>8</v>
      </c>
      <c r="I308" s="106">
        <f>Vorrunde!CS129</f>
        <v>24</v>
      </c>
      <c r="J308" s="107">
        <f>Vorrunde!CS21</f>
        <v>17</v>
      </c>
      <c r="K308" s="106">
        <f>Vorrunde!C237</f>
        <v>12</v>
      </c>
      <c r="L308" s="107">
        <f>Vorrunde!CX237</f>
        <v>32</v>
      </c>
      <c r="M308" s="106">
        <f>Vorrunde!CS264</f>
        <v>10</v>
      </c>
      <c r="N308" s="107" t="e">
        <f>#REF!</f>
        <v>#REF!</v>
      </c>
      <c r="O308" s="106" t="e">
        <f>#REF!</f>
        <v>#REF!</v>
      </c>
      <c r="P308" s="107">
        <f>Vorrunde!CS210</f>
        <v>-7</v>
      </c>
      <c r="Q308" s="106">
        <f>Vorrunde!CB237</f>
        <v>16</v>
      </c>
      <c r="R308" s="107">
        <f>Vorrunde!CS102</f>
        <v>14</v>
      </c>
      <c r="S308" s="122">
        <f>Vorrunde!AJ237</f>
        <v>15</v>
      </c>
      <c r="T308" s="107">
        <f>Playout!B19</f>
        <v>16</v>
      </c>
      <c r="U308" s="122">
        <f>Playout!S19</f>
        <v>18</v>
      </c>
      <c r="V308" s="106"/>
      <c r="W308" s="122"/>
      <c r="X308" s="106"/>
      <c r="Y308" s="107"/>
      <c r="Z308" s="106"/>
      <c r="AA308" s="46" t="e">
        <f>SUM(B308:Z308)</f>
        <v>#REF!</v>
      </c>
    </row>
    <row r="309" spans="1:27">
      <c r="A309" s="41" t="s">
        <v>3</v>
      </c>
      <c r="B309" s="71">
        <f>Vorrunde!BQ238</f>
        <v>4</v>
      </c>
      <c r="C309" s="72">
        <f>Vorrunde!CS184</f>
        <v>3</v>
      </c>
      <c r="D309" s="71">
        <f>Vorrunde!CS76</f>
        <v>2</v>
      </c>
      <c r="E309" s="72">
        <f>Vorrunde!Y238</f>
        <v>4</v>
      </c>
      <c r="F309" s="71">
        <f>Vorrunde!N238</f>
        <v>3</v>
      </c>
      <c r="G309" s="72">
        <f>Vorrunde!CS49</f>
        <v>2</v>
      </c>
      <c r="H309" s="71">
        <f>Vorrunde!AU238</f>
        <v>3</v>
      </c>
      <c r="I309" s="72">
        <f>Vorrunde!CS130</f>
        <v>3</v>
      </c>
      <c r="J309" s="71">
        <f>Vorrunde!CS22</f>
        <v>2</v>
      </c>
      <c r="K309" s="72">
        <f>Vorrunde!C238</f>
        <v>3</v>
      </c>
      <c r="L309" s="71">
        <f>Vorrunde!CX238</f>
        <v>3</v>
      </c>
      <c r="M309" s="72">
        <f>Vorrunde!CS265</f>
        <v>5</v>
      </c>
      <c r="N309" s="71" t="e">
        <f>#REF!</f>
        <v>#REF!</v>
      </c>
      <c r="O309" s="72" t="e">
        <f>#REF!</f>
        <v>#REF!</v>
      </c>
      <c r="P309" s="71">
        <f>Vorrunde!CS211</f>
        <v>5</v>
      </c>
      <c r="Q309" s="72">
        <f>Vorrunde!CB238</f>
        <v>3</v>
      </c>
      <c r="R309" s="71">
        <f>Vorrunde!CS103</f>
        <v>4</v>
      </c>
      <c r="S309" s="77">
        <f>Vorrunde!AJ238</f>
        <v>2</v>
      </c>
      <c r="T309" s="71">
        <f>Playout!B20</f>
        <v>4</v>
      </c>
      <c r="U309" s="77">
        <f>Playout!S20</f>
        <v>2</v>
      </c>
      <c r="V309" s="72"/>
      <c r="W309" s="77"/>
      <c r="X309" s="72"/>
      <c r="Y309" s="71"/>
      <c r="Z309" s="72"/>
      <c r="AA309" s="49" t="e">
        <f>SUM(B309:Z309)</f>
        <v>#REF!</v>
      </c>
    </row>
    <row r="310" spans="1:27">
      <c r="A310" s="41" t="s">
        <v>5</v>
      </c>
      <c r="B310" s="75">
        <f>Vorrunde!BQ239</f>
        <v>0</v>
      </c>
      <c r="C310" s="74">
        <f>Vorrunde!CS185</f>
        <v>0</v>
      </c>
      <c r="D310" s="75">
        <f>Vorrunde!CS77</f>
        <v>0</v>
      </c>
      <c r="E310" s="106">
        <f>Vorrunde!Y239</f>
        <v>1</v>
      </c>
      <c r="F310" s="75">
        <f>Vorrunde!N239</f>
        <v>0</v>
      </c>
      <c r="G310" s="176">
        <f>Vorrunde!CS50</f>
        <v>1</v>
      </c>
      <c r="H310" s="107">
        <f>Vorrunde!AU239</f>
        <v>2</v>
      </c>
      <c r="I310" s="74">
        <f>Vorrunde!CS131</f>
        <v>0</v>
      </c>
      <c r="J310" s="75">
        <f>Vorrunde!CS23</f>
        <v>0</v>
      </c>
      <c r="K310" s="74">
        <f>Vorrunde!C239</f>
        <v>0</v>
      </c>
      <c r="L310" s="75">
        <f>Vorrunde!CX239</f>
        <v>0</v>
      </c>
      <c r="M310" s="176">
        <f>Vorrunde!CS266</f>
        <v>3</v>
      </c>
      <c r="N310" s="75" t="e">
        <f>#REF!</f>
        <v>#REF!</v>
      </c>
      <c r="O310" s="74" t="e">
        <f>#REF!</f>
        <v>#REF!</v>
      </c>
      <c r="P310" s="175">
        <f>Vorrunde!CS212</f>
        <v>1</v>
      </c>
      <c r="Q310" s="74">
        <f>Vorrunde!CB239</f>
        <v>0</v>
      </c>
      <c r="R310" s="175">
        <f>Vorrunde!CS104</f>
        <v>1</v>
      </c>
      <c r="S310" s="117">
        <f>Vorrunde!AJ239</f>
        <v>0</v>
      </c>
      <c r="T310" s="175">
        <f>Playout!B21</f>
        <v>1</v>
      </c>
      <c r="U310" s="117">
        <f>Playout!S21</f>
        <v>0</v>
      </c>
      <c r="V310" s="106"/>
      <c r="W310" s="122"/>
      <c r="X310" s="106"/>
      <c r="Y310" s="175"/>
      <c r="Z310" s="106"/>
      <c r="AA310" s="73" t="e">
        <f>SUM(B310:Z310)</f>
        <v>#REF!</v>
      </c>
    </row>
    <row r="311" spans="1:27">
      <c r="A311" s="41" t="s">
        <v>10</v>
      </c>
      <c r="B311" s="29">
        <f>Vorrunde!BQ240</f>
        <v>0</v>
      </c>
      <c r="C311" s="28">
        <f>Vorrunde!CS186</f>
        <v>0</v>
      </c>
      <c r="D311" s="29">
        <f>Vorrunde!CS78</f>
        <v>0</v>
      </c>
      <c r="E311" s="105">
        <f>Vorrunde!Y240</f>
        <v>0.25</v>
      </c>
      <c r="F311" s="29">
        <f>Vorrunde!N240</f>
        <v>0</v>
      </c>
      <c r="G311" s="181">
        <f>Vorrunde!CS51</f>
        <v>0.5</v>
      </c>
      <c r="H311" s="104">
        <f>Vorrunde!AU240</f>
        <v>0.66666666666666663</v>
      </c>
      <c r="I311" s="28">
        <f>Vorrunde!CS132</f>
        <v>0</v>
      </c>
      <c r="J311" s="29">
        <f>Vorrunde!CS24</f>
        <v>0</v>
      </c>
      <c r="K311" s="28">
        <f>Vorrunde!C240</f>
        <v>0</v>
      </c>
      <c r="L311" s="29">
        <f>Vorrunde!CX240</f>
        <v>0</v>
      </c>
      <c r="M311" s="181">
        <f>Vorrunde!CS267</f>
        <v>0.6</v>
      </c>
      <c r="N311" s="29" t="e">
        <f>#REF!</f>
        <v>#REF!</v>
      </c>
      <c r="O311" s="28" t="e">
        <f>#REF!</f>
        <v>#REF!</v>
      </c>
      <c r="P311" s="180">
        <f>Vorrunde!CS213</f>
        <v>0.2</v>
      </c>
      <c r="Q311" s="28">
        <f>Vorrunde!CB240</f>
        <v>0</v>
      </c>
      <c r="R311" s="180">
        <f>Vorrunde!CS105</f>
        <v>0.25</v>
      </c>
      <c r="S311" s="118">
        <f>Vorrunde!AJ240</f>
        <v>0</v>
      </c>
      <c r="T311" s="180">
        <f>Playout!B22</f>
        <v>0.25</v>
      </c>
      <c r="U311" s="118">
        <f>Playout!S22</f>
        <v>0</v>
      </c>
      <c r="V311" s="105"/>
      <c r="W311" s="123"/>
      <c r="X311" s="105"/>
      <c r="Y311" s="180"/>
      <c r="Z311" s="105"/>
      <c r="AA311" s="163" t="e">
        <f t="shared" ref="AA311" si="130">AA310/AA309</f>
        <v>#REF!</v>
      </c>
    </row>
    <row r="312" spans="1:27">
      <c r="A312" s="41" t="s">
        <v>4</v>
      </c>
      <c r="B312" s="108">
        <f>Vorrunde!BQ241</f>
        <v>5.25</v>
      </c>
      <c r="C312" s="109">
        <f>Vorrunde!CS187</f>
        <v>4.666666666666667</v>
      </c>
      <c r="D312" s="108">
        <f>Vorrunde!CS79</f>
        <v>5.5</v>
      </c>
      <c r="E312" s="109">
        <f>Vorrunde!Y241</f>
        <v>6</v>
      </c>
      <c r="F312" s="108">
        <f>Vorrunde!N241</f>
        <v>7</v>
      </c>
      <c r="G312" s="109">
        <f>Vorrunde!CS52</f>
        <v>1.5</v>
      </c>
      <c r="H312" s="108">
        <f>Vorrunde!AU241</f>
        <v>2.6666666666666665</v>
      </c>
      <c r="I312" s="109">
        <f>Vorrunde!CS133</f>
        <v>8</v>
      </c>
      <c r="J312" s="108">
        <f>Vorrunde!CS25</f>
        <v>8.5</v>
      </c>
      <c r="K312" s="109">
        <f>Vorrunde!C241</f>
        <v>4</v>
      </c>
      <c r="L312" s="108">
        <f>Vorrunde!CX241</f>
        <v>10.666666666666666</v>
      </c>
      <c r="M312" s="109">
        <f>Vorrunde!CS268</f>
        <v>2</v>
      </c>
      <c r="N312" s="108" t="e">
        <f>#REF!</f>
        <v>#REF!</v>
      </c>
      <c r="O312" s="109" t="e">
        <f>#REF!</f>
        <v>#REF!</v>
      </c>
      <c r="P312" s="108">
        <f>Vorrunde!CS214</f>
        <v>-1.4</v>
      </c>
      <c r="Q312" s="109">
        <f>Vorrunde!CB241</f>
        <v>5.333333333333333</v>
      </c>
      <c r="R312" s="108">
        <f>Vorrunde!CS106</f>
        <v>3.5</v>
      </c>
      <c r="S312" s="124">
        <f>Vorrunde!AJ241</f>
        <v>7.5</v>
      </c>
      <c r="T312" s="108">
        <f>Playout!B23</f>
        <v>4</v>
      </c>
      <c r="U312" s="124">
        <f>Playout!S23</f>
        <v>9</v>
      </c>
      <c r="V312" s="109"/>
      <c r="W312" s="126"/>
      <c r="X312" s="109"/>
      <c r="Y312" s="108"/>
      <c r="Z312" s="109"/>
      <c r="AA312" s="55" t="e">
        <f>SUM(B312:Z312)/20</f>
        <v>#REF!</v>
      </c>
    </row>
    <row r="313" spans="1:27">
      <c r="A313" s="56" t="s">
        <v>7</v>
      </c>
      <c r="B313" s="111">
        <f>Vorrunde!BQ242</f>
        <v>5.25</v>
      </c>
      <c r="C313" s="110">
        <f>Vorrunde!CS188</f>
        <v>4.666666666666667</v>
      </c>
      <c r="D313" s="111">
        <f>Vorrunde!CS80</f>
        <v>5.5</v>
      </c>
      <c r="E313" s="110">
        <f>Vorrunde!Y242</f>
        <v>8</v>
      </c>
      <c r="F313" s="111">
        <f>Vorrunde!N242</f>
        <v>7</v>
      </c>
      <c r="G313" s="110">
        <f>Vorrunde!CS53</f>
        <v>3</v>
      </c>
      <c r="H313" s="111">
        <f>Vorrunde!AU242</f>
        <v>8</v>
      </c>
      <c r="I313" s="110">
        <f>Vorrunde!CS134</f>
        <v>8</v>
      </c>
      <c r="J313" s="111">
        <f>Vorrunde!CS26</f>
        <v>8.5</v>
      </c>
      <c r="K313" s="110">
        <f>Vorrunde!C242</f>
        <v>4</v>
      </c>
      <c r="L313" s="111">
        <f>Vorrunde!CX242</f>
        <v>10.666666666666666</v>
      </c>
      <c r="M313" s="110">
        <f>Vorrunde!CS269</f>
        <v>5</v>
      </c>
      <c r="N313" s="111" t="e">
        <f>#REF!</f>
        <v>#REF!</v>
      </c>
      <c r="O313" s="110" t="e">
        <f>#REF!</f>
        <v>#REF!</v>
      </c>
      <c r="P313" s="111">
        <f>Vorrunde!CS215</f>
        <v>-1.75</v>
      </c>
      <c r="Q313" s="110">
        <f>Vorrunde!CB242</f>
        <v>5.333333333333333</v>
      </c>
      <c r="R313" s="111">
        <f>Vorrunde!CS107</f>
        <v>4.666666666666667</v>
      </c>
      <c r="S313" s="125">
        <f>Vorrunde!AJ242</f>
        <v>7.5</v>
      </c>
      <c r="T313" s="111">
        <f>Playout!B24</f>
        <v>5.333333333333333</v>
      </c>
      <c r="U313" s="125">
        <f>Playout!S24</f>
        <v>9</v>
      </c>
      <c r="V313" s="110"/>
      <c r="W313" s="125"/>
      <c r="X313" s="110"/>
      <c r="Y313" s="111"/>
      <c r="Z313" s="110"/>
      <c r="AA313" s="63" t="e">
        <f>SUM(B313:Z313)/20</f>
        <v>#REF!</v>
      </c>
    </row>
    <row r="314" spans="1:27" ht="5.0999999999999996" customHeight="1">
      <c r="B314" s="68"/>
      <c r="C314" s="69"/>
      <c r="D314" s="68"/>
      <c r="E314" s="69"/>
      <c r="F314" s="71"/>
      <c r="G314" s="72"/>
      <c r="H314" s="71"/>
      <c r="I314" s="72"/>
      <c r="J314" s="71"/>
      <c r="K314" s="72"/>
      <c r="L314" s="71"/>
      <c r="M314" s="72"/>
      <c r="N314" s="71"/>
      <c r="O314" s="72"/>
      <c r="P314" s="71"/>
      <c r="Q314" s="72"/>
      <c r="R314" s="71"/>
      <c r="S314" s="77"/>
      <c r="T314" s="16"/>
      <c r="U314" s="137"/>
      <c r="V314" s="138"/>
      <c r="W314" s="77"/>
      <c r="X314" s="72"/>
      <c r="Y314" s="71"/>
      <c r="Z314" s="72"/>
      <c r="AA314" s="66"/>
    </row>
    <row r="315" spans="1:27">
      <c r="A315" s="67" t="s">
        <v>33</v>
      </c>
      <c r="B315" s="188"/>
      <c r="C315" s="190"/>
      <c r="D315" s="189"/>
      <c r="E315" s="190"/>
      <c r="F315" s="116"/>
      <c r="G315" s="69"/>
      <c r="H315" s="68"/>
      <c r="I315" s="69"/>
      <c r="J315" s="68"/>
      <c r="K315" s="69"/>
      <c r="L315" s="68"/>
      <c r="M315" s="69"/>
      <c r="N315" s="68"/>
      <c r="O315" s="69"/>
      <c r="P315" s="68"/>
      <c r="Q315" s="69"/>
      <c r="R315" s="68"/>
      <c r="S315" s="116"/>
      <c r="T315" s="68"/>
      <c r="U315" s="116"/>
      <c r="V315" s="69"/>
      <c r="W315" s="116"/>
      <c r="X315" s="69"/>
      <c r="Y315" s="68"/>
      <c r="Z315" s="69"/>
      <c r="AA315" s="70"/>
    </row>
    <row r="316" spans="1:27">
      <c r="A316" s="41" t="s">
        <v>2</v>
      </c>
      <c r="B316" s="71">
        <f>Vorrunde!BR237</f>
        <v>22</v>
      </c>
      <c r="C316" s="72">
        <f>Vorrunde!CT183</f>
        <v>19</v>
      </c>
      <c r="D316" s="77">
        <f>Vorrunde!CT75</f>
        <v>8</v>
      </c>
      <c r="E316" s="72">
        <f>Vorrunde!Z237</f>
        <v>9</v>
      </c>
      <c r="F316" s="122">
        <f>Vorrunde!O237</f>
        <v>9</v>
      </c>
      <c r="G316" s="106">
        <f>Vorrunde!CT48</f>
        <v>8</v>
      </c>
      <c r="H316" s="107">
        <f>Vorrunde!AV237</f>
        <v>15</v>
      </c>
      <c r="I316" s="106">
        <f>Vorrunde!CT129</f>
        <v>10</v>
      </c>
      <c r="J316" s="107">
        <f>Vorrunde!CT21</f>
        <v>11</v>
      </c>
      <c r="K316" s="106">
        <f>Vorrunde!D237</f>
        <v>8</v>
      </c>
      <c r="L316" s="107">
        <f>Vorrunde!CY237</f>
        <v>9</v>
      </c>
      <c r="M316" s="106">
        <f>Vorrunde!CT264</f>
        <v>-22</v>
      </c>
      <c r="N316" s="107" t="e">
        <f>#REF!</f>
        <v>#REF!</v>
      </c>
      <c r="O316" s="106" t="e">
        <f>#REF!</f>
        <v>#REF!</v>
      </c>
      <c r="P316" s="107">
        <f>Vorrunde!CT210</f>
        <v>34</v>
      </c>
      <c r="Q316" s="106">
        <f>Vorrunde!CC237</f>
        <v>22</v>
      </c>
      <c r="R316" s="107">
        <f>Vorrunde!CT102</f>
        <v>28</v>
      </c>
      <c r="S316" s="122">
        <f>Vorrunde!AK237</f>
        <v>5</v>
      </c>
      <c r="T316" s="107">
        <f>Playout!C19</f>
        <v>14</v>
      </c>
      <c r="U316" s="122">
        <f>Playout!T19</f>
        <v>18</v>
      </c>
      <c r="V316" s="106"/>
      <c r="W316" s="122"/>
      <c r="X316" s="106"/>
      <c r="Y316" s="107"/>
      <c r="Z316" s="106"/>
      <c r="AA316" s="46" t="e">
        <f>SUM(B316:Z316)</f>
        <v>#REF!</v>
      </c>
    </row>
    <row r="317" spans="1:27">
      <c r="A317" s="41" t="s">
        <v>3</v>
      </c>
      <c r="B317" s="71">
        <f>Vorrunde!BR238</f>
        <v>4</v>
      </c>
      <c r="C317" s="72">
        <f>Vorrunde!CT184</f>
        <v>3</v>
      </c>
      <c r="D317" s="77">
        <f>Vorrunde!CT76</f>
        <v>2</v>
      </c>
      <c r="E317" s="72">
        <f>Vorrunde!Z238</f>
        <v>4</v>
      </c>
      <c r="F317" s="77">
        <f>Vorrunde!O238</f>
        <v>3</v>
      </c>
      <c r="G317" s="72">
        <f>Vorrunde!CT49</f>
        <v>2</v>
      </c>
      <c r="H317" s="71">
        <f>Vorrunde!AV238</f>
        <v>3</v>
      </c>
      <c r="I317" s="72">
        <f>Vorrunde!CT130</f>
        <v>3</v>
      </c>
      <c r="J317" s="71">
        <f>Vorrunde!CT22</f>
        <v>2</v>
      </c>
      <c r="K317" s="72">
        <f>Vorrunde!D238</f>
        <v>2</v>
      </c>
      <c r="L317" s="71">
        <f>Vorrunde!CY238</f>
        <v>3</v>
      </c>
      <c r="M317" s="72">
        <f>Vorrunde!CT265</f>
        <v>5</v>
      </c>
      <c r="N317" s="71" t="e">
        <f>#REF!</f>
        <v>#REF!</v>
      </c>
      <c r="O317" s="72" t="e">
        <f>#REF!</f>
        <v>#REF!</v>
      </c>
      <c r="P317" s="71">
        <f>Vorrunde!CT211</f>
        <v>5</v>
      </c>
      <c r="Q317" s="72">
        <f>Vorrunde!CC238</f>
        <v>3</v>
      </c>
      <c r="R317" s="71">
        <f>Vorrunde!CT103</f>
        <v>4</v>
      </c>
      <c r="S317" s="77">
        <f>Vorrunde!AK238</f>
        <v>2</v>
      </c>
      <c r="T317" s="71">
        <f>Playout!C20</f>
        <v>3</v>
      </c>
      <c r="U317" s="77">
        <f>Playout!T20</f>
        <v>2</v>
      </c>
      <c r="V317" s="72"/>
      <c r="W317" s="77"/>
      <c r="X317" s="72"/>
      <c r="Y317" s="71"/>
      <c r="Z317" s="72"/>
      <c r="AA317" s="49" t="e">
        <f>SUM(B317:Z317)</f>
        <v>#REF!</v>
      </c>
    </row>
    <row r="318" spans="1:27">
      <c r="A318" s="41" t="s">
        <v>5</v>
      </c>
      <c r="B318" s="175">
        <f>Vorrunde!BR239</f>
        <v>1</v>
      </c>
      <c r="C318" s="74">
        <f>Vorrunde!CT185</f>
        <v>0</v>
      </c>
      <c r="D318" s="117">
        <f>Vorrunde!CT77</f>
        <v>0</v>
      </c>
      <c r="E318" s="176">
        <f>Vorrunde!Z239</f>
        <v>2</v>
      </c>
      <c r="F318" s="20">
        <f>Vorrunde!O239</f>
        <v>1</v>
      </c>
      <c r="G318" s="176">
        <f>Vorrunde!CT50</f>
        <v>1</v>
      </c>
      <c r="H318" s="175">
        <f>Vorrunde!AV239</f>
        <v>1</v>
      </c>
      <c r="I318" s="176">
        <f>Vorrunde!CT131</f>
        <v>2</v>
      </c>
      <c r="J318" s="175">
        <f>Vorrunde!CT23</f>
        <v>1</v>
      </c>
      <c r="K318" s="176">
        <f>Vorrunde!D239</f>
        <v>1</v>
      </c>
      <c r="L318" s="175">
        <f>Vorrunde!CY239</f>
        <v>2</v>
      </c>
      <c r="M318" s="176">
        <f>Vorrunde!CT266</f>
        <v>1</v>
      </c>
      <c r="N318" s="175" t="e">
        <f>#REF!</f>
        <v>#REF!</v>
      </c>
      <c r="O318" s="176" t="e">
        <f>#REF!</f>
        <v>#REF!</v>
      </c>
      <c r="P318" s="75">
        <f>Vorrunde!CT212</f>
        <v>0</v>
      </c>
      <c r="Q318" s="74">
        <f>Vorrunde!CC239</f>
        <v>0</v>
      </c>
      <c r="R318" s="107">
        <f>Vorrunde!CT104</f>
        <v>1</v>
      </c>
      <c r="S318" s="20">
        <f>Vorrunde!AK239</f>
        <v>1</v>
      </c>
      <c r="T318" s="75">
        <f>Playout!C21</f>
        <v>0</v>
      </c>
      <c r="U318" s="117">
        <f>Playout!T21</f>
        <v>0</v>
      </c>
      <c r="V318" s="176"/>
      <c r="W318" s="122"/>
      <c r="X318" s="106"/>
      <c r="Y318" s="175"/>
      <c r="Z318" s="106"/>
      <c r="AA318" s="73" t="e">
        <f>SUM(B318:Z318)</f>
        <v>#REF!</v>
      </c>
    </row>
    <row r="319" spans="1:27">
      <c r="A319" s="41" t="s">
        <v>10</v>
      </c>
      <c r="B319" s="180">
        <f>Vorrunde!BR240</f>
        <v>0.25</v>
      </c>
      <c r="C319" s="28">
        <f>Vorrunde!CT186</f>
        <v>0</v>
      </c>
      <c r="D319" s="118">
        <f>Vorrunde!CT78</f>
        <v>0</v>
      </c>
      <c r="E319" s="181">
        <f>Vorrunde!Z240</f>
        <v>0.5</v>
      </c>
      <c r="F319" s="182">
        <f>Vorrunde!O240</f>
        <v>0.33333333333333331</v>
      </c>
      <c r="G319" s="181">
        <f>Vorrunde!CT51</f>
        <v>0.5</v>
      </c>
      <c r="H319" s="180">
        <f>Vorrunde!AV240</f>
        <v>0.33333333333333331</v>
      </c>
      <c r="I319" s="181">
        <f>Vorrunde!CT132</f>
        <v>0.66666666666666663</v>
      </c>
      <c r="J319" s="180">
        <f>Vorrunde!CT24</f>
        <v>0.5</v>
      </c>
      <c r="K319" s="181">
        <f>Vorrunde!D240</f>
        <v>0.5</v>
      </c>
      <c r="L319" s="180">
        <f>Vorrunde!CY240</f>
        <v>0.66666666666666663</v>
      </c>
      <c r="M319" s="181">
        <f>Vorrunde!CT267</f>
        <v>0.2</v>
      </c>
      <c r="N319" s="180" t="e">
        <f>#REF!</f>
        <v>#REF!</v>
      </c>
      <c r="O319" s="181" t="e">
        <f>#REF!</f>
        <v>#REF!</v>
      </c>
      <c r="P319" s="29">
        <f>Vorrunde!CT213</f>
        <v>0</v>
      </c>
      <c r="Q319" s="28">
        <f>Vorrunde!CC240</f>
        <v>0</v>
      </c>
      <c r="R319" s="104">
        <f>Vorrunde!CT105</f>
        <v>0.25</v>
      </c>
      <c r="S319" s="182">
        <f>Vorrunde!AK240</f>
        <v>0.5</v>
      </c>
      <c r="T319" s="29">
        <f>Playout!C22</f>
        <v>0</v>
      </c>
      <c r="U319" s="118">
        <f>Playout!T22</f>
        <v>0</v>
      </c>
      <c r="V319" s="181"/>
      <c r="W319" s="123"/>
      <c r="X319" s="105"/>
      <c r="Y319" s="180"/>
      <c r="Z319" s="105"/>
      <c r="AA319" s="163" t="e">
        <f t="shared" ref="AA319" si="131">AA318/AA317</f>
        <v>#REF!</v>
      </c>
    </row>
    <row r="320" spans="1:27">
      <c r="A320" s="41" t="s">
        <v>4</v>
      </c>
      <c r="B320" s="108">
        <f>Vorrunde!BR241</f>
        <v>5.5</v>
      </c>
      <c r="C320" s="109">
        <f>Vorrunde!CT187</f>
        <v>6.333333333333333</v>
      </c>
      <c r="D320" s="126">
        <f>Vorrunde!CT79</f>
        <v>4</v>
      </c>
      <c r="E320" s="109">
        <f>Vorrunde!Z241</f>
        <v>2.25</v>
      </c>
      <c r="F320" s="126">
        <f>Vorrunde!O241</f>
        <v>3</v>
      </c>
      <c r="G320" s="109">
        <f>Vorrunde!CT52</f>
        <v>4</v>
      </c>
      <c r="H320" s="108">
        <f>Vorrunde!AV241</f>
        <v>5</v>
      </c>
      <c r="I320" s="109">
        <f>Vorrunde!CT133</f>
        <v>3.3333333333333335</v>
      </c>
      <c r="J320" s="108">
        <f>Vorrunde!CT25</f>
        <v>5.5</v>
      </c>
      <c r="K320" s="109">
        <f>Vorrunde!D241</f>
        <v>4</v>
      </c>
      <c r="L320" s="108">
        <f>Vorrunde!CY241</f>
        <v>3</v>
      </c>
      <c r="M320" s="109">
        <f>Vorrunde!CT268</f>
        <v>-4.4000000000000004</v>
      </c>
      <c r="N320" s="108" t="e">
        <f>#REF!</f>
        <v>#REF!</v>
      </c>
      <c r="O320" s="109" t="e">
        <f>#REF!</f>
        <v>#REF!</v>
      </c>
      <c r="P320" s="108">
        <f>Vorrunde!CT214</f>
        <v>6.8</v>
      </c>
      <c r="Q320" s="109">
        <f>Vorrunde!CC241</f>
        <v>7.333333333333333</v>
      </c>
      <c r="R320" s="108">
        <f>Vorrunde!CT106</f>
        <v>7</v>
      </c>
      <c r="S320" s="124">
        <f>Vorrunde!AK241</f>
        <v>2.5</v>
      </c>
      <c r="T320" s="108">
        <f>Playout!C23</f>
        <v>4.666666666666667</v>
      </c>
      <c r="U320" s="124">
        <f>Playout!T23</f>
        <v>9</v>
      </c>
      <c r="V320" s="109"/>
      <c r="W320" s="126"/>
      <c r="X320" s="109"/>
      <c r="Y320" s="108"/>
      <c r="Z320" s="109"/>
      <c r="AA320" s="55" t="e">
        <f>SUM(B320:Z320)/20</f>
        <v>#REF!</v>
      </c>
    </row>
    <row r="321" spans="1:27">
      <c r="A321" s="56" t="s">
        <v>7</v>
      </c>
      <c r="B321" s="111">
        <f>Vorrunde!BR242</f>
        <v>7.333333333333333</v>
      </c>
      <c r="C321" s="110">
        <f>Vorrunde!CT188</f>
        <v>6.333333333333333</v>
      </c>
      <c r="D321" s="125">
        <f>Vorrunde!CT80</f>
        <v>4</v>
      </c>
      <c r="E321" s="110">
        <f>Vorrunde!Z242</f>
        <v>4.5</v>
      </c>
      <c r="F321" s="125">
        <f>Vorrunde!O242</f>
        <v>4.5</v>
      </c>
      <c r="G321" s="110">
        <f>Vorrunde!CT53</f>
        <v>8</v>
      </c>
      <c r="H321" s="111">
        <f>Vorrunde!AV242</f>
        <v>7.5</v>
      </c>
      <c r="I321" s="110">
        <f>Vorrunde!CT134</f>
        <v>10</v>
      </c>
      <c r="J321" s="111">
        <f>Vorrunde!CT26</f>
        <v>11</v>
      </c>
      <c r="K321" s="110">
        <f>Vorrunde!D242</f>
        <v>8</v>
      </c>
      <c r="L321" s="111">
        <f>Vorrunde!CY242</f>
        <v>9</v>
      </c>
      <c r="M321" s="110">
        <f>Vorrunde!CT269</f>
        <v>-5.5</v>
      </c>
      <c r="N321" s="111" t="e">
        <f>#REF!</f>
        <v>#REF!</v>
      </c>
      <c r="O321" s="110" t="e">
        <f>#REF!</f>
        <v>#REF!</v>
      </c>
      <c r="P321" s="111">
        <f>Vorrunde!CT215</f>
        <v>6.8</v>
      </c>
      <c r="Q321" s="110">
        <f>Vorrunde!CC242</f>
        <v>7.333333333333333</v>
      </c>
      <c r="R321" s="111">
        <f>Vorrunde!CT107</f>
        <v>9.3333333333333339</v>
      </c>
      <c r="S321" s="125">
        <f>Vorrunde!AK242</f>
        <v>5</v>
      </c>
      <c r="T321" s="111">
        <f>Playout!C24</f>
        <v>4.666666666666667</v>
      </c>
      <c r="U321" s="125">
        <f>Playout!T24</f>
        <v>9</v>
      </c>
      <c r="V321" s="110"/>
      <c r="W321" s="125"/>
      <c r="X321" s="110"/>
      <c r="Y321" s="111"/>
      <c r="Z321" s="110"/>
      <c r="AA321" s="63" t="e">
        <f>SUM(B321:Z321)/20</f>
        <v>#REF!</v>
      </c>
    </row>
    <row r="322" spans="1:27" ht="5.0999999999999996" customHeight="1">
      <c r="B322" s="71"/>
      <c r="C322" s="72"/>
      <c r="D322" s="71"/>
      <c r="E322" s="72"/>
      <c r="F322" s="71"/>
      <c r="G322" s="72"/>
      <c r="H322" s="71"/>
      <c r="I322" s="72"/>
      <c r="J322" s="71"/>
      <c r="K322" s="72"/>
      <c r="L322" s="71"/>
      <c r="M322" s="72"/>
      <c r="N322" s="71"/>
      <c r="O322" s="72"/>
      <c r="P322" s="71"/>
      <c r="Q322" s="72"/>
      <c r="R322" s="71"/>
      <c r="S322" s="77"/>
      <c r="T322" s="16"/>
      <c r="U322" s="137"/>
      <c r="V322" s="138"/>
      <c r="W322" s="77"/>
      <c r="X322" s="72"/>
      <c r="Y322" s="71"/>
      <c r="Z322" s="72"/>
      <c r="AA322" s="66"/>
    </row>
    <row r="323" spans="1:27">
      <c r="A323" s="67" t="s">
        <v>34</v>
      </c>
      <c r="B323" s="188"/>
      <c r="C323" s="190"/>
      <c r="D323" s="189"/>
      <c r="E323" s="190"/>
      <c r="F323" s="116"/>
      <c r="G323" s="69"/>
      <c r="H323" s="68"/>
      <c r="I323" s="69"/>
      <c r="J323" s="68"/>
      <c r="K323" s="69"/>
      <c r="L323" s="68"/>
      <c r="M323" s="69"/>
      <c r="N323" s="68"/>
      <c r="O323" s="69"/>
      <c r="P323" s="68"/>
      <c r="Q323" s="69"/>
      <c r="R323" s="68"/>
      <c r="S323" s="116"/>
      <c r="T323" s="68"/>
      <c r="U323" s="116"/>
      <c r="V323" s="69"/>
      <c r="W323" s="116"/>
      <c r="X323" s="69"/>
      <c r="Y323" s="68"/>
      <c r="Z323" s="69"/>
      <c r="AA323" s="70"/>
    </row>
    <row r="324" spans="1:27">
      <c r="A324" s="41" t="s">
        <v>2</v>
      </c>
      <c r="B324" s="71">
        <f>Vorrunde!BS237</f>
        <v>7</v>
      </c>
      <c r="C324" s="72">
        <f>Vorrunde!CU183</f>
        <v>9</v>
      </c>
      <c r="D324" s="77">
        <f>Vorrunde!CU75</f>
        <v>4</v>
      </c>
      <c r="E324" s="72">
        <f>Vorrunde!AA237</f>
        <v>10</v>
      </c>
      <c r="F324" s="122">
        <f>Vorrunde!P237</f>
        <v>12</v>
      </c>
      <c r="G324" s="106">
        <f>Vorrunde!CU48</f>
        <v>3</v>
      </c>
      <c r="H324" s="107">
        <f>Vorrunde!AW237</f>
        <v>10</v>
      </c>
      <c r="I324" s="106">
        <f>Vorrunde!CU129</f>
        <v>12</v>
      </c>
      <c r="J324" s="107">
        <f>Vorrunde!CU21</f>
        <v>1</v>
      </c>
      <c r="K324" s="106">
        <f>Vorrunde!E237</f>
        <v>10</v>
      </c>
      <c r="L324" s="107">
        <f>Vorrunde!CZ237</f>
        <v>9</v>
      </c>
      <c r="M324" s="106">
        <f>Vorrunde!CU264</f>
        <v>12</v>
      </c>
      <c r="N324" s="107" t="e">
        <f>#REF!</f>
        <v>#REF!</v>
      </c>
      <c r="O324" s="106" t="e">
        <f>#REF!</f>
        <v>#REF!</v>
      </c>
      <c r="P324" s="107">
        <f>Vorrunde!CU210</f>
        <v>9</v>
      </c>
      <c r="Q324" s="106">
        <f>Vorrunde!CD237</f>
        <v>12</v>
      </c>
      <c r="R324" s="107">
        <f>Vorrunde!CU102</f>
        <v>8</v>
      </c>
      <c r="S324" s="122">
        <f>Vorrunde!AL237</f>
        <v>3</v>
      </c>
      <c r="T324" s="107">
        <f>Playout!D19</f>
        <v>20</v>
      </c>
      <c r="U324" s="122">
        <f>Playout!U19</f>
        <v>14</v>
      </c>
      <c r="V324" s="106"/>
      <c r="W324" s="122"/>
      <c r="X324" s="106"/>
      <c r="Y324" s="107"/>
      <c r="Z324" s="106"/>
      <c r="AA324" s="46" t="e">
        <f>SUM(B324:Z324)</f>
        <v>#REF!</v>
      </c>
    </row>
    <row r="325" spans="1:27">
      <c r="A325" s="41" t="s">
        <v>3</v>
      </c>
      <c r="B325" s="71">
        <f>Vorrunde!BS238</f>
        <v>3</v>
      </c>
      <c r="C325" s="72">
        <f>Vorrunde!CU184</f>
        <v>2</v>
      </c>
      <c r="D325" s="77">
        <f>Vorrunde!CU76</f>
        <v>1</v>
      </c>
      <c r="E325" s="72">
        <f>Vorrunde!AA238</f>
        <v>3</v>
      </c>
      <c r="F325" s="77">
        <f>Vorrunde!P238</f>
        <v>2</v>
      </c>
      <c r="G325" s="72">
        <f>Vorrunde!CU49</f>
        <v>1</v>
      </c>
      <c r="H325" s="71">
        <f>Vorrunde!AW238</f>
        <v>2</v>
      </c>
      <c r="I325" s="72">
        <f>Vorrunde!CU130</f>
        <v>3</v>
      </c>
      <c r="J325" s="71">
        <f>Vorrunde!CU22</f>
        <v>1</v>
      </c>
      <c r="K325" s="72">
        <f>Vorrunde!E238</f>
        <v>2</v>
      </c>
      <c r="L325" s="71">
        <f>Vorrunde!CZ238</f>
        <v>3</v>
      </c>
      <c r="M325" s="72">
        <f>Vorrunde!CU265</f>
        <v>4</v>
      </c>
      <c r="N325" s="71" t="e">
        <f>#REF!</f>
        <v>#REF!</v>
      </c>
      <c r="O325" s="72" t="e">
        <f>#REF!</f>
        <v>#REF!</v>
      </c>
      <c r="P325" s="71">
        <f>Vorrunde!CU211</f>
        <v>4</v>
      </c>
      <c r="Q325" s="72">
        <f>Vorrunde!CD238</f>
        <v>3</v>
      </c>
      <c r="R325" s="71">
        <f>Vorrunde!CU103</f>
        <v>3</v>
      </c>
      <c r="S325" s="77">
        <f>Vorrunde!AL238</f>
        <v>1</v>
      </c>
      <c r="T325" s="71">
        <f>Playout!D20</f>
        <v>3</v>
      </c>
      <c r="U325" s="77">
        <f>Playout!U20</f>
        <v>2</v>
      </c>
      <c r="V325" s="72"/>
      <c r="W325" s="77"/>
      <c r="X325" s="72"/>
      <c r="Y325" s="71"/>
      <c r="Z325" s="72"/>
      <c r="AA325" s="49" t="e">
        <f>SUM(B325:Z325)</f>
        <v>#REF!</v>
      </c>
    </row>
    <row r="326" spans="1:27">
      <c r="A326" s="41" t="s">
        <v>5</v>
      </c>
      <c r="B326" s="175">
        <f>Vorrunde!BS239</f>
        <v>1</v>
      </c>
      <c r="C326" s="74">
        <f>Vorrunde!CU185</f>
        <v>0</v>
      </c>
      <c r="D326" s="117">
        <f>Vorrunde!CU77</f>
        <v>0</v>
      </c>
      <c r="E326" s="74">
        <f>Vorrunde!AA239</f>
        <v>0</v>
      </c>
      <c r="F326" s="117">
        <f>Vorrunde!P239</f>
        <v>0</v>
      </c>
      <c r="G326" s="74">
        <f>Vorrunde!CU50</f>
        <v>0</v>
      </c>
      <c r="H326" s="75">
        <f>Vorrunde!AW239</f>
        <v>0</v>
      </c>
      <c r="I326" s="74">
        <f>Vorrunde!CU131</f>
        <v>0</v>
      </c>
      <c r="J326" s="75">
        <f>Vorrunde!CU23</f>
        <v>0</v>
      </c>
      <c r="K326" s="74">
        <f>Vorrunde!E239</f>
        <v>0</v>
      </c>
      <c r="L326" s="75">
        <f>Vorrunde!CZ239</f>
        <v>0</v>
      </c>
      <c r="M326" s="176">
        <f>Vorrunde!CU266</f>
        <v>1</v>
      </c>
      <c r="N326" s="75" t="e">
        <f>#REF!</f>
        <v>#REF!</v>
      </c>
      <c r="O326" s="74" t="e">
        <f>#REF!</f>
        <v>#REF!</v>
      </c>
      <c r="P326" s="107">
        <f>Vorrunde!CU212</f>
        <v>2</v>
      </c>
      <c r="Q326" s="74">
        <f>Vorrunde!CD239</f>
        <v>0</v>
      </c>
      <c r="R326" s="175">
        <f>Vorrunde!CU104</f>
        <v>1</v>
      </c>
      <c r="S326" s="117">
        <f>Vorrunde!AL239</f>
        <v>0</v>
      </c>
      <c r="T326" s="75">
        <f>Playout!D21</f>
        <v>0</v>
      </c>
      <c r="U326" s="117">
        <f>Playout!U21</f>
        <v>0</v>
      </c>
      <c r="V326" s="106"/>
      <c r="W326" s="20"/>
      <c r="X326" s="106"/>
      <c r="Y326" s="175"/>
      <c r="Z326" s="176"/>
      <c r="AA326" s="73" t="e">
        <f>SUM(B326:Z326)</f>
        <v>#REF!</v>
      </c>
    </row>
    <row r="327" spans="1:27">
      <c r="A327" s="41" t="s">
        <v>10</v>
      </c>
      <c r="B327" s="180">
        <f>Vorrunde!BS240</f>
        <v>0.33333333333333331</v>
      </c>
      <c r="C327" s="28">
        <f>Vorrunde!CU186</f>
        <v>0</v>
      </c>
      <c r="D327" s="118">
        <f>Vorrunde!CU78</f>
        <v>0</v>
      </c>
      <c r="E327" s="28">
        <f>Vorrunde!AA240</f>
        <v>0</v>
      </c>
      <c r="F327" s="118">
        <f>Vorrunde!P240</f>
        <v>0</v>
      </c>
      <c r="G327" s="28">
        <f>Vorrunde!CU51</f>
        <v>0</v>
      </c>
      <c r="H327" s="29">
        <f>Vorrunde!AW240</f>
        <v>0</v>
      </c>
      <c r="I327" s="28">
        <f>Vorrunde!CU132</f>
        <v>0</v>
      </c>
      <c r="J327" s="29">
        <f>Vorrunde!CU24</f>
        <v>0</v>
      </c>
      <c r="K327" s="28">
        <f>Vorrunde!E240</f>
        <v>0</v>
      </c>
      <c r="L327" s="29">
        <f>Vorrunde!CZ240</f>
        <v>0</v>
      </c>
      <c r="M327" s="181">
        <f>Vorrunde!CU267</f>
        <v>0.25</v>
      </c>
      <c r="N327" s="29" t="e">
        <f>#REF!</f>
        <v>#REF!</v>
      </c>
      <c r="O327" s="28" t="e">
        <f>#REF!</f>
        <v>#REF!</v>
      </c>
      <c r="P327" s="104">
        <f>Vorrunde!CU213</f>
        <v>0.5</v>
      </c>
      <c r="Q327" s="28">
        <f>Vorrunde!CD240</f>
        <v>0</v>
      </c>
      <c r="R327" s="180">
        <f>Vorrunde!CU105</f>
        <v>0.33333333333333331</v>
      </c>
      <c r="S327" s="118">
        <f>Vorrunde!AL240</f>
        <v>0</v>
      </c>
      <c r="T327" s="29">
        <f>Playout!D22</f>
        <v>0</v>
      </c>
      <c r="U327" s="118">
        <f>Playout!U22</f>
        <v>0</v>
      </c>
      <c r="V327" s="105"/>
      <c r="W327" s="182"/>
      <c r="X327" s="105"/>
      <c r="Y327" s="180"/>
      <c r="Z327" s="181"/>
      <c r="AA327" s="163" t="e">
        <f t="shared" ref="AA327" si="132">AA326/AA325</f>
        <v>#REF!</v>
      </c>
    </row>
    <row r="328" spans="1:27">
      <c r="A328" s="41" t="s">
        <v>4</v>
      </c>
      <c r="B328" s="108">
        <f>Vorrunde!BS241</f>
        <v>2.3333333333333335</v>
      </c>
      <c r="C328" s="109">
        <f>Vorrunde!CU187</f>
        <v>4.5</v>
      </c>
      <c r="D328" s="126">
        <f>Vorrunde!CU79</f>
        <v>4</v>
      </c>
      <c r="E328" s="109">
        <f>Vorrunde!AA241</f>
        <v>3.3333333333333335</v>
      </c>
      <c r="F328" s="126">
        <f>Vorrunde!P241</f>
        <v>6</v>
      </c>
      <c r="G328" s="109">
        <f>Vorrunde!CU52</f>
        <v>3</v>
      </c>
      <c r="H328" s="108">
        <f>Vorrunde!AW241</f>
        <v>5</v>
      </c>
      <c r="I328" s="109">
        <f>Vorrunde!CU133</f>
        <v>4</v>
      </c>
      <c r="J328" s="108">
        <f>Vorrunde!CU25</f>
        <v>1</v>
      </c>
      <c r="K328" s="109">
        <f>Vorrunde!E241</f>
        <v>5</v>
      </c>
      <c r="L328" s="108">
        <f>Vorrunde!CZ241</f>
        <v>3</v>
      </c>
      <c r="M328" s="109">
        <f>Vorrunde!CU268</f>
        <v>3</v>
      </c>
      <c r="N328" s="108" t="e">
        <f>#REF!</f>
        <v>#REF!</v>
      </c>
      <c r="O328" s="109" t="e">
        <f>#REF!</f>
        <v>#REF!</v>
      </c>
      <c r="P328" s="108">
        <f>Vorrunde!CU214</f>
        <v>2.25</v>
      </c>
      <c r="Q328" s="109">
        <f>Vorrunde!CD241</f>
        <v>4</v>
      </c>
      <c r="R328" s="108">
        <f>Vorrunde!CU106</f>
        <v>2.6666666666666665</v>
      </c>
      <c r="S328" s="124">
        <f>Vorrunde!AL241</f>
        <v>3</v>
      </c>
      <c r="T328" s="108">
        <f>Playout!D23</f>
        <v>6.666666666666667</v>
      </c>
      <c r="U328" s="124">
        <f>Playout!U23</f>
        <v>7</v>
      </c>
      <c r="V328" s="109"/>
      <c r="W328" s="126"/>
      <c r="X328" s="109"/>
      <c r="Y328" s="108"/>
      <c r="Z328" s="109"/>
      <c r="AA328" s="55" t="e">
        <f>SUM(B328:Z328)/20</f>
        <v>#REF!</v>
      </c>
    </row>
    <row r="329" spans="1:27">
      <c r="A329" s="56" t="s">
        <v>7</v>
      </c>
      <c r="B329" s="111">
        <f>Vorrunde!BS242</f>
        <v>3.5</v>
      </c>
      <c r="C329" s="110">
        <f>Vorrunde!CU188</f>
        <v>4.5</v>
      </c>
      <c r="D329" s="125">
        <f>Vorrunde!CU80</f>
        <v>4</v>
      </c>
      <c r="E329" s="110">
        <f>Vorrunde!AA242</f>
        <v>3.3333333333333335</v>
      </c>
      <c r="F329" s="125">
        <f>Vorrunde!P242</f>
        <v>6</v>
      </c>
      <c r="G329" s="110">
        <f>Vorrunde!CU53</f>
        <v>3</v>
      </c>
      <c r="H329" s="111">
        <f>Vorrunde!AW242</f>
        <v>5</v>
      </c>
      <c r="I329" s="110">
        <f>Vorrunde!CU134</f>
        <v>4</v>
      </c>
      <c r="J329" s="111">
        <f>Vorrunde!CU26</f>
        <v>1</v>
      </c>
      <c r="K329" s="110">
        <f>Vorrunde!E242</f>
        <v>5</v>
      </c>
      <c r="L329" s="111">
        <f>Vorrunde!CZ242</f>
        <v>3</v>
      </c>
      <c r="M329" s="110">
        <f>Vorrunde!CU269</f>
        <v>4</v>
      </c>
      <c r="N329" s="111" t="e">
        <f>#REF!</f>
        <v>#REF!</v>
      </c>
      <c r="O329" s="110" t="e">
        <f>#REF!</f>
        <v>#REF!</v>
      </c>
      <c r="P329" s="111">
        <f>Vorrunde!CU215</f>
        <v>4.5</v>
      </c>
      <c r="Q329" s="110">
        <f>Vorrunde!CD242</f>
        <v>4</v>
      </c>
      <c r="R329" s="111">
        <f>Vorrunde!CU107</f>
        <v>4</v>
      </c>
      <c r="S329" s="125">
        <f>Vorrunde!AL242</f>
        <v>3</v>
      </c>
      <c r="T329" s="111">
        <f>Playout!D24</f>
        <v>6.666666666666667</v>
      </c>
      <c r="U329" s="125">
        <f>Playout!U24</f>
        <v>7</v>
      </c>
      <c r="V329" s="110"/>
      <c r="W329" s="125"/>
      <c r="X329" s="110"/>
      <c r="Y329" s="111"/>
      <c r="Z329" s="110"/>
      <c r="AA329" s="63" t="e">
        <f>SUM(B329:Z329)/20</f>
        <v>#REF!</v>
      </c>
    </row>
    <row r="330" spans="1:27" ht="4.5" customHeight="1"/>
    <row r="331" spans="1:27">
      <c r="A331" s="32"/>
      <c r="B331" s="280" t="s">
        <v>9</v>
      </c>
      <c r="C331" s="280"/>
      <c r="D331" s="280"/>
      <c r="E331" s="280"/>
      <c r="F331" s="280"/>
      <c r="G331" s="280"/>
      <c r="H331" s="280"/>
      <c r="I331" s="280"/>
      <c r="J331" s="280"/>
      <c r="K331" s="280"/>
      <c r="L331" s="280"/>
      <c r="M331" s="280"/>
      <c r="N331" s="280"/>
      <c r="O331" s="280"/>
      <c r="P331" s="280"/>
      <c r="Q331" s="280"/>
      <c r="R331" s="280"/>
      <c r="S331" s="280"/>
      <c r="T331" s="281"/>
      <c r="U331" s="281"/>
      <c r="V331" s="187"/>
      <c r="W331" s="187"/>
      <c r="X331" s="187"/>
      <c r="Y331" s="187"/>
      <c r="Z331" s="187"/>
    </row>
    <row r="332" spans="1:27">
      <c r="A332" s="33"/>
      <c r="B332" s="34">
        <v>1</v>
      </c>
      <c r="C332" s="35">
        <v>2</v>
      </c>
      <c r="D332" s="34">
        <v>3</v>
      </c>
      <c r="E332" s="35">
        <v>4</v>
      </c>
      <c r="F332" s="34">
        <v>5</v>
      </c>
      <c r="G332" s="35">
        <v>6</v>
      </c>
      <c r="H332" s="34">
        <v>7</v>
      </c>
      <c r="I332" s="35">
        <v>8</v>
      </c>
      <c r="J332" s="34">
        <v>9</v>
      </c>
      <c r="K332" s="35">
        <v>10</v>
      </c>
      <c r="L332" s="34">
        <v>11</v>
      </c>
      <c r="M332" s="35">
        <v>12</v>
      </c>
      <c r="N332" s="34">
        <v>13</v>
      </c>
      <c r="O332" s="35">
        <v>14</v>
      </c>
      <c r="P332" s="34">
        <v>15</v>
      </c>
      <c r="Q332" s="35">
        <v>16</v>
      </c>
      <c r="R332" s="34">
        <v>17</v>
      </c>
      <c r="S332" s="112">
        <v>18</v>
      </c>
      <c r="T332" s="34" t="s">
        <v>35</v>
      </c>
      <c r="U332" s="112" t="s">
        <v>36</v>
      </c>
      <c r="V332" s="35" t="s">
        <v>55</v>
      </c>
      <c r="W332" s="112" t="s">
        <v>51</v>
      </c>
      <c r="X332" s="35" t="s">
        <v>52</v>
      </c>
      <c r="Y332" s="34" t="s">
        <v>53</v>
      </c>
      <c r="Z332" s="35" t="s">
        <v>54</v>
      </c>
      <c r="AA332" s="36" t="s">
        <v>6</v>
      </c>
    </row>
    <row r="333" spans="1:27">
      <c r="A333" s="37" t="s">
        <v>41</v>
      </c>
      <c r="B333" s="38"/>
      <c r="C333" s="39"/>
      <c r="D333" s="38"/>
      <c r="E333" s="39"/>
      <c r="F333" s="38"/>
      <c r="G333" s="39"/>
      <c r="H333" s="38"/>
      <c r="I333" s="39"/>
      <c r="J333" s="38"/>
      <c r="K333" s="39"/>
      <c r="L333" s="38"/>
      <c r="M333" s="39"/>
      <c r="N333" s="38"/>
      <c r="O333" s="39"/>
      <c r="P333" s="38"/>
      <c r="Q333" s="39"/>
      <c r="R333" s="38"/>
      <c r="S333" s="187"/>
      <c r="T333" s="38"/>
      <c r="U333" s="187"/>
      <c r="V333" s="39"/>
      <c r="W333" s="187"/>
      <c r="X333" s="39"/>
      <c r="Y333" s="38"/>
      <c r="Z333" s="39"/>
      <c r="AA333" s="40"/>
    </row>
    <row r="334" spans="1:27">
      <c r="A334" s="41" t="s">
        <v>2</v>
      </c>
      <c r="B334" s="48">
        <f t="shared" ref="B334:C334" si="133">B342+B350+B358</f>
        <v>31</v>
      </c>
      <c r="C334" s="44">
        <f t="shared" si="133"/>
        <v>33</v>
      </c>
      <c r="D334" s="43">
        <f t="shared" ref="D334:I336" si="134">D342+D350+D358</f>
        <v>38</v>
      </c>
      <c r="E334" s="42">
        <f t="shared" si="134"/>
        <v>25</v>
      </c>
      <c r="F334" s="43">
        <f t="shared" si="134"/>
        <v>34</v>
      </c>
      <c r="G334" s="44">
        <f t="shared" si="134"/>
        <v>50</v>
      </c>
      <c r="H334" s="48">
        <f t="shared" si="134"/>
        <v>50</v>
      </c>
      <c r="I334" s="47">
        <f t="shared" si="134"/>
        <v>25</v>
      </c>
      <c r="J334" s="45">
        <f t="shared" ref="J334:O334" si="135">J342+J350+J358</f>
        <v>45</v>
      </c>
      <c r="K334" s="47">
        <f t="shared" si="135"/>
        <v>50</v>
      </c>
      <c r="L334" s="43">
        <f t="shared" si="135"/>
        <v>39</v>
      </c>
      <c r="M334" s="42">
        <f t="shared" si="135"/>
        <v>45</v>
      </c>
      <c r="N334" s="43">
        <f t="shared" si="135"/>
        <v>31</v>
      </c>
      <c r="O334" s="42">
        <f t="shared" si="135"/>
        <v>50</v>
      </c>
      <c r="P334" s="43" t="e">
        <f>P342+P350+P358</f>
        <v>#REF!</v>
      </c>
      <c r="Q334" s="42" t="e">
        <f t="shared" ref="Q334:U334" si="136">Q342+Q350+Q358</f>
        <v>#REF!</v>
      </c>
      <c r="R334" s="43">
        <f t="shared" si="136"/>
        <v>15</v>
      </c>
      <c r="S334" s="140">
        <f t="shared" si="136"/>
        <v>26</v>
      </c>
      <c r="T334" s="43">
        <f t="shared" si="136"/>
        <v>32</v>
      </c>
      <c r="U334" s="113">
        <f t="shared" si="136"/>
        <v>43</v>
      </c>
      <c r="V334" s="42"/>
      <c r="W334" s="113"/>
      <c r="X334" s="42"/>
      <c r="Y334" s="43"/>
      <c r="Z334" s="42"/>
      <c r="AA334" s="46" t="e">
        <f>SUM(B334:Z334)</f>
        <v>#REF!</v>
      </c>
    </row>
    <row r="335" spans="1:27">
      <c r="A335" s="41" t="s">
        <v>3</v>
      </c>
      <c r="B335" s="43">
        <f>B343+B351+B359</f>
        <v>6</v>
      </c>
      <c r="C335" s="47">
        <f t="shared" ref="C335" si="137">C343+C351+C359</f>
        <v>6</v>
      </c>
      <c r="D335" s="43">
        <f t="shared" si="134"/>
        <v>8</v>
      </c>
      <c r="E335" s="47">
        <f t="shared" si="134"/>
        <v>9</v>
      </c>
      <c r="F335" s="43">
        <f t="shared" si="134"/>
        <v>8</v>
      </c>
      <c r="G335" s="47">
        <f t="shared" si="134"/>
        <v>6</v>
      </c>
      <c r="H335" s="43">
        <f t="shared" si="134"/>
        <v>13</v>
      </c>
      <c r="I335" s="47">
        <f t="shared" si="134"/>
        <v>9</v>
      </c>
      <c r="J335" s="43">
        <f t="shared" ref="J335:U335" si="138">J343+J351+J359</f>
        <v>9</v>
      </c>
      <c r="K335" s="47">
        <f t="shared" si="138"/>
        <v>6</v>
      </c>
      <c r="L335" s="43">
        <f t="shared" si="138"/>
        <v>8</v>
      </c>
      <c r="M335" s="47">
        <f t="shared" si="138"/>
        <v>14</v>
      </c>
      <c r="N335" s="43">
        <f t="shared" si="138"/>
        <v>10</v>
      </c>
      <c r="O335" s="47">
        <f t="shared" si="138"/>
        <v>8</v>
      </c>
      <c r="P335" s="43" t="e">
        <f t="shared" si="138"/>
        <v>#REF!</v>
      </c>
      <c r="Q335" s="47" t="e">
        <f t="shared" si="138"/>
        <v>#REF!</v>
      </c>
      <c r="R335" s="43">
        <f t="shared" si="138"/>
        <v>5</v>
      </c>
      <c r="S335" s="119">
        <f t="shared" si="138"/>
        <v>13</v>
      </c>
      <c r="T335" s="43">
        <f t="shared" si="138"/>
        <v>9</v>
      </c>
      <c r="U335" s="119">
        <f t="shared" si="138"/>
        <v>6</v>
      </c>
      <c r="V335" s="47"/>
      <c r="W335" s="113"/>
      <c r="X335" s="47"/>
      <c r="Y335" s="43"/>
      <c r="Z335" s="47"/>
      <c r="AA335" s="49" t="e">
        <f>SUM(B335:Z335)</f>
        <v>#REF!</v>
      </c>
    </row>
    <row r="336" spans="1:27">
      <c r="A336" s="41" t="s">
        <v>5</v>
      </c>
      <c r="B336" s="75">
        <f>B344+B352+B360</f>
        <v>0</v>
      </c>
      <c r="C336" s="176">
        <f t="shared" ref="C336" si="139">C344+C352+C360</f>
        <v>1</v>
      </c>
      <c r="D336" s="43">
        <f t="shared" si="134"/>
        <v>2</v>
      </c>
      <c r="E336" s="47">
        <f t="shared" si="134"/>
        <v>1</v>
      </c>
      <c r="F336" s="43">
        <f t="shared" si="134"/>
        <v>2</v>
      </c>
      <c r="G336" s="42">
        <f t="shared" si="134"/>
        <v>1</v>
      </c>
      <c r="H336" s="43">
        <f t="shared" si="134"/>
        <v>4</v>
      </c>
      <c r="I336" s="47">
        <f t="shared" si="134"/>
        <v>1</v>
      </c>
      <c r="J336" s="43">
        <f t="shared" ref="J336:U336" si="140">J344+J352+J360</f>
        <v>2</v>
      </c>
      <c r="K336" s="47">
        <f t="shared" si="140"/>
        <v>1</v>
      </c>
      <c r="L336" s="43">
        <f t="shared" si="140"/>
        <v>2</v>
      </c>
      <c r="M336" s="42">
        <f t="shared" si="140"/>
        <v>6</v>
      </c>
      <c r="N336" s="75">
        <f t="shared" si="140"/>
        <v>0</v>
      </c>
      <c r="O336" s="74">
        <f t="shared" si="140"/>
        <v>0</v>
      </c>
      <c r="P336" s="43" t="e">
        <f t="shared" si="140"/>
        <v>#REF!</v>
      </c>
      <c r="Q336" s="47" t="e">
        <f t="shared" si="140"/>
        <v>#REF!</v>
      </c>
      <c r="R336" s="43">
        <f t="shared" si="140"/>
        <v>2</v>
      </c>
      <c r="S336" s="20">
        <f t="shared" si="140"/>
        <v>3</v>
      </c>
      <c r="T336" s="43">
        <f t="shared" si="140"/>
        <v>3</v>
      </c>
      <c r="U336" s="119">
        <f t="shared" si="140"/>
        <v>1</v>
      </c>
      <c r="V336" s="47"/>
      <c r="W336" s="113"/>
      <c r="X336" s="47"/>
      <c r="Y336" s="43"/>
      <c r="Z336" s="47"/>
      <c r="AA336" s="73" t="e">
        <f>SUM(B336:Z336)</f>
        <v>#REF!</v>
      </c>
    </row>
    <row r="337" spans="1:27">
      <c r="A337" s="41" t="s">
        <v>10</v>
      </c>
      <c r="B337" s="29">
        <f>B336/B335</f>
        <v>0</v>
      </c>
      <c r="C337" s="181">
        <f t="shared" ref="C337:U337" si="141">C336/C335</f>
        <v>0.16666666666666666</v>
      </c>
      <c r="D337" s="159">
        <f t="shared" si="141"/>
        <v>0.25</v>
      </c>
      <c r="E337" s="160">
        <f t="shared" si="141"/>
        <v>0.1111111111111111</v>
      </c>
      <c r="F337" s="183">
        <f t="shared" si="141"/>
        <v>0.25</v>
      </c>
      <c r="G337" s="160">
        <f t="shared" si="141"/>
        <v>0.16666666666666666</v>
      </c>
      <c r="H337" s="159">
        <f t="shared" si="141"/>
        <v>0.30769230769230771</v>
      </c>
      <c r="I337" s="160">
        <f t="shared" si="141"/>
        <v>0.1111111111111111</v>
      </c>
      <c r="J337" s="183">
        <f t="shared" si="141"/>
        <v>0.22222222222222221</v>
      </c>
      <c r="K337" s="160">
        <f t="shared" si="141"/>
        <v>0.16666666666666666</v>
      </c>
      <c r="L337" s="159">
        <f t="shared" si="141"/>
        <v>0.25</v>
      </c>
      <c r="M337" s="160">
        <f t="shared" si="141"/>
        <v>0.42857142857142855</v>
      </c>
      <c r="N337" s="29">
        <f t="shared" si="141"/>
        <v>0</v>
      </c>
      <c r="O337" s="28">
        <f t="shared" si="141"/>
        <v>0</v>
      </c>
      <c r="P337" s="159" t="e">
        <f t="shared" si="141"/>
        <v>#REF!</v>
      </c>
      <c r="Q337" s="160" t="e">
        <f t="shared" si="141"/>
        <v>#REF!</v>
      </c>
      <c r="R337" s="159">
        <f t="shared" si="141"/>
        <v>0.4</v>
      </c>
      <c r="S337" s="182">
        <f t="shared" si="141"/>
        <v>0.23076923076923078</v>
      </c>
      <c r="T337" s="183">
        <f t="shared" si="141"/>
        <v>0.33333333333333331</v>
      </c>
      <c r="U337" s="161">
        <f t="shared" si="141"/>
        <v>0.16666666666666666</v>
      </c>
      <c r="V337" s="160"/>
      <c r="W337" s="162"/>
      <c r="X337" s="160"/>
      <c r="Y337" s="159"/>
      <c r="Z337" s="160"/>
      <c r="AA337" s="163" t="e">
        <f t="shared" ref="AA337" si="142">AA336/AA335</f>
        <v>#REF!</v>
      </c>
    </row>
    <row r="338" spans="1:27">
      <c r="A338" s="41" t="s">
        <v>4</v>
      </c>
      <c r="B338" s="50">
        <f>(B346+B354+B362)/3</f>
        <v>5.166666666666667</v>
      </c>
      <c r="C338" s="51">
        <f t="shared" ref="C338" si="143">(C346+C354+C362)/3</f>
        <v>5.5</v>
      </c>
      <c r="D338" s="50">
        <f t="shared" ref="D338:I339" si="144">(D346+D354+D362)/3</f>
        <v>4.333333333333333</v>
      </c>
      <c r="E338" s="51">
        <f t="shared" si="144"/>
        <v>2.7777777777777772</v>
      </c>
      <c r="F338" s="50">
        <f t="shared" si="144"/>
        <v>3.9444444444444442</v>
      </c>
      <c r="G338" s="51">
        <f t="shared" si="144"/>
        <v>8.3333333333333339</v>
      </c>
      <c r="H338" s="50">
        <f t="shared" si="144"/>
        <v>3.65</v>
      </c>
      <c r="I338" s="51">
        <f t="shared" si="144"/>
        <v>2.7777777777777772</v>
      </c>
      <c r="J338" s="50">
        <f t="shared" ref="J338:U338" si="145">(J346+J354+J362)/3</f>
        <v>4.9999999999999991</v>
      </c>
      <c r="K338" s="51">
        <f t="shared" si="145"/>
        <v>8.3333333333333339</v>
      </c>
      <c r="L338" s="50">
        <f t="shared" si="145"/>
        <v>4.666666666666667</v>
      </c>
      <c r="M338" s="51">
        <f t="shared" si="145"/>
        <v>3.2833333333333332</v>
      </c>
      <c r="N338" s="50">
        <f t="shared" si="145"/>
        <v>2.4166666666666665</v>
      </c>
      <c r="O338" s="51">
        <f t="shared" si="145"/>
        <v>6.5</v>
      </c>
      <c r="P338" s="50" t="e">
        <f t="shared" si="145"/>
        <v>#REF!</v>
      </c>
      <c r="Q338" s="51" t="e">
        <f t="shared" si="145"/>
        <v>#REF!</v>
      </c>
      <c r="R338" s="50">
        <f t="shared" si="145"/>
        <v>2.5</v>
      </c>
      <c r="S338" s="120">
        <f t="shared" si="145"/>
        <v>1.75</v>
      </c>
      <c r="T338" s="50">
        <f t="shared" si="145"/>
        <v>3.5555555555555558</v>
      </c>
      <c r="U338" s="120">
        <f t="shared" si="145"/>
        <v>7.166666666666667</v>
      </c>
      <c r="V338" s="51"/>
      <c r="W338" s="127"/>
      <c r="X338" s="51"/>
      <c r="Y338" s="50"/>
      <c r="Z338" s="51"/>
      <c r="AA338" s="55" t="e">
        <f>SUM(B338:Z338)/20</f>
        <v>#REF!</v>
      </c>
    </row>
    <row r="339" spans="1:27">
      <c r="A339" s="56" t="s">
        <v>7</v>
      </c>
      <c r="B339" s="57">
        <f>(B347+B355+B363)/3</f>
        <v>5.166666666666667</v>
      </c>
      <c r="C339" s="58">
        <f t="shared" ref="C339" si="146">(C347+C355+C363)/3</f>
        <v>6.5</v>
      </c>
      <c r="D339" s="57">
        <f t="shared" si="144"/>
        <v>5.2777777777777777</v>
      </c>
      <c r="E339" s="58">
        <f t="shared" si="144"/>
        <v>3.8333333333333335</v>
      </c>
      <c r="F339" s="57">
        <f t="shared" si="144"/>
        <v>4.9444444444444438</v>
      </c>
      <c r="G339" s="58">
        <f t="shared" si="144"/>
        <v>10</v>
      </c>
      <c r="H339" s="57">
        <f t="shared" si="144"/>
        <v>5.2333333333333334</v>
      </c>
      <c r="I339" s="58">
        <f t="shared" si="144"/>
        <v>3.6666666666666665</v>
      </c>
      <c r="J339" s="57">
        <f t="shared" ref="J339:U339" si="147">(J347+J355+J363)/3</f>
        <v>6.0555555555555545</v>
      </c>
      <c r="K339" s="58">
        <f t="shared" si="147"/>
        <v>10.333333333333334</v>
      </c>
      <c r="L339" s="57">
        <f t="shared" si="147"/>
        <v>6.5555555555555562</v>
      </c>
      <c r="M339" s="58">
        <f t="shared" si="147"/>
        <v>5.9444444444444455</v>
      </c>
      <c r="N339" s="57">
        <f t="shared" si="147"/>
        <v>2.4166666666666665</v>
      </c>
      <c r="O339" s="58">
        <f t="shared" si="147"/>
        <v>6.5</v>
      </c>
      <c r="P339" s="57" t="e">
        <f t="shared" si="147"/>
        <v>#REF!</v>
      </c>
      <c r="Q339" s="58" t="e">
        <f t="shared" si="147"/>
        <v>#REF!</v>
      </c>
      <c r="R339" s="57">
        <f t="shared" si="147"/>
        <v>3.6666666666666665</v>
      </c>
      <c r="S339" s="121">
        <f t="shared" si="147"/>
        <v>2.1666666666666665</v>
      </c>
      <c r="T339" s="50">
        <f t="shared" si="147"/>
        <v>5.333333333333333</v>
      </c>
      <c r="U339" s="127">
        <f t="shared" si="147"/>
        <v>7.5</v>
      </c>
      <c r="V339" s="131"/>
      <c r="W339" s="121"/>
      <c r="X339" s="58"/>
      <c r="Y339" s="57"/>
      <c r="Z339" s="58"/>
      <c r="AA339" s="63" t="e">
        <f>SUM(B339:Z339)/20</f>
        <v>#REF!</v>
      </c>
    </row>
    <row r="340" spans="1:27" ht="5.0999999999999996" customHeight="1">
      <c r="B340" s="64"/>
      <c r="C340" s="65"/>
      <c r="D340" s="64"/>
      <c r="E340" s="65"/>
      <c r="F340" s="64"/>
      <c r="G340" s="65"/>
      <c r="H340" s="64"/>
      <c r="I340" s="65"/>
      <c r="J340" s="64"/>
      <c r="K340" s="65"/>
      <c r="L340" s="64"/>
      <c r="M340" s="65"/>
      <c r="N340" s="64"/>
      <c r="O340" s="65"/>
      <c r="P340" s="64"/>
      <c r="Q340" s="65"/>
      <c r="R340" s="64"/>
      <c r="S340" s="86"/>
      <c r="T340" s="132"/>
      <c r="U340" s="133"/>
      <c r="V340" s="7"/>
      <c r="W340" s="86"/>
      <c r="X340" s="65"/>
      <c r="Y340" s="64"/>
      <c r="Z340" s="65"/>
      <c r="AA340" s="66"/>
    </row>
    <row r="341" spans="1:27">
      <c r="A341" s="67" t="s">
        <v>42</v>
      </c>
      <c r="B341" s="68"/>
      <c r="C341" s="69"/>
      <c r="D341" s="68"/>
      <c r="E341" s="69"/>
      <c r="F341" s="68"/>
      <c r="G341" s="69"/>
      <c r="H341" s="68"/>
      <c r="I341" s="69"/>
      <c r="J341" s="68"/>
      <c r="K341" s="69"/>
      <c r="L341" s="68"/>
      <c r="M341" s="69"/>
      <c r="N341" s="68"/>
      <c r="O341" s="69"/>
      <c r="P341" s="68"/>
      <c r="Q341" s="69"/>
      <c r="R341" s="68"/>
      <c r="S341" s="116"/>
      <c r="T341" s="134"/>
      <c r="U341" s="135"/>
      <c r="V341" s="136"/>
      <c r="W341" s="116"/>
      <c r="X341" s="69"/>
      <c r="Y341" s="68"/>
      <c r="Z341" s="69"/>
      <c r="AA341" s="70"/>
    </row>
    <row r="342" spans="1:27">
      <c r="A342" s="41" t="s">
        <v>2</v>
      </c>
      <c r="B342" s="107">
        <f>Vorrunde!DE75</f>
        <v>15</v>
      </c>
      <c r="C342" s="106">
        <f>Vorrunde!Z264</f>
        <v>16</v>
      </c>
      <c r="D342" s="107">
        <f>Vorrunde!AU264</f>
        <v>25</v>
      </c>
      <c r="E342" s="106">
        <f>Vorrunde!DD129</f>
        <v>18</v>
      </c>
      <c r="F342" s="107">
        <f>Vorrunde!DF21</f>
        <v>3</v>
      </c>
      <c r="G342" s="106">
        <f>Vorrunde!C264</f>
        <v>21</v>
      </c>
      <c r="H342" s="107">
        <f>Vorrunde!CB264</f>
        <v>31</v>
      </c>
      <c r="I342" s="106">
        <f>Vorrunde!DD210</f>
        <v>18</v>
      </c>
      <c r="J342" s="107">
        <f>Vorrunde!AJ264</f>
        <v>26</v>
      </c>
      <c r="K342" s="106">
        <f>Vorrunde!DD102</f>
        <v>20</v>
      </c>
      <c r="L342" s="107">
        <f>Vorrunde!DD237</f>
        <v>16</v>
      </c>
      <c r="M342" s="106">
        <f>Vorrunde!CM264</f>
        <v>0</v>
      </c>
      <c r="N342" s="107">
        <f>Vorrunde!BQ264</f>
        <v>37</v>
      </c>
      <c r="O342" s="106">
        <f>Vorrunde!DD183</f>
        <v>18</v>
      </c>
      <c r="P342" s="107" t="e">
        <f>#REF!</f>
        <v>#REF!</v>
      </c>
      <c r="Q342" s="106" t="e">
        <f>#REF!</f>
        <v>#REF!</v>
      </c>
      <c r="R342" s="107">
        <f>Vorrunde!N264</f>
        <v>7</v>
      </c>
      <c r="S342" s="122">
        <f>Vorrunde!DD48</f>
        <v>25</v>
      </c>
      <c r="T342" s="107">
        <f>Playout!H19</f>
        <v>13</v>
      </c>
      <c r="U342" s="122">
        <f>Playout!M19</f>
        <v>21</v>
      </c>
      <c r="V342" s="106"/>
      <c r="W342" s="122"/>
      <c r="X342" s="106"/>
      <c r="Y342" s="107"/>
      <c r="Z342" s="106"/>
      <c r="AA342" s="46" t="e">
        <f>SUM(B342:Z342)</f>
        <v>#REF!</v>
      </c>
    </row>
    <row r="343" spans="1:27">
      <c r="A343" s="41" t="s">
        <v>3</v>
      </c>
      <c r="B343" s="71">
        <f>Vorrunde!DE76</f>
        <v>2</v>
      </c>
      <c r="C343" s="72">
        <f>Vorrunde!Z265</f>
        <v>2</v>
      </c>
      <c r="D343" s="71">
        <f>Vorrunde!AU265</f>
        <v>3</v>
      </c>
      <c r="E343" s="72">
        <f>Vorrunde!DD130</f>
        <v>3</v>
      </c>
      <c r="F343" s="71">
        <f>Vorrunde!DF22</f>
        <v>2</v>
      </c>
      <c r="G343" s="72">
        <f>Vorrunde!C265</f>
        <v>2</v>
      </c>
      <c r="H343" s="71">
        <f>Vorrunde!CB265</f>
        <v>5</v>
      </c>
      <c r="I343" s="72">
        <f>Vorrunde!DD211</f>
        <v>3</v>
      </c>
      <c r="J343" s="71">
        <f>Vorrunde!AJ265</f>
        <v>3</v>
      </c>
      <c r="K343" s="72">
        <f>Vorrunde!DD103</f>
        <v>2</v>
      </c>
      <c r="L343" s="71">
        <f>Vorrunde!DD238</f>
        <v>3</v>
      </c>
      <c r="M343" s="72">
        <f>Vorrunde!CM265</f>
        <v>5</v>
      </c>
      <c r="N343" s="71">
        <f>Vorrunde!BQ265</f>
        <v>4</v>
      </c>
      <c r="O343" s="72">
        <f>Vorrunde!DD184</f>
        <v>3</v>
      </c>
      <c r="P343" s="71" t="e">
        <f>#REF!</f>
        <v>#REF!</v>
      </c>
      <c r="Q343" s="72" t="e">
        <f>#REF!</f>
        <v>#REF!</v>
      </c>
      <c r="R343" s="71">
        <f>Vorrunde!N265</f>
        <v>2</v>
      </c>
      <c r="S343" s="77">
        <f>Vorrunde!DD49</f>
        <v>5</v>
      </c>
      <c r="T343" s="71">
        <f>Playout!H20</f>
        <v>3</v>
      </c>
      <c r="U343" s="77">
        <f>Playout!M20</f>
        <v>2</v>
      </c>
      <c r="V343" s="72"/>
      <c r="W343" s="77"/>
      <c r="X343" s="72"/>
      <c r="Y343" s="71"/>
      <c r="Z343" s="72"/>
      <c r="AA343" s="49" t="e">
        <f>SUM(B343:Z343)</f>
        <v>#REF!</v>
      </c>
    </row>
    <row r="344" spans="1:27">
      <c r="A344" s="41" t="s">
        <v>5</v>
      </c>
      <c r="B344" s="75">
        <f>Vorrunde!DE77</f>
        <v>0</v>
      </c>
      <c r="C344" s="74">
        <f>Vorrunde!Z266</f>
        <v>0</v>
      </c>
      <c r="D344" s="75">
        <f>Vorrunde!AU266</f>
        <v>0</v>
      </c>
      <c r="E344" s="74">
        <f>Vorrunde!DD131</f>
        <v>0</v>
      </c>
      <c r="F344" s="175">
        <f>Vorrunde!DF23</f>
        <v>1</v>
      </c>
      <c r="G344" s="74">
        <f>Vorrunde!C266</f>
        <v>0</v>
      </c>
      <c r="H344" s="75">
        <f>Vorrunde!CB266</f>
        <v>0</v>
      </c>
      <c r="I344" s="74">
        <f>Vorrunde!DD212</f>
        <v>0</v>
      </c>
      <c r="J344" s="75">
        <f>Vorrunde!AJ266</f>
        <v>0</v>
      </c>
      <c r="K344" s="74">
        <f>Vorrunde!DD104</f>
        <v>0</v>
      </c>
      <c r="L344" s="107">
        <f>Vorrunde!DD239</f>
        <v>1</v>
      </c>
      <c r="M344" s="176">
        <f>Vorrunde!CM266</f>
        <v>2</v>
      </c>
      <c r="N344" s="75">
        <f>Vorrunde!BQ266</f>
        <v>0</v>
      </c>
      <c r="O344" s="74">
        <f>Vorrunde!DD185</f>
        <v>0</v>
      </c>
      <c r="P344" s="75" t="e">
        <f>#REF!</f>
        <v>#REF!</v>
      </c>
      <c r="Q344" s="106" t="e">
        <f>#REF!</f>
        <v>#REF!</v>
      </c>
      <c r="R344" s="175">
        <f>Vorrunde!N266</f>
        <v>1</v>
      </c>
      <c r="S344" s="117">
        <f>Vorrunde!DD50</f>
        <v>0</v>
      </c>
      <c r="T344" s="175">
        <f>Playout!H21</f>
        <v>1</v>
      </c>
      <c r="U344" s="117">
        <f>Playout!M21</f>
        <v>0</v>
      </c>
      <c r="V344" s="106"/>
      <c r="W344" s="122"/>
      <c r="X344" s="106"/>
      <c r="Y344" s="175"/>
      <c r="Z344" s="106"/>
      <c r="AA344" s="73" t="e">
        <f>SUM(B344:Z344)</f>
        <v>#REF!</v>
      </c>
    </row>
    <row r="345" spans="1:27">
      <c r="A345" s="41" t="s">
        <v>10</v>
      </c>
      <c r="B345" s="29">
        <f>Vorrunde!DE78</f>
        <v>0</v>
      </c>
      <c r="C345" s="28">
        <f>Vorrunde!Z267</f>
        <v>0</v>
      </c>
      <c r="D345" s="29">
        <f>Vorrunde!AU267</f>
        <v>0</v>
      </c>
      <c r="E345" s="28">
        <f>Vorrunde!DD132</f>
        <v>0</v>
      </c>
      <c r="F345" s="180">
        <f>Vorrunde!DF24</f>
        <v>0.5</v>
      </c>
      <c r="G345" s="28">
        <f>Vorrunde!C267</f>
        <v>0</v>
      </c>
      <c r="H345" s="29">
        <f>Vorrunde!CB267</f>
        <v>0</v>
      </c>
      <c r="I345" s="28">
        <f>Vorrunde!DD213</f>
        <v>0</v>
      </c>
      <c r="J345" s="29">
        <f>Vorrunde!AJ267</f>
        <v>0</v>
      </c>
      <c r="K345" s="28">
        <f>Vorrunde!DD105</f>
        <v>0</v>
      </c>
      <c r="L345" s="104">
        <f>Vorrunde!DD240</f>
        <v>0.33333333333333331</v>
      </c>
      <c r="M345" s="181">
        <f>Vorrunde!CM267</f>
        <v>0.4</v>
      </c>
      <c r="N345" s="29">
        <f>Vorrunde!BQ267</f>
        <v>0</v>
      </c>
      <c r="O345" s="28">
        <f>Vorrunde!DD186</f>
        <v>0</v>
      </c>
      <c r="P345" s="29" t="e">
        <f>#REF!</f>
        <v>#REF!</v>
      </c>
      <c r="Q345" s="105" t="e">
        <f>#REF!</f>
        <v>#REF!</v>
      </c>
      <c r="R345" s="180">
        <f>Vorrunde!N267</f>
        <v>0.5</v>
      </c>
      <c r="S345" s="118">
        <f>Vorrunde!DD51</f>
        <v>0</v>
      </c>
      <c r="T345" s="180">
        <f>Playout!H22</f>
        <v>0.33333333333333331</v>
      </c>
      <c r="U345" s="118">
        <f>Playout!M22</f>
        <v>0</v>
      </c>
      <c r="V345" s="105"/>
      <c r="W345" s="123"/>
      <c r="X345" s="105"/>
      <c r="Y345" s="180"/>
      <c r="Z345" s="105"/>
      <c r="AA345" s="163" t="e">
        <f t="shared" ref="AA345" si="148">AA344/AA343</f>
        <v>#REF!</v>
      </c>
    </row>
    <row r="346" spans="1:27">
      <c r="A346" s="41" t="s">
        <v>4</v>
      </c>
      <c r="B346" s="108">
        <f>Vorrunde!DE79</f>
        <v>7.5</v>
      </c>
      <c r="C346" s="109">
        <f>Vorrunde!Z268</f>
        <v>8</v>
      </c>
      <c r="D346" s="108">
        <f>Vorrunde!AU268</f>
        <v>8.3333333333333339</v>
      </c>
      <c r="E346" s="109">
        <f>Vorrunde!DD133</f>
        <v>6</v>
      </c>
      <c r="F346" s="108">
        <f>Vorrunde!DF25</f>
        <v>1.5</v>
      </c>
      <c r="G346" s="109">
        <f>Vorrunde!C268</f>
        <v>10.5</v>
      </c>
      <c r="H346" s="108">
        <f>Vorrunde!CB268</f>
        <v>6.2</v>
      </c>
      <c r="I346" s="109">
        <f>Vorrunde!DD214</f>
        <v>6</v>
      </c>
      <c r="J346" s="108">
        <f>Vorrunde!AJ268</f>
        <v>8.6666666666666661</v>
      </c>
      <c r="K346" s="109">
        <f>Vorrunde!DD106</f>
        <v>10</v>
      </c>
      <c r="L346" s="108">
        <f>Vorrunde!DD241</f>
        <v>5.333333333333333</v>
      </c>
      <c r="M346" s="109">
        <f>Vorrunde!CM268</f>
        <v>0</v>
      </c>
      <c r="N346" s="108">
        <f>Vorrunde!BQ268</f>
        <v>9.25</v>
      </c>
      <c r="O346" s="109">
        <f>Vorrunde!DD187</f>
        <v>6</v>
      </c>
      <c r="P346" s="108" t="e">
        <f>#REF!</f>
        <v>#REF!</v>
      </c>
      <c r="Q346" s="109" t="e">
        <f>#REF!</f>
        <v>#REF!</v>
      </c>
      <c r="R346" s="108">
        <f>Vorrunde!N268</f>
        <v>3.5</v>
      </c>
      <c r="S346" s="124">
        <f>Vorrunde!DD52</f>
        <v>5</v>
      </c>
      <c r="T346" s="108">
        <f>Playout!H23</f>
        <v>4.333333333333333</v>
      </c>
      <c r="U346" s="124">
        <f>Playout!M23</f>
        <v>10.5</v>
      </c>
      <c r="V346" s="109"/>
      <c r="W346" s="126"/>
      <c r="X346" s="109"/>
      <c r="Y346" s="108"/>
      <c r="Z346" s="109"/>
      <c r="AA346" s="55" t="e">
        <f>SUM(B346:Z346)/20</f>
        <v>#REF!</v>
      </c>
    </row>
    <row r="347" spans="1:27">
      <c r="A347" s="56" t="s">
        <v>7</v>
      </c>
      <c r="B347" s="111">
        <f>Vorrunde!DE80</f>
        <v>7.5</v>
      </c>
      <c r="C347" s="110">
        <f>Vorrunde!Z269</f>
        <v>8</v>
      </c>
      <c r="D347" s="111">
        <f>Vorrunde!AU269</f>
        <v>8.3333333333333339</v>
      </c>
      <c r="E347" s="110">
        <f>Vorrunde!DD134</f>
        <v>6</v>
      </c>
      <c r="F347" s="111">
        <f>Vorrunde!DF26</f>
        <v>3</v>
      </c>
      <c r="G347" s="110">
        <f>Vorrunde!C269</f>
        <v>10.5</v>
      </c>
      <c r="H347" s="111">
        <f>Vorrunde!CB269</f>
        <v>6.2</v>
      </c>
      <c r="I347" s="110">
        <f>Vorrunde!DD215</f>
        <v>6</v>
      </c>
      <c r="J347" s="111">
        <f>Vorrunde!AJ269</f>
        <v>8.6666666666666661</v>
      </c>
      <c r="K347" s="110">
        <f>Vorrunde!DD107</f>
        <v>10</v>
      </c>
      <c r="L347" s="111">
        <f>Vorrunde!DD242</f>
        <v>8</v>
      </c>
      <c r="M347" s="110">
        <f>Vorrunde!CM269</f>
        <v>0</v>
      </c>
      <c r="N347" s="111">
        <f>Vorrunde!BQ269</f>
        <v>9.25</v>
      </c>
      <c r="O347" s="110">
        <f>Vorrunde!DD188</f>
        <v>6</v>
      </c>
      <c r="P347" s="111" t="e">
        <f>#REF!</f>
        <v>#REF!</v>
      </c>
      <c r="Q347" s="110" t="e">
        <f>#REF!</f>
        <v>#REF!</v>
      </c>
      <c r="R347" s="111">
        <f>Vorrunde!N269</f>
        <v>7</v>
      </c>
      <c r="S347" s="125">
        <f>Vorrunde!DD53</f>
        <v>5</v>
      </c>
      <c r="T347" s="111">
        <f>Playout!H24</f>
        <v>6.5</v>
      </c>
      <c r="U347" s="125">
        <f>Playout!M24</f>
        <v>10.5</v>
      </c>
      <c r="V347" s="110"/>
      <c r="W347" s="125"/>
      <c r="X347" s="110"/>
      <c r="Y347" s="111"/>
      <c r="Z347" s="110"/>
      <c r="AA347" s="63" t="e">
        <f>SUM(B347:Z347)/20</f>
        <v>#REF!</v>
      </c>
    </row>
    <row r="348" spans="1:27" ht="5.0999999999999996" customHeight="1">
      <c r="B348" s="68"/>
      <c r="C348" s="69"/>
      <c r="D348" s="68"/>
      <c r="E348" s="69"/>
      <c r="F348" s="71"/>
      <c r="G348" s="72"/>
      <c r="H348" s="71"/>
      <c r="I348" s="72"/>
      <c r="J348" s="71"/>
      <c r="K348" s="72"/>
      <c r="L348" s="71"/>
      <c r="M348" s="72"/>
      <c r="N348" s="71"/>
      <c r="O348" s="72"/>
      <c r="P348" s="71"/>
      <c r="Q348" s="72"/>
      <c r="R348" s="71"/>
      <c r="S348" s="77"/>
      <c r="T348" s="16"/>
      <c r="U348" s="137"/>
      <c r="V348" s="138"/>
      <c r="W348" s="77"/>
      <c r="X348" s="72"/>
      <c r="Y348" s="71"/>
      <c r="Z348" s="72"/>
      <c r="AA348" s="66"/>
    </row>
    <row r="349" spans="1:27">
      <c r="A349" s="67" t="s">
        <v>43</v>
      </c>
      <c r="B349" s="188"/>
      <c r="C349" s="190"/>
      <c r="D349" s="189"/>
      <c r="E349" s="190"/>
      <c r="F349" s="116"/>
      <c r="G349" s="69"/>
      <c r="H349" s="68"/>
      <c r="I349" s="69"/>
      <c r="J349" s="68"/>
      <c r="K349" s="69"/>
      <c r="L349" s="68"/>
      <c r="M349" s="69"/>
      <c r="N349" s="68"/>
      <c r="O349" s="69"/>
      <c r="P349" s="68"/>
      <c r="Q349" s="69"/>
      <c r="R349" s="68"/>
      <c r="S349" s="116"/>
      <c r="T349" s="68"/>
      <c r="U349" s="116"/>
      <c r="V349" s="69"/>
      <c r="W349" s="116"/>
      <c r="X349" s="69"/>
      <c r="Y349" s="68"/>
      <c r="Z349" s="69"/>
      <c r="AA349" s="70"/>
    </row>
    <row r="350" spans="1:27">
      <c r="A350" s="41" t="s">
        <v>2</v>
      </c>
      <c r="B350" s="71">
        <f>Vorrunde!DD75</f>
        <v>9</v>
      </c>
      <c r="C350" s="72">
        <f>Vorrunde!Y264</f>
        <v>6</v>
      </c>
      <c r="D350" s="77">
        <f>Vorrunde!AV264</f>
        <v>11</v>
      </c>
      <c r="E350" s="72">
        <f>Vorrunde!DE129</f>
        <v>19</v>
      </c>
      <c r="F350" s="122">
        <f>Vorrunde!DE21</f>
        <v>9</v>
      </c>
      <c r="G350" s="106">
        <f>Vorrunde!E264</f>
        <v>10</v>
      </c>
      <c r="H350" s="107">
        <f>Vorrunde!CC264</f>
        <v>5</v>
      </c>
      <c r="I350" s="106">
        <f>Vorrunde!DE210</f>
        <v>-9</v>
      </c>
      <c r="J350" s="107">
        <f>Vorrunde!AK264</f>
        <v>11</v>
      </c>
      <c r="K350" s="106">
        <f>Vorrunde!DE102</f>
        <v>18</v>
      </c>
      <c r="L350" s="107">
        <f>Vorrunde!DE237</f>
        <v>17</v>
      </c>
      <c r="M350" s="106">
        <f>Vorrunde!CN264</f>
        <v>28</v>
      </c>
      <c r="N350" s="107">
        <f>Vorrunde!BR264</f>
        <v>13</v>
      </c>
      <c r="O350" s="106">
        <f>Vorrunde!DE183</f>
        <v>15</v>
      </c>
      <c r="P350" s="107" t="e">
        <f>#REF!</f>
        <v>#REF!</v>
      </c>
      <c r="Q350" s="106" t="e">
        <f>#REF!</f>
        <v>#REF!</v>
      </c>
      <c r="R350" s="107">
        <f>Vorrunde!O264</f>
        <v>8</v>
      </c>
      <c r="S350" s="122">
        <f>Vorrunde!DE48</f>
        <v>7</v>
      </c>
      <c r="T350" s="107">
        <f>Playout!I19</f>
        <v>5</v>
      </c>
      <c r="U350" s="122">
        <f>Playout!N19</f>
        <v>20</v>
      </c>
      <c r="V350" s="106"/>
      <c r="W350" s="122"/>
      <c r="X350" s="106"/>
      <c r="Y350" s="107"/>
      <c r="Z350" s="106"/>
      <c r="AA350" s="46" t="e">
        <f>SUM(B350:Z350)</f>
        <v>#REF!</v>
      </c>
    </row>
    <row r="351" spans="1:27">
      <c r="A351" s="41" t="s">
        <v>3</v>
      </c>
      <c r="B351" s="71">
        <f>Vorrunde!DD76</f>
        <v>2</v>
      </c>
      <c r="C351" s="72">
        <f>Vorrunde!Y265</f>
        <v>2</v>
      </c>
      <c r="D351" s="77">
        <f>Vorrunde!AV265</f>
        <v>3</v>
      </c>
      <c r="E351" s="72">
        <f>Vorrunde!DE130</f>
        <v>3</v>
      </c>
      <c r="F351" s="77">
        <f>Vorrunde!DE22</f>
        <v>3</v>
      </c>
      <c r="G351" s="72">
        <f>Vorrunde!E265</f>
        <v>2</v>
      </c>
      <c r="H351" s="71">
        <f>Vorrunde!CC265</f>
        <v>4</v>
      </c>
      <c r="I351" s="72">
        <f>Vorrunde!DE211</f>
        <v>3</v>
      </c>
      <c r="J351" s="71">
        <f>Vorrunde!AK265</f>
        <v>3</v>
      </c>
      <c r="K351" s="72">
        <f>Vorrunde!DE103</f>
        <v>2</v>
      </c>
      <c r="L351" s="71">
        <f>Vorrunde!DE238</f>
        <v>3</v>
      </c>
      <c r="M351" s="72">
        <f>Vorrunde!CN265</f>
        <v>5</v>
      </c>
      <c r="N351" s="71">
        <f>Vorrunde!BR265</f>
        <v>3</v>
      </c>
      <c r="O351" s="72">
        <f>Vorrunde!DE184</f>
        <v>3</v>
      </c>
      <c r="P351" s="71" t="e">
        <f>#REF!</f>
        <v>#REF!</v>
      </c>
      <c r="Q351" s="72" t="e">
        <f>#REF!</f>
        <v>#REF!</v>
      </c>
      <c r="R351" s="71">
        <f>Vorrunde!O265</f>
        <v>2</v>
      </c>
      <c r="S351" s="77">
        <f>Vorrunde!DE49</f>
        <v>4</v>
      </c>
      <c r="T351" s="71">
        <f>Playout!I20</f>
        <v>3</v>
      </c>
      <c r="U351" s="77">
        <f>Playout!N20</f>
        <v>2</v>
      </c>
      <c r="V351" s="72"/>
      <c r="W351" s="77"/>
      <c r="X351" s="72"/>
      <c r="Y351" s="71"/>
      <c r="Z351" s="72"/>
      <c r="AA351" s="49" t="e">
        <f>SUM(B351:Z351)</f>
        <v>#REF!</v>
      </c>
    </row>
    <row r="352" spans="1:27">
      <c r="A352" s="41" t="s">
        <v>5</v>
      </c>
      <c r="B352" s="75">
        <f>Vorrunde!DD77</f>
        <v>0</v>
      </c>
      <c r="C352" s="176">
        <f>Vorrunde!Y266</f>
        <v>1</v>
      </c>
      <c r="D352" s="122">
        <f>Vorrunde!AV266</f>
        <v>1</v>
      </c>
      <c r="E352" s="176">
        <f>Vorrunde!DE131</f>
        <v>1</v>
      </c>
      <c r="F352" s="20">
        <f>Vorrunde!DE23</f>
        <v>1</v>
      </c>
      <c r="G352" s="176">
        <f>Vorrunde!E266</f>
        <v>1</v>
      </c>
      <c r="H352" s="175">
        <f>Vorrunde!CC266</f>
        <v>2</v>
      </c>
      <c r="I352" s="74">
        <f>Vorrunde!DE212</f>
        <v>0</v>
      </c>
      <c r="J352" s="175">
        <f>Vorrunde!AK266</f>
        <v>1</v>
      </c>
      <c r="K352" s="74">
        <f>Vorrunde!DE104</f>
        <v>0</v>
      </c>
      <c r="L352" s="75">
        <f>Vorrunde!DE239</f>
        <v>0</v>
      </c>
      <c r="M352" s="176">
        <f>Vorrunde!CN266</f>
        <v>2</v>
      </c>
      <c r="N352" s="75">
        <f>Vorrunde!BR266</f>
        <v>0</v>
      </c>
      <c r="O352" s="74">
        <f>Vorrunde!DE185</f>
        <v>0</v>
      </c>
      <c r="P352" s="75" t="e">
        <f>#REF!</f>
        <v>#REF!</v>
      </c>
      <c r="Q352" s="176" t="e">
        <f>#REF!</f>
        <v>#REF!</v>
      </c>
      <c r="R352" s="75">
        <f>Vorrunde!O266</f>
        <v>0</v>
      </c>
      <c r="S352" s="20">
        <f>Vorrunde!DE50</f>
        <v>2</v>
      </c>
      <c r="T352" s="175">
        <f>Playout!I21</f>
        <v>1</v>
      </c>
      <c r="U352" s="117">
        <f>Playout!N21</f>
        <v>0</v>
      </c>
      <c r="V352" s="176"/>
      <c r="W352" s="122"/>
      <c r="X352" s="106"/>
      <c r="Y352" s="175"/>
      <c r="Z352" s="106"/>
      <c r="AA352" s="73" t="e">
        <f>SUM(B352:Z352)</f>
        <v>#REF!</v>
      </c>
    </row>
    <row r="353" spans="1:27">
      <c r="A353" s="41" t="s">
        <v>10</v>
      </c>
      <c r="B353" s="29">
        <f>Vorrunde!DD78</f>
        <v>0</v>
      </c>
      <c r="C353" s="181">
        <f>Vorrunde!Y267</f>
        <v>0.5</v>
      </c>
      <c r="D353" s="123">
        <f>Vorrunde!AV267</f>
        <v>0.33333333333333331</v>
      </c>
      <c r="E353" s="181">
        <f>Vorrunde!DE132</f>
        <v>0.33333333333333331</v>
      </c>
      <c r="F353" s="182">
        <f>Vorrunde!DE24</f>
        <v>0.33333333333333331</v>
      </c>
      <c r="G353" s="181">
        <f>Vorrunde!E267</f>
        <v>0.5</v>
      </c>
      <c r="H353" s="180">
        <f>Vorrunde!CC267</f>
        <v>0.5</v>
      </c>
      <c r="I353" s="28">
        <f>Vorrunde!DE213</f>
        <v>0</v>
      </c>
      <c r="J353" s="180">
        <f>Vorrunde!AK267</f>
        <v>0.33333333333333331</v>
      </c>
      <c r="K353" s="28">
        <f>Vorrunde!DE105</f>
        <v>0</v>
      </c>
      <c r="L353" s="29">
        <f>Vorrunde!DE240</f>
        <v>0</v>
      </c>
      <c r="M353" s="181">
        <f>Vorrunde!CN267</f>
        <v>0.4</v>
      </c>
      <c r="N353" s="29">
        <f>Vorrunde!BR267</f>
        <v>0</v>
      </c>
      <c r="O353" s="28">
        <f>Vorrunde!DE186</f>
        <v>0</v>
      </c>
      <c r="P353" s="29" t="e">
        <f>#REF!</f>
        <v>#REF!</v>
      </c>
      <c r="Q353" s="181" t="e">
        <f>#REF!</f>
        <v>#REF!</v>
      </c>
      <c r="R353" s="29">
        <f>Vorrunde!O267</f>
        <v>0</v>
      </c>
      <c r="S353" s="182">
        <f>Vorrunde!DE51</f>
        <v>0.5</v>
      </c>
      <c r="T353" s="180">
        <f>Playout!I22</f>
        <v>0.33333333333333331</v>
      </c>
      <c r="U353" s="118">
        <f>Playout!N22</f>
        <v>0</v>
      </c>
      <c r="V353" s="181"/>
      <c r="W353" s="123"/>
      <c r="X353" s="105"/>
      <c r="Y353" s="180"/>
      <c r="Z353" s="105"/>
      <c r="AA353" s="163" t="e">
        <f t="shared" ref="AA353" si="149">AA352/AA351</f>
        <v>#REF!</v>
      </c>
    </row>
    <row r="354" spans="1:27">
      <c r="A354" s="41" t="s">
        <v>4</v>
      </c>
      <c r="B354" s="108">
        <f>Vorrunde!DD79</f>
        <v>4.5</v>
      </c>
      <c r="C354" s="109">
        <f>Vorrunde!Y268</f>
        <v>3</v>
      </c>
      <c r="D354" s="126">
        <f>Vorrunde!AV268</f>
        <v>3.6666666666666665</v>
      </c>
      <c r="E354" s="109">
        <f>Vorrunde!DE133</f>
        <v>6.333333333333333</v>
      </c>
      <c r="F354" s="126">
        <f>Vorrunde!DE25</f>
        <v>3</v>
      </c>
      <c r="G354" s="109">
        <f>Vorrunde!E268</f>
        <v>5</v>
      </c>
      <c r="H354" s="108">
        <f>Vorrunde!CC268</f>
        <v>1.25</v>
      </c>
      <c r="I354" s="109">
        <f>Vorrunde!DE214</f>
        <v>-3</v>
      </c>
      <c r="J354" s="108">
        <f>Vorrunde!AK268</f>
        <v>3.6666666666666665</v>
      </c>
      <c r="K354" s="109">
        <f>Vorrunde!DE106</f>
        <v>9</v>
      </c>
      <c r="L354" s="108">
        <f>Vorrunde!DE241</f>
        <v>5.666666666666667</v>
      </c>
      <c r="M354" s="109">
        <f>Vorrunde!CN268</f>
        <v>5.6</v>
      </c>
      <c r="N354" s="108">
        <f>Vorrunde!BR268</f>
        <v>4.333333333333333</v>
      </c>
      <c r="O354" s="109">
        <f>Vorrunde!DE187</f>
        <v>5</v>
      </c>
      <c r="P354" s="108" t="e">
        <f>#REF!</f>
        <v>#REF!</v>
      </c>
      <c r="Q354" s="109" t="e">
        <f>#REF!</f>
        <v>#REF!</v>
      </c>
      <c r="R354" s="108">
        <f>Vorrunde!O268</f>
        <v>4</v>
      </c>
      <c r="S354" s="124">
        <f>Vorrunde!DE52</f>
        <v>1.75</v>
      </c>
      <c r="T354" s="108">
        <f>Playout!I23</f>
        <v>1.6666666666666667</v>
      </c>
      <c r="U354" s="124">
        <f>Playout!N23</f>
        <v>10</v>
      </c>
      <c r="V354" s="109"/>
      <c r="W354" s="126"/>
      <c r="X354" s="109"/>
      <c r="Y354" s="108"/>
      <c r="Z354" s="109"/>
      <c r="AA354" s="55" t="e">
        <f>SUM(B354:Z354)/20</f>
        <v>#REF!</v>
      </c>
    </row>
    <row r="355" spans="1:27">
      <c r="A355" s="56" t="s">
        <v>7</v>
      </c>
      <c r="B355" s="111">
        <f>Vorrunde!DD80</f>
        <v>4.5</v>
      </c>
      <c r="C355" s="110">
        <f>Vorrunde!Y269</f>
        <v>6</v>
      </c>
      <c r="D355" s="125">
        <f>Vorrunde!AV269</f>
        <v>5.5</v>
      </c>
      <c r="E355" s="110">
        <f>Vorrunde!DE134</f>
        <v>9.5</v>
      </c>
      <c r="F355" s="125">
        <f>Vorrunde!DE26</f>
        <v>4.5</v>
      </c>
      <c r="G355" s="110">
        <f>Vorrunde!E269</f>
        <v>10</v>
      </c>
      <c r="H355" s="111">
        <f>Vorrunde!CC269</f>
        <v>2.5</v>
      </c>
      <c r="I355" s="110">
        <f>Vorrunde!DE215</f>
        <v>-3</v>
      </c>
      <c r="J355" s="111">
        <f>Vorrunde!AK269</f>
        <v>5.5</v>
      </c>
      <c r="K355" s="110">
        <f>Vorrunde!DE107</f>
        <v>9</v>
      </c>
      <c r="L355" s="111">
        <f>Vorrunde!DE242</f>
        <v>5.666666666666667</v>
      </c>
      <c r="M355" s="110">
        <f>Vorrunde!CN269</f>
        <v>9.3333333333333339</v>
      </c>
      <c r="N355" s="111">
        <f>Vorrunde!BR269</f>
        <v>4.333333333333333</v>
      </c>
      <c r="O355" s="110">
        <f>Vorrunde!DE188</f>
        <v>5</v>
      </c>
      <c r="P355" s="111" t="e">
        <f>#REF!</f>
        <v>#REF!</v>
      </c>
      <c r="Q355" s="110" t="e">
        <f>#REF!</f>
        <v>#REF!</v>
      </c>
      <c r="R355" s="111">
        <f>Vorrunde!O269</f>
        <v>4</v>
      </c>
      <c r="S355" s="125">
        <f>Vorrunde!DE53</f>
        <v>3.5</v>
      </c>
      <c r="T355" s="111">
        <f>Playout!I24</f>
        <v>2.5</v>
      </c>
      <c r="U355" s="125">
        <f>Playout!N24</f>
        <v>10</v>
      </c>
      <c r="V355" s="110"/>
      <c r="W355" s="125"/>
      <c r="X355" s="110"/>
      <c r="Y355" s="111"/>
      <c r="Z355" s="110"/>
      <c r="AA355" s="63" t="e">
        <f>SUM(B355:Z355)/20</f>
        <v>#REF!</v>
      </c>
    </row>
    <row r="356" spans="1:27" ht="5.0999999999999996" customHeight="1">
      <c r="B356" s="71"/>
      <c r="C356" s="72"/>
      <c r="D356" s="71"/>
      <c r="E356" s="72"/>
      <c r="F356" s="71"/>
      <c r="G356" s="72"/>
      <c r="H356" s="71"/>
      <c r="I356" s="72"/>
      <c r="J356" s="71"/>
      <c r="K356" s="72"/>
      <c r="L356" s="71"/>
      <c r="M356" s="72"/>
      <c r="N356" s="71"/>
      <c r="O356" s="72"/>
      <c r="P356" s="71"/>
      <c r="Q356" s="72"/>
      <c r="R356" s="71"/>
      <c r="S356" s="77"/>
      <c r="T356" s="16"/>
      <c r="U356" s="137"/>
      <c r="V356" s="138"/>
      <c r="W356" s="77"/>
      <c r="X356" s="72"/>
      <c r="Y356" s="71"/>
      <c r="Z356" s="72"/>
      <c r="AA356" s="66"/>
    </row>
    <row r="357" spans="1:27">
      <c r="A357" s="67" t="s">
        <v>44</v>
      </c>
      <c r="B357" s="188"/>
      <c r="C357" s="190"/>
      <c r="D357" s="189"/>
      <c r="E357" s="190"/>
      <c r="F357" s="116"/>
      <c r="G357" s="69"/>
      <c r="H357" s="68"/>
      <c r="I357" s="69"/>
      <c r="J357" s="68"/>
      <c r="K357" s="69"/>
      <c r="L357" s="68"/>
      <c r="M357" s="69"/>
      <c r="N357" s="68"/>
      <c r="O357" s="69"/>
      <c r="P357" s="68"/>
      <c r="Q357" s="69"/>
      <c r="R357" s="68"/>
      <c r="S357" s="116"/>
      <c r="T357" s="68"/>
      <c r="U357" s="116"/>
      <c r="V357" s="69"/>
      <c r="W357" s="116"/>
      <c r="X357" s="69"/>
      <c r="Y357" s="68"/>
      <c r="Z357" s="69"/>
      <c r="AA357" s="70"/>
    </row>
    <row r="358" spans="1:27">
      <c r="A358" s="41" t="s">
        <v>2</v>
      </c>
      <c r="B358" s="71">
        <f>Vorrunde!DF75</f>
        <v>7</v>
      </c>
      <c r="C358" s="72">
        <f>Vorrunde!AA264</f>
        <v>11</v>
      </c>
      <c r="D358" s="77">
        <f>Vorrunde!AW264</f>
        <v>2</v>
      </c>
      <c r="E358" s="72">
        <f>Vorrunde!DF129</f>
        <v>-12</v>
      </c>
      <c r="F358" s="122">
        <f>Vorrunde!DD21</f>
        <v>22</v>
      </c>
      <c r="G358" s="106">
        <f>Vorrunde!D264</f>
        <v>19</v>
      </c>
      <c r="H358" s="107">
        <f>Vorrunde!CD264</f>
        <v>14</v>
      </c>
      <c r="I358" s="106">
        <f>Vorrunde!DF210</f>
        <v>16</v>
      </c>
      <c r="J358" s="107">
        <f>Vorrunde!AL264</f>
        <v>8</v>
      </c>
      <c r="K358" s="106">
        <f>Vorrunde!DF102</f>
        <v>12</v>
      </c>
      <c r="L358" s="107">
        <f>Vorrunde!DF237</f>
        <v>6</v>
      </c>
      <c r="M358" s="106">
        <f>Vorrunde!CO264</f>
        <v>17</v>
      </c>
      <c r="N358" s="107">
        <f>Vorrunde!BS264</f>
        <v>-19</v>
      </c>
      <c r="O358" s="106">
        <f>Vorrunde!DF183</f>
        <v>17</v>
      </c>
      <c r="P358" s="107" t="e">
        <f>#REF!</f>
        <v>#REF!</v>
      </c>
      <c r="Q358" s="106" t="e">
        <f>#REF!</f>
        <v>#REF!</v>
      </c>
      <c r="R358" s="107">
        <f>Vorrunde!P264</f>
        <v>0</v>
      </c>
      <c r="S358" s="122">
        <f>Vorrunde!DF48</f>
        <v>-6</v>
      </c>
      <c r="T358" s="107">
        <f>Playout!J19</f>
        <v>14</v>
      </c>
      <c r="U358" s="122">
        <f>Playout!O19</f>
        <v>2</v>
      </c>
      <c r="V358" s="106"/>
      <c r="W358" s="122"/>
      <c r="X358" s="106"/>
      <c r="Y358" s="107"/>
      <c r="Z358" s="106"/>
      <c r="AA358" s="46" t="e">
        <f>SUM(B358:Z358)</f>
        <v>#REF!</v>
      </c>
    </row>
    <row r="359" spans="1:27">
      <c r="A359" s="41" t="s">
        <v>3</v>
      </c>
      <c r="B359" s="71">
        <f>Vorrunde!DF76</f>
        <v>2</v>
      </c>
      <c r="C359" s="72">
        <f>Vorrunde!AA265</f>
        <v>2</v>
      </c>
      <c r="D359" s="77">
        <f>Vorrunde!AW265</f>
        <v>2</v>
      </c>
      <c r="E359" s="72">
        <f>Vorrunde!DF130</f>
        <v>3</v>
      </c>
      <c r="F359" s="77">
        <f>Vorrunde!DD22</f>
        <v>3</v>
      </c>
      <c r="G359" s="72">
        <f>Vorrunde!D265</f>
        <v>2</v>
      </c>
      <c r="H359" s="71">
        <f>Vorrunde!CD265</f>
        <v>4</v>
      </c>
      <c r="I359" s="72">
        <f>Vorrunde!DF211</f>
        <v>3</v>
      </c>
      <c r="J359" s="71">
        <f>Vorrunde!AL265</f>
        <v>3</v>
      </c>
      <c r="K359" s="72">
        <f>Vorrunde!DF103</f>
        <v>2</v>
      </c>
      <c r="L359" s="71">
        <f>Vorrunde!DF238</f>
        <v>2</v>
      </c>
      <c r="M359" s="72">
        <f>Vorrunde!CO265</f>
        <v>4</v>
      </c>
      <c r="N359" s="71">
        <f>Vorrunde!BS265</f>
        <v>3</v>
      </c>
      <c r="O359" s="72">
        <f>Vorrunde!DF184</f>
        <v>2</v>
      </c>
      <c r="P359" s="71" t="e">
        <f>#REF!</f>
        <v>#REF!</v>
      </c>
      <c r="Q359" s="72" t="e">
        <f>#REF!</f>
        <v>#REF!</v>
      </c>
      <c r="R359" s="71">
        <f>Vorrunde!P265</f>
        <v>1</v>
      </c>
      <c r="S359" s="77">
        <f>Vorrunde!DF49</f>
        <v>4</v>
      </c>
      <c r="T359" s="71">
        <f>Playout!J20</f>
        <v>3</v>
      </c>
      <c r="U359" s="77">
        <f>Playout!O20</f>
        <v>2</v>
      </c>
      <c r="V359" s="72"/>
      <c r="W359" s="77"/>
      <c r="X359" s="72"/>
      <c r="Y359" s="71"/>
      <c r="Z359" s="72"/>
      <c r="AA359" s="49" t="e">
        <f>SUM(B359:Z359)</f>
        <v>#REF!</v>
      </c>
    </row>
    <row r="360" spans="1:27">
      <c r="A360" s="41" t="s">
        <v>5</v>
      </c>
      <c r="B360" s="75">
        <f>Vorrunde!DF77</f>
        <v>0</v>
      </c>
      <c r="C360" s="74">
        <f>Vorrunde!AA266</f>
        <v>0</v>
      </c>
      <c r="D360" s="122">
        <f>Vorrunde!AW266</f>
        <v>1</v>
      </c>
      <c r="E360" s="74">
        <f>Vorrunde!DF131</f>
        <v>0</v>
      </c>
      <c r="F360" s="117">
        <f>Vorrunde!DD23</f>
        <v>0</v>
      </c>
      <c r="G360" s="74">
        <f>Vorrunde!D266</f>
        <v>0</v>
      </c>
      <c r="H360" s="175">
        <f>Vorrunde!CD266</f>
        <v>2</v>
      </c>
      <c r="I360" s="176">
        <f>Vorrunde!DF212</f>
        <v>1</v>
      </c>
      <c r="J360" s="175">
        <f>Vorrunde!AL266</f>
        <v>1</v>
      </c>
      <c r="K360" s="176">
        <f>Vorrunde!DF104</f>
        <v>1</v>
      </c>
      <c r="L360" s="175">
        <f>Vorrunde!DF239</f>
        <v>1</v>
      </c>
      <c r="M360" s="176">
        <f>Vorrunde!CO266</f>
        <v>2</v>
      </c>
      <c r="N360" s="75">
        <f>Vorrunde!BS266</f>
        <v>0</v>
      </c>
      <c r="O360" s="74">
        <f>Vorrunde!DF185</f>
        <v>0</v>
      </c>
      <c r="P360" s="107" t="e">
        <f>#REF!</f>
        <v>#REF!</v>
      </c>
      <c r="Q360" s="176" t="e">
        <f>#REF!</f>
        <v>#REF!</v>
      </c>
      <c r="R360" s="175">
        <f>Vorrunde!P266</f>
        <v>1</v>
      </c>
      <c r="S360" s="20">
        <f>Vorrunde!DF50</f>
        <v>1</v>
      </c>
      <c r="T360" s="175">
        <f>Playout!J21</f>
        <v>1</v>
      </c>
      <c r="U360" s="20">
        <f>Playout!O21</f>
        <v>1</v>
      </c>
      <c r="V360" s="106"/>
      <c r="W360" s="20"/>
      <c r="X360" s="106"/>
      <c r="Y360" s="175"/>
      <c r="Z360" s="176"/>
      <c r="AA360" s="73" t="e">
        <f>SUM(B360:Z360)</f>
        <v>#REF!</v>
      </c>
    </row>
    <row r="361" spans="1:27">
      <c r="A361" s="41" t="s">
        <v>10</v>
      </c>
      <c r="B361" s="29">
        <f>Vorrunde!DF78</f>
        <v>0</v>
      </c>
      <c r="C361" s="28">
        <f>Vorrunde!AA267</f>
        <v>0</v>
      </c>
      <c r="D361" s="123">
        <f>Vorrunde!AW267</f>
        <v>0.5</v>
      </c>
      <c r="E361" s="28">
        <f>Vorrunde!DF132</f>
        <v>0</v>
      </c>
      <c r="F361" s="118">
        <f>Vorrunde!DD24</f>
        <v>0</v>
      </c>
      <c r="G361" s="28">
        <f>Vorrunde!D267</f>
        <v>0</v>
      </c>
      <c r="H361" s="180">
        <f>Vorrunde!CD267</f>
        <v>0.5</v>
      </c>
      <c r="I361" s="181">
        <f>Vorrunde!DF213</f>
        <v>0.33333333333333331</v>
      </c>
      <c r="J361" s="180">
        <f>Vorrunde!AL267</f>
        <v>0.33333333333333331</v>
      </c>
      <c r="K361" s="181">
        <f>Vorrunde!DF105</f>
        <v>0.5</v>
      </c>
      <c r="L361" s="180">
        <f>Vorrunde!DF240</f>
        <v>0.5</v>
      </c>
      <c r="M361" s="181">
        <f>Vorrunde!CO267</f>
        <v>0.5</v>
      </c>
      <c r="N361" s="29">
        <f>Vorrunde!BS267</f>
        <v>0</v>
      </c>
      <c r="O361" s="28">
        <f>Vorrunde!DF186</f>
        <v>0</v>
      </c>
      <c r="P361" s="104" t="e">
        <f>#REF!</f>
        <v>#REF!</v>
      </c>
      <c r="Q361" s="181" t="e">
        <f>#REF!</f>
        <v>#REF!</v>
      </c>
      <c r="R361" s="180">
        <f>Vorrunde!P267</f>
        <v>1</v>
      </c>
      <c r="S361" s="182">
        <f>Vorrunde!DF51</f>
        <v>0.25</v>
      </c>
      <c r="T361" s="180">
        <f>Playout!J22</f>
        <v>0.33333333333333331</v>
      </c>
      <c r="U361" s="182">
        <f>Playout!O22</f>
        <v>0.5</v>
      </c>
      <c r="V361" s="105"/>
      <c r="W361" s="182"/>
      <c r="X361" s="105"/>
      <c r="Y361" s="180"/>
      <c r="Z361" s="181"/>
      <c r="AA361" s="163" t="e">
        <f t="shared" ref="AA361" si="150">AA360/AA359</f>
        <v>#REF!</v>
      </c>
    </row>
    <row r="362" spans="1:27">
      <c r="A362" s="41" t="s">
        <v>4</v>
      </c>
      <c r="B362" s="108">
        <f>Vorrunde!DF79</f>
        <v>3.5</v>
      </c>
      <c r="C362" s="109">
        <f>Vorrunde!AA268</f>
        <v>5.5</v>
      </c>
      <c r="D362" s="126">
        <f>Vorrunde!AW268</f>
        <v>1</v>
      </c>
      <c r="E362" s="109">
        <f>Vorrunde!DF133</f>
        <v>-4</v>
      </c>
      <c r="F362" s="126">
        <f>Vorrunde!DD25</f>
        <v>7.333333333333333</v>
      </c>
      <c r="G362" s="109">
        <f>Vorrunde!D268</f>
        <v>9.5</v>
      </c>
      <c r="H362" s="108">
        <f>Vorrunde!CD268</f>
        <v>3.5</v>
      </c>
      <c r="I362" s="109">
        <f>Vorrunde!DF214</f>
        <v>5.333333333333333</v>
      </c>
      <c r="J362" s="108">
        <f>Vorrunde!AL268</f>
        <v>2.6666666666666665</v>
      </c>
      <c r="K362" s="109">
        <f>Vorrunde!DF106</f>
        <v>6</v>
      </c>
      <c r="L362" s="108">
        <f>Vorrunde!DF241</f>
        <v>3</v>
      </c>
      <c r="M362" s="109">
        <f>Vorrunde!CO268</f>
        <v>4.25</v>
      </c>
      <c r="N362" s="108">
        <f>Vorrunde!BS268</f>
        <v>-6.333333333333333</v>
      </c>
      <c r="O362" s="109">
        <f>Vorrunde!DF187</f>
        <v>8.5</v>
      </c>
      <c r="P362" s="108" t="e">
        <f>#REF!</f>
        <v>#REF!</v>
      </c>
      <c r="Q362" s="109" t="e">
        <f>#REF!</f>
        <v>#REF!</v>
      </c>
      <c r="R362" s="108">
        <f>Vorrunde!P268</f>
        <v>0</v>
      </c>
      <c r="S362" s="124">
        <f>Vorrunde!DF52</f>
        <v>-1.5</v>
      </c>
      <c r="T362" s="108">
        <f>Playout!J23</f>
        <v>4.666666666666667</v>
      </c>
      <c r="U362" s="124">
        <f>Playout!O23</f>
        <v>1</v>
      </c>
      <c r="V362" s="109"/>
      <c r="W362" s="126"/>
      <c r="X362" s="109"/>
      <c r="Y362" s="108"/>
      <c r="Z362" s="109"/>
      <c r="AA362" s="55" t="e">
        <f>SUM(B362:Z362)/20</f>
        <v>#REF!</v>
      </c>
    </row>
    <row r="363" spans="1:27">
      <c r="A363" s="56" t="s">
        <v>7</v>
      </c>
      <c r="B363" s="111">
        <f>Vorrunde!DF80</f>
        <v>3.5</v>
      </c>
      <c r="C363" s="110">
        <f>Vorrunde!AA269</f>
        <v>5.5</v>
      </c>
      <c r="D363" s="125">
        <f>Vorrunde!AW269</f>
        <v>2</v>
      </c>
      <c r="E363" s="110">
        <f>Vorrunde!DF134</f>
        <v>-4</v>
      </c>
      <c r="F363" s="125">
        <f>Vorrunde!DD26</f>
        <v>7.333333333333333</v>
      </c>
      <c r="G363" s="110">
        <f>Vorrunde!D269</f>
        <v>9.5</v>
      </c>
      <c r="H363" s="111">
        <f>Vorrunde!CD269</f>
        <v>7</v>
      </c>
      <c r="I363" s="110">
        <f>Vorrunde!DF215</f>
        <v>8</v>
      </c>
      <c r="J363" s="111">
        <f>Vorrunde!AL269</f>
        <v>4</v>
      </c>
      <c r="K363" s="110">
        <f>Vorrunde!DF107</f>
        <v>12</v>
      </c>
      <c r="L363" s="111">
        <f>Vorrunde!DF242</f>
        <v>6</v>
      </c>
      <c r="M363" s="110">
        <f>Vorrunde!CO269</f>
        <v>8.5</v>
      </c>
      <c r="N363" s="111">
        <f>Vorrunde!BS269</f>
        <v>-6.333333333333333</v>
      </c>
      <c r="O363" s="110">
        <f>Vorrunde!DF188</f>
        <v>8.5</v>
      </c>
      <c r="P363" s="111" t="e">
        <f>#REF!</f>
        <v>#REF!</v>
      </c>
      <c r="Q363" s="110" t="e">
        <f>#REF!</f>
        <v>#REF!</v>
      </c>
      <c r="R363" s="111">
        <f>Vorrunde!P269</f>
        <v>0</v>
      </c>
      <c r="S363" s="125">
        <f>Vorrunde!DF53</f>
        <v>-2</v>
      </c>
      <c r="T363" s="111">
        <f>Playout!J24</f>
        <v>7</v>
      </c>
      <c r="U363" s="125">
        <f>Playout!O24</f>
        <v>2</v>
      </c>
      <c r="V363" s="110"/>
      <c r="W363" s="125"/>
      <c r="X363" s="110"/>
      <c r="Y363" s="111"/>
      <c r="Z363" s="110"/>
      <c r="AA363" s="63" t="e">
        <f>SUM(B363:Z363)/20</f>
        <v>#REF!</v>
      </c>
    </row>
    <row r="364" spans="1:27" ht="4.5" customHeight="1"/>
  </sheetData>
  <mergeCells count="10">
    <mergeCell ref="B195:U195"/>
    <mergeCell ref="B1:U1"/>
    <mergeCell ref="B35:U35"/>
    <mergeCell ref="B85:U85"/>
    <mergeCell ref="B119:U119"/>
    <mergeCell ref="B229:U229"/>
    <mergeCell ref="B263:U263"/>
    <mergeCell ref="B297:U297"/>
    <mergeCell ref="B331:U331"/>
    <mergeCell ref="B153:U153"/>
  </mergeCells>
  <pageMargins left="0.70866141732283472" right="0.70866141732283472" top="0.78740157480314965" bottom="0.78740157480314965" header="0.31496062992125984" footer="0.31496062992125984"/>
  <pageSetup paperSize="9" scale="7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BA40"/>
  <sheetViews>
    <sheetView zoomScale="90" zoomScaleNormal="90" workbookViewId="0">
      <pane xSplit="1" ySplit="1" topLeftCell="B2" activePane="bottomRight" state="frozen"/>
      <selection pane="topRight"/>
      <selection pane="bottomLeft"/>
      <selection pane="bottomRight"/>
    </sheetView>
  </sheetViews>
  <sheetFormatPr baseColWidth="10" defaultRowHeight="15" outlineLevelCol="1"/>
  <cols>
    <col min="1" max="1" width="56" style="333" customWidth="1"/>
    <col min="2" max="2" width="14.85546875" style="282" bestFit="1" customWidth="1" collapsed="1"/>
    <col min="3" max="3" width="9" style="285" hidden="1" customWidth="1" outlineLevel="1"/>
    <col min="4" max="4" width="8.28515625" style="285" hidden="1" customWidth="1" outlineLevel="1"/>
    <col min="5" max="5" width="6.140625" style="285" hidden="1" customWidth="1" outlineLevel="1"/>
    <col min="6" max="6" width="2.7109375" style="333" customWidth="1"/>
    <col min="7" max="7" width="15.5703125" style="282" bestFit="1" customWidth="1" collapsed="1"/>
    <col min="8" max="8" width="8.28515625" style="285" hidden="1" customWidth="1" outlineLevel="1"/>
    <col min="9" max="9" width="10.85546875" style="285" hidden="1" customWidth="1" outlineLevel="1"/>
    <col min="10" max="10" width="9.5703125" style="285" hidden="1" customWidth="1" outlineLevel="1"/>
    <col min="11" max="11" width="2.7109375" style="333" customWidth="1"/>
    <col min="12" max="12" width="19.28515625" style="333" bestFit="1" customWidth="1" collapsed="1"/>
    <col min="13" max="17" width="11.42578125" style="333" hidden="1" customWidth="1" outlineLevel="1"/>
    <col min="18" max="18" width="2.7109375" style="333" customWidth="1"/>
    <col min="19" max="19" width="7.85546875" style="282" bestFit="1" customWidth="1" collapsed="1"/>
    <col min="20" max="20" width="9" style="285" hidden="1" customWidth="1" outlineLevel="1"/>
    <col min="21" max="21" width="6.42578125" style="285" hidden="1" customWidth="1" outlineLevel="1"/>
    <col min="22" max="22" width="9.5703125" style="285" hidden="1" customWidth="1" outlineLevel="1"/>
    <col min="23" max="23" width="2.7109375" style="333" customWidth="1"/>
    <col min="24" max="24" width="16.7109375" style="333" bestFit="1" customWidth="1" collapsed="1"/>
    <col min="25" max="26" width="7.140625" style="333" hidden="1" customWidth="1" outlineLevel="1"/>
    <col min="27" max="27" width="9.28515625" style="333" hidden="1" customWidth="1" outlineLevel="1"/>
    <col min="28" max="28" width="7.140625" style="333" hidden="1" customWidth="1" outlineLevel="1"/>
    <col min="29" max="29" width="2.7109375" style="333" customWidth="1"/>
    <col min="30" max="30" width="7.28515625" style="334" bestFit="1" customWidth="1" collapsed="1"/>
    <col min="31" max="31" width="9" style="285" hidden="1" customWidth="1" outlineLevel="1"/>
    <col min="32" max="32" width="7.5703125" style="285" hidden="1" customWidth="1" outlineLevel="1"/>
    <col min="33" max="33" width="6" style="285" hidden="1" customWidth="1" outlineLevel="1"/>
    <col min="34" max="34" width="2.7109375" style="333" customWidth="1"/>
    <col min="35" max="35" width="11.5703125" style="282" bestFit="1" customWidth="1" collapsed="1"/>
    <col min="36" max="36" width="9" style="285" hidden="1" customWidth="1" outlineLevel="1"/>
    <col min="37" max="37" width="8.5703125" style="285" hidden="1" customWidth="1" outlineLevel="1"/>
    <col min="38" max="38" width="9.5703125" style="285" hidden="1" customWidth="1" outlineLevel="1"/>
    <col min="39" max="39" width="2.7109375" style="333" customWidth="1"/>
    <col min="40" max="40" width="8.28515625" style="282" bestFit="1" customWidth="1" collapsed="1"/>
    <col min="41" max="41" width="8" style="285" hidden="1" customWidth="1" outlineLevel="1"/>
    <col min="42" max="42" width="11.42578125" style="285" hidden="1" customWidth="1" outlineLevel="1"/>
    <col min="43" max="43" width="7.42578125" style="285" hidden="1" customWidth="1" outlineLevel="1"/>
    <col min="44" max="44" width="2.7109375" style="333" customWidth="1"/>
    <col min="45" max="45" width="8.28515625" style="282" bestFit="1" customWidth="1" collapsed="1"/>
    <col min="46" max="46" width="9" style="285" hidden="1" customWidth="1" outlineLevel="1"/>
    <col min="47" max="47" width="8.5703125" style="285" hidden="1" customWidth="1" outlineLevel="1"/>
    <col min="48" max="48" width="9.5703125" style="285" hidden="1" customWidth="1" outlineLevel="1"/>
    <col min="49" max="49" width="2.7109375" style="333" customWidth="1"/>
    <col min="50" max="50" width="13.140625" style="282" bestFit="1" customWidth="1" collapsed="1"/>
    <col min="51" max="51" width="8" style="285" hidden="1" customWidth="1" outlineLevel="1"/>
    <col min="52" max="52" width="5.85546875" style="285" hidden="1" customWidth="1" outlineLevel="1"/>
    <col min="53" max="53" width="8.28515625" style="285" hidden="1" customWidth="1" outlineLevel="1"/>
    <col min="54" max="16384" width="11.42578125" style="333"/>
  </cols>
  <sheetData>
    <row r="1" spans="1:53">
      <c r="B1" s="282" t="s">
        <v>23</v>
      </c>
      <c r="C1" s="285" t="s">
        <v>15</v>
      </c>
      <c r="D1" s="285" t="s">
        <v>20</v>
      </c>
      <c r="E1" s="285" t="s">
        <v>24</v>
      </c>
      <c r="G1" s="282" t="s">
        <v>18</v>
      </c>
      <c r="H1" s="285" t="s">
        <v>20</v>
      </c>
      <c r="I1" s="285" t="s">
        <v>21</v>
      </c>
      <c r="J1" s="285" t="s">
        <v>19</v>
      </c>
      <c r="L1" s="282" t="s">
        <v>56</v>
      </c>
      <c r="M1" s="285" t="s">
        <v>49</v>
      </c>
      <c r="N1" s="285" t="s">
        <v>14</v>
      </c>
      <c r="O1" s="285" t="s">
        <v>50</v>
      </c>
      <c r="P1" s="285" t="s">
        <v>13</v>
      </c>
      <c r="Q1" s="285" t="s">
        <v>17</v>
      </c>
      <c r="S1" s="282" t="s">
        <v>37</v>
      </c>
      <c r="T1" s="285" t="s">
        <v>15</v>
      </c>
      <c r="U1" s="285" t="s">
        <v>29</v>
      </c>
      <c r="V1" s="285" t="s">
        <v>30</v>
      </c>
      <c r="X1" s="282" t="s">
        <v>22</v>
      </c>
      <c r="Y1" s="285" t="s">
        <v>45</v>
      </c>
      <c r="Z1" s="285" t="s">
        <v>46</v>
      </c>
      <c r="AA1" s="285" t="s">
        <v>47</v>
      </c>
      <c r="AB1" s="285" t="s">
        <v>48</v>
      </c>
      <c r="AD1" s="334" t="s">
        <v>12</v>
      </c>
      <c r="AE1" s="333" t="s">
        <v>15</v>
      </c>
      <c r="AF1" s="335" t="s">
        <v>0</v>
      </c>
      <c r="AG1" s="333" t="s">
        <v>16</v>
      </c>
      <c r="AI1" s="282" t="s">
        <v>38</v>
      </c>
      <c r="AJ1" s="285" t="s">
        <v>15</v>
      </c>
      <c r="AK1" s="285" t="s">
        <v>39</v>
      </c>
      <c r="AL1" s="285" t="s">
        <v>40</v>
      </c>
      <c r="AN1" s="282" t="s">
        <v>25</v>
      </c>
      <c r="AO1" s="285" t="s">
        <v>26</v>
      </c>
      <c r="AP1" s="285" t="s">
        <v>27</v>
      </c>
      <c r="AQ1" s="285" t="s">
        <v>8</v>
      </c>
      <c r="AS1" s="282" t="s">
        <v>31</v>
      </c>
      <c r="AT1" s="285" t="s">
        <v>32</v>
      </c>
      <c r="AU1" s="285" t="s">
        <v>33</v>
      </c>
      <c r="AV1" s="285" t="s">
        <v>34</v>
      </c>
      <c r="AX1" s="282" t="s">
        <v>41</v>
      </c>
      <c r="AY1" s="285" t="s">
        <v>42</v>
      </c>
      <c r="AZ1" s="285" t="s">
        <v>43</v>
      </c>
      <c r="BA1" s="285" t="s">
        <v>44</v>
      </c>
    </row>
    <row r="2" spans="1:53">
      <c r="A2" s="333" t="s">
        <v>57</v>
      </c>
      <c r="B2" s="336">
        <f>SUM(C2:E2)/3</f>
        <v>24</v>
      </c>
      <c r="C2" s="285">
        <v>24</v>
      </c>
      <c r="D2" s="285">
        <v>24</v>
      </c>
      <c r="E2" s="285">
        <v>24</v>
      </c>
      <c r="G2" s="337">
        <f>SUM(H2:J2)/3</f>
        <v>25</v>
      </c>
      <c r="H2" s="285">
        <v>25</v>
      </c>
      <c r="I2" s="285">
        <v>25</v>
      </c>
      <c r="J2" s="285">
        <v>25</v>
      </c>
      <c r="L2" s="337">
        <f>SUM(M2:Q2)/3</f>
        <v>25</v>
      </c>
      <c r="M2" s="285">
        <v>10</v>
      </c>
      <c r="N2" s="285">
        <v>16</v>
      </c>
      <c r="O2" s="285">
        <v>14</v>
      </c>
      <c r="P2" s="285">
        <v>17</v>
      </c>
      <c r="Q2" s="285">
        <v>18</v>
      </c>
      <c r="S2" s="337">
        <f>SUM(T2:V2)/3</f>
        <v>25</v>
      </c>
      <c r="T2" s="285">
        <v>25</v>
      </c>
      <c r="U2" s="285">
        <v>25</v>
      </c>
      <c r="V2" s="285">
        <v>25</v>
      </c>
      <c r="X2" s="336">
        <f>SUM(Y2:AB2)/3</f>
        <v>21</v>
      </c>
      <c r="Y2" s="285">
        <v>21</v>
      </c>
      <c r="Z2" s="285">
        <v>21</v>
      </c>
      <c r="AA2" s="285">
        <v>20</v>
      </c>
      <c r="AB2" s="285">
        <v>1</v>
      </c>
      <c r="AD2" s="338">
        <v>20</v>
      </c>
      <c r="AE2" s="285">
        <v>20</v>
      </c>
      <c r="AF2" s="285">
        <v>20</v>
      </c>
      <c r="AG2" s="285">
        <v>20</v>
      </c>
      <c r="AI2" s="336">
        <f>SUM(AJ2:AL2)/3</f>
        <v>21</v>
      </c>
      <c r="AJ2" s="285">
        <v>21</v>
      </c>
      <c r="AK2" s="285">
        <v>21</v>
      </c>
      <c r="AL2" s="285">
        <v>21</v>
      </c>
      <c r="AN2" s="338">
        <f>SUM(AO2:AQ2)/3</f>
        <v>20</v>
      </c>
      <c r="AO2" s="285">
        <v>20</v>
      </c>
      <c r="AP2" s="285">
        <v>20</v>
      </c>
      <c r="AQ2" s="285">
        <v>20</v>
      </c>
      <c r="AS2" s="338">
        <f>SUM(AT2:AV2)/3</f>
        <v>20</v>
      </c>
      <c r="AT2" s="285">
        <v>20</v>
      </c>
      <c r="AU2" s="285">
        <v>20</v>
      </c>
      <c r="AV2" s="285">
        <v>20</v>
      </c>
      <c r="AX2" s="338">
        <f>SUM(AY2:BA2)/3</f>
        <v>20</v>
      </c>
      <c r="AY2" s="285">
        <v>20</v>
      </c>
      <c r="AZ2" s="285">
        <v>20</v>
      </c>
      <c r="BA2" s="285">
        <v>20</v>
      </c>
    </row>
    <row r="3" spans="1:53">
      <c r="A3" s="333" t="s">
        <v>58</v>
      </c>
      <c r="B3" s="336">
        <f>SUM(C3:E3)</f>
        <v>16</v>
      </c>
      <c r="C3" s="339">
        <v>3</v>
      </c>
      <c r="D3" s="337">
        <v>7</v>
      </c>
      <c r="E3" s="337">
        <v>6</v>
      </c>
      <c r="G3" s="337">
        <f>SUM(H3:J3)</f>
        <v>17</v>
      </c>
      <c r="H3" s="337">
        <v>6</v>
      </c>
      <c r="I3" s="337">
        <v>5</v>
      </c>
      <c r="J3" s="337">
        <v>6</v>
      </c>
      <c r="L3" s="336">
        <f>SUM(M3:Q3)</f>
        <v>15</v>
      </c>
      <c r="M3" s="339">
        <v>1</v>
      </c>
      <c r="N3" s="339">
        <v>2</v>
      </c>
      <c r="O3" s="339">
        <v>3</v>
      </c>
      <c r="P3" s="339">
        <v>3</v>
      </c>
      <c r="Q3" s="337">
        <v>6</v>
      </c>
      <c r="S3" s="340">
        <f>SUM(T3:V3)</f>
        <v>10</v>
      </c>
      <c r="T3" s="339">
        <v>2</v>
      </c>
      <c r="U3" s="339">
        <v>2</v>
      </c>
      <c r="V3" s="337">
        <v>6</v>
      </c>
      <c r="X3" s="336">
        <f>SUM(Y3:AB3)</f>
        <v>11</v>
      </c>
      <c r="Y3" s="339">
        <v>3</v>
      </c>
      <c r="Z3" s="337">
        <v>6</v>
      </c>
      <c r="AA3" s="339">
        <v>2</v>
      </c>
      <c r="AB3" s="341">
        <v>0</v>
      </c>
      <c r="AD3" s="342">
        <v>11</v>
      </c>
      <c r="AE3" s="337">
        <v>5</v>
      </c>
      <c r="AF3" s="337">
        <v>5</v>
      </c>
      <c r="AG3" s="338">
        <v>1</v>
      </c>
      <c r="AI3" s="340">
        <f>SUM(AJ3:AL3)</f>
        <v>9</v>
      </c>
      <c r="AJ3" s="339">
        <v>4</v>
      </c>
      <c r="AK3" s="339">
        <v>2</v>
      </c>
      <c r="AL3" s="339">
        <v>3</v>
      </c>
      <c r="AN3" s="336">
        <f>SUM(AO3:AQ3)</f>
        <v>7</v>
      </c>
      <c r="AO3" s="339">
        <v>2</v>
      </c>
      <c r="AP3" s="339">
        <v>2</v>
      </c>
      <c r="AQ3" s="339">
        <v>3</v>
      </c>
      <c r="AS3" s="336">
        <f>SUM(AT3:AV3)</f>
        <v>7</v>
      </c>
      <c r="AT3" s="339">
        <v>1</v>
      </c>
      <c r="AU3" s="339">
        <v>3</v>
      </c>
      <c r="AV3" s="339">
        <v>3</v>
      </c>
      <c r="AX3" s="338">
        <f>SUM(AY3:BA3)</f>
        <v>4</v>
      </c>
      <c r="AY3" s="339">
        <v>1</v>
      </c>
      <c r="AZ3" s="339">
        <v>2</v>
      </c>
      <c r="BA3" s="339">
        <v>1</v>
      </c>
    </row>
    <row r="4" spans="1:53">
      <c r="A4" s="343" t="s">
        <v>59</v>
      </c>
      <c r="B4" s="344">
        <f t="shared" ref="B4:E4" si="0">B3/B2</f>
        <v>0.66666666666666663</v>
      </c>
      <c r="C4" s="345">
        <f t="shared" si="0"/>
        <v>0.125</v>
      </c>
      <c r="D4" s="346">
        <f t="shared" si="0"/>
        <v>0.29166666666666669</v>
      </c>
      <c r="E4" s="347">
        <f t="shared" si="0"/>
        <v>0.25</v>
      </c>
      <c r="G4" s="348">
        <f t="shared" ref="G4:J4" si="1">G3/G2</f>
        <v>0.68</v>
      </c>
      <c r="H4" s="345">
        <f t="shared" si="1"/>
        <v>0.24</v>
      </c>
      <c r="I4" s="345">
        <f t="shared" si="1"/>
        <v>0.2</v>
      </c>
      <c r="J4" s="347">
        <f t="shared" si="1"/>
        <v>0.24</v>
      </c>
      <c r="L4" s="344">
        <f t="shared" ref="L4:Q4" si="2">L3/L2</f>
        <v>0.6</v>
      </c>
      <c r="M4" s="345">
        <f t="shared" si="2"/>
        <v>0.1</v>
      </c>
      <c r="N4" s="345">
        <f t="shared" si="2"/>
        <v>0.125</v>
      </c>
      <c r="O4" s="345">
        <f t="shared" si="2"/>
        <v>0.21428571428571427</v>
      </c>
      <c r="P4" s="345">
        <f t="shared" si="2"/>
        <v>0.17647058823529413</v>
      </c>
      <c r="Q4" s="347">
        <f t="shared" si="2"/>
        <v>0.33333333333333331</v>
      </c>
      <c r="S4" s="349">
        <f t="shared" ref="S4:V4" si="3">S3/S2</f>
        <v>0.4</v>
      </c>
      <c r="T4" s="345">
        <f t="shared" si="3"/>
        <v>0.08</v>
      </c>
      <c r="U4" s="345">
        <f t="shared" si="3"/>
        <v>0.08</v>
      </c>
      <c r="V4" s="347">
        <f t="shared" si="3"/>
        <v>0.24</v>
      </c>
      <c r="X4" s="349">
        <f t="shared" ref="X4:AB4" si="4">X3/X2</f>
        <v>0.52380952380952384</v>
      </c>
      <c r="Y4" s="345">
        <f t="shared" si="4"/>
        <v>0.14285714285714285</v>
      </c>
      <c r="Z4" s="345">
        <f t="shared" si="4"/>
        <v>0.2857142857142857</v>
      </c>
      <c r="AA4" s="345">
        <f t="shared" si="4"/>
        <v>0.1</v>
      </c>
      <c r="AB4" s="347">
        <f t="shared" si="4"/>
        <v>0</v>
      </c>
      <c r="AD4" s="350">
        <f>AD3/AD2</f>
        <v>0.55000000000000004</v>
      </c>
      <c r="AE4" s="346">
        <f>AE3/AE2</f>
        <v>0.25</v>
      </c>
      <c r="AF4" s="346">
        <f>AF3/AF2</f>
        <v>0.25</v>
      </c>
      <c r="AG4" s="351">
        <f>AG3/AG2</f>
        <v>0.05</v>
      </c>
      <c r="AI4" s="349">
        <f t="shared" ref="AI4:AL4" si="5">AI3/AI2</f>
        <v>0.42857142857142855</v>
      </c>
      <c r="AJ4" s="345">
        <f t="shared" si="5"/>
        <v>0.19047619047619047</v>
      </c>
      <c r="AK4" s="345">
        <f t="shared" si="5"/>
        <v>9.5238095238095233E-2</v>
      </c>
      <c r="AL4" s="347">
        <f t="shared" si="5"/>
        <v>0.14285714285714285</v>
      </c>
      <c r="AN4" s="344">
        <f t="shared" ref="AN4:AQ4" si="6">AN3/AN2</f>
        <v>0.35</v>
      </c>
      <c r="AO4" s="345">
        <f t="shared" si="6"/>
        <v>0.1</v>
      </c>
      <c r="AP4" s="345">
        <f t="shared" si="6"/>
        <v>0.1</v>
      </c>
      <c r="AQ4" s="347">
        <f t="shared" si="6"/>
        <v>0.15</v>
      </c>
      <c r="AS4" s="344">
        <f t="shared" ref="AS4:AV4" si="7">AS3/AS2</f>
        <v>0.35</v>
      </c>
      <c r="AT4" s="345">
        <f t="shared" si="7"/>
        <v>0.05</v>
      </c>
      <c r="AU4" s="345">
        <f t="shared" si="7"/>
        <v>0.15</v>
      </c>
      <c r="AV4" s="347">
        <f t="shared" si="7"/>
        <v>0.15</v>
      </c>
      <c r="AX4" s="351">
        <f t="shared" ref="AX4:BA4" si="8">AX3/AX2</f>
        <v>0.2</v>
      </c>
      <c r="AY4" s="345">
        <f t="shared" si="8"/>
        <v>0.05</v>
      </c>
      <c r="AZ4" s="345">
        <f t="shared" si="8"/>
        <v>0.1</v>
      </c>
      <c r="BA4" s="347">
        <f t="shared" si="8"/>
        <v>0.05</v>
      </c>
    </row>
    <row r="5" spans="1:53">
      <c r="A5" s="333" t="s">
        <v>60</v>
      </c>
      <c r="B5" s="352">
        <f>MIN(C5:E5)</f>
        <v>5</v>
      </c>
      <c r="C5" s="339">
        <v>7</v>
      </c>
      <c r="D5" s="337">
        <v>5</v>
      </c>
      <c r="E5" s="353">
        <v>6</v>
      </c>
      <c r="G5" s="336">
        <f>MIN(H5:J5)</f>
        <v>6</v>
      </c>
      <c r="H5" s="339">
        <v>6</v>
      </c>
      <c r="I5" s="339">
        <v>7</v>
      </c>
      <c r="J5" s="353">
        <v>6</v>
      </c>
      <c r="L5" s="352">
        <f>MIN(M5:Q5)</f>
        <v>5</v>
      </c>
      <c r="M5" s="339">
        <v>8</v>
      </c>
      <c r="N5" s="339">
        <v>9</v>
      </c>
      <c r="O5" s="337">
        <v>5</v>
      </c>
      <c r="P5" s="339">
        <v>10</v>
      </c>
      <c r="Q5" s="353">
        <v>8</v>
      </c>
      <c r="S5" s="352">
        <f>MIN(T5:V5)</f>
        <v>5</v>
      </c>
      <c r="T5" s="339">
        <v>7</v>
      </c>
      <c r="U5" s="337">
        <v>5</v>
      </c>
      <c r="V5" s="353">
        <v>6</v>
      </c>
      <c r="X5" s="336">
        <f>MIN(Y5:AB5)</f>
        <v>6</v>
      </c>
      <c r="Y5" s="339">
        <v>7</v>
      </c>
      <c r="Z5" s="339">
        <v>8</v>
      </c>
      <c r="AA5" s="337">
        <v>6</v>
      </c>
      <c r="AB5" s="353" t="s">
        <v>61</v>
      </c>
      <c r="AD5" s="338">
        <v>8</v>
      </c>
      <c r="AE5" s="337">
        <v>8</v>
      </c>
      <c r="AF5" s="337">
        <v>8</v>
      </c>
      <c r="AG5" s="354">
        <v>8</v>
      </c>
      <c r="AI5" s="336">
        <f>MIN(AJ5:AL5)</f>
        <v>6</v>
      </c>
      <c r="AJ5" s="339">
        <v>6</v>
      </c>
      <c r="AK5" s="339">
        <v>8</v>
      </c>
      <c r="AL5" s="353">
        <v>8</v>
      </c>
      <c r="AN5" s="336">
        <f>MIN(AO5:AQ5)</f>
        <v>7</v>
      </c>
      <c r="AO5" s="339">
        <v>7</v>
      </c>
      <c r="AP5" s="339">
        <v>8</v>
      </c>
      <c r="AQ5" s="353">
        <v>9</v>
      </c>
      <c r="AS5" s="336">
        <f>MIN(AT5:AV5)</f>
        <v>6</v>
      </c>
      <c r="AT5" s="339">
        <v>10</v>
      </c>
      <c r="AU5" s="339">
        <v>8</v>
      </c>
      <c r="AV5" s="353">
        <v>6</v>
      </c>
      <c r="AX5" s="336">
        <f>MIN(AY5:BA5)</f>
        <v>6</v>
      </c>
      <c r="AY5" s="339">
        <v>13</v>
      </c>
      <c r="AZ5" s="339">
        <v>6</v>
      </c>
      <c r="BA5" s="353">
        <v>6</v>
      </c>
    </row>
    <row r="6" spans="1:53">
      <c r="A6" s="333" t="s">
        <v>62</v>
      </c>
      <c r="B6" s="336">
        <f>MAX(C6:E6)</f>
        <v>14</v>
      </c>
      <c r="C6" s="341">
        <v>10</v>
      </c>
      <c r="D6" s="285">
        <v>14</v>
      </c>
      <c r="E6" s="353">
        <v>12</v>
      </c>
      <c r="G6" s="336">
        <f>MAX(H6:J6)</f>
        <v>12</v>
      </c>
      <c r="H6" s="341">
        <v>10</v>
      </c>
      <c r="I6" s="285">
        <v>12</v>
      </c>
      <c r="J6" s="353">
        <v>11</v>
      </c>
      <c r="L6" s="336">
        <f>MAX(M6:Q6)</f>
        <v>14</v>
      </c>
      <c r="M6" s="341">
        <v>8</v>
      </c>
      <c r="N6" s="341">
        <v>10</v>
      </c>
      <c r="O6" s="341">
        <v>14</v>
      </c>
      <c r="P6" s="285">
        <v>13</v>
      </c>
      <c r="Q6" s="353">
        <v>14</v>
      </c>
      <c r="S6" s="336">
        <f>MAX(T6:V6)</f>
        <v>10</v>
      </c>
      <c r="T6" s="285">
        <v>10</v>
      </c>
      <c r="U6" s="285">
        <v>6</v>
      </c>
      <c r="V6" s="353">
        <v>10</v>
      </c>
      <c r="X6" s="336">
        <f>MAX(Y6:AB6)</f>
        <v>11</v>
      </c>
      <c r="Y6" s="341">
        <v>10</v>
      </c>
      <c r="Z6" s="341">
        <v>11</v>
      </c>
      <c r="AA6" s="341">
        <v>8</v>
      </c>
      <c r="AB6" s="353" t="s">
        <v>61</v>
      </c>
      <c r="AD6" s="342">
        <v>14</v>
      </c>
      <c r="AE6" s="338">
        <v>14</v>
      </c>
      <c r="AF6" s="335">
        <v>12</v>
      </c>
      <c r="AG6" s="354">
        <v>8</v>
      </c>
      <c r="AI6" s="336">
        <f>MAX(AJ6:AL6)</f>
        <v>13</v>
      </c>
      <c r="AJ6" s="285">
        <v>9</v>
      </c>
      <c r="AK6" s="285">
        <v>13</v>
      </c>
      <c r="AL6" s="353">
        <v>12</v>
      </c>
      <c r="AN6" s="336">
        <f>MAX(AO6:AQ6)</f>
        <v>15</v>
      </c>
      <c r="AO6" s="285">
        <v>10</v>
      </c>
      <c r="AP6" s="285">
        <v>11</v>
      </c>
      <c r="AQ6" s="353">
        <v>15</v>
      </c>
      <c r="AS6" s="336">
        <f>MAX(AT6:AV6)</f>
        <v>11</v>
      </c>
      <c r="AT6" s="285">
        <v>10</v>
      </c>
      <c r="AU6" s="285">
        <v>11</v>
      </c>
      <c r="AV6" s="353">
        <v>9</v>
      </c>
      <c r="AX6" s="336">
        <f>MAX(AY6:BA6)</f>
        <v>13</v>
      </c>
      <c r="AY6" s="285">
        <v>13</v>
      </c>
      <c r="AZ6" s="285">
        <v>8</v>
      </c>
      <c r="BA6" s="353">
        <v>6</v>
      </c>
    </row>
    <row r="7" spans="1:53">
      <c r="A7" s="355" t="s">
        <v>63</v>
      </c>
      <c r="B7" s="356">
        <f>((C7*C3)+(D7*D3)+(E7*E3))/B3</f>
        <v>9.3125</v>
      </c>
      <c r="C7" s="341">
        <f>(7+10+10)/C3</f>
        <v>9</v>
      </c>
      <c r="D7" s="357">
        <f>(10+8+9+5+8+14+8)/D3</f>
        <v>8.8571428571428577</v>
      </c>
      <c r="E7" s="357">
        <f>(6+9+12+9+12+12)/E3</f>
        <v>10</v>
      </c>
      <c r="G7" s="358">
        <f>((H7*H3)+(I7*I3)+(J7*J3))/G3</f>
        <v>7.9411764705882355</v>
      </c>
      <c r="H7" s="337">
        <f>(7+6+8+6+8+10)/H3</f>
        <v>7.5</v>
      </c>
      <c r="I7" s="357">
        <f>(7+9+9+12+9)/I3</f>
        <v>9.1999999999999993</v>
      </c>
      <c r="J7" s="357">
        <f>(11+6+6+7+6+8)/J3</f>
        <v>7.333333333333333</v>
      </c>
      <c r="L7" s="356">
        <f>((M7*M3)+(N7*N3)+(O7*O3)+(P7*P3)+(Q7*Q3))/L3</f>
        <v>10</v>
      </c>
      <c r="M7" s="341">
        <f>(8)/M3</f>
        <v>8</v>
      </c>
      <c r="N7" s="341">
        <f>(9+10)/N3</f>
        <v>9.5</v>
      </c>
      <c r="O7" s="359">
        <f>(5+6+14)/O3</f>
        <v>8.3333333333333339</v>
      </c>
      <c r="P7" s="357">
        <f>(13+10+10)/P3</f>
        <v>11</v>
      </c>
      <c r="Q7" s="357">
        <f>(9+12+11+11+8+14)/Q3</f>
        <v>10.833333333333334</v>
      </c>
      <c r="S7" s="360">
        <f>((T7*T3)+(U7*U3)+(V7*V3))/S3</f>
        <v>8</v>
      </c>
      <c r="T7" s="357">
        <f>(7+10)/T3</f>
        <v>8.5</v>
      </c>
      <c r="U7" s="361">
        <f>(6+5)/U3</f>
        <v>5.5</v>
      </c>
      <c r="V7" s="357">
        <f>(10+9+9+6+9+9)/V3</f>
        <v>8.6666666666666661</v>
      </c>
      <c r="X7" s="362">
        <f>((Y7*Y3)+(Z7*Z3)+(AA7*AA3))/X3</f>
        <v>8.3636363636363633</v>
      </c>
      <c r="Y7" s="341">
        <f>(10+10+7)/Y3</f>
        <v>9</v>
      </c>
      <c r="Z7" s="341">
        <f>(8+8+8+8+11+8)/Z3</f>
        <v>8.5</v>
      </c>
      <c r="AA7" s="359">
        <f>(6+8)/AA3</f>
        <v>7</v>
      </c>
      <c r="AB7" s="363" t="s">
        <v>61</v>
      </c>
      <c r="AD7" s="364">
        <f>(12+12+11+12+10+14+9+10+8)/AD3</f>
        <v>8.9090909090909083</v>
      </c>
      <c r="AE7" s="338">
        <f>(11+12+14+9+8)/AE3</f>
        <v>10.8</v>
      </c>
      <c r="AF7" s="365">
        <f>(12+12+10+10+8)/AF3</f>
        <v>10.4</v>
      </c>
      <c r="AG7" s="354">
        <v>8</v>
      </c>
      <c r="AI7" s="356">
        <f>((AJ7*AJ3)+(AK7*AK3)+(AL7*AL3))/AI3</f>
        <v>9</v>
      </c>
      <c r="AJ7" s="357">
        <f>(7+9+9+6)/AJ3</f>
        <v>7.75</v>
      </c>
      <c r="AK7" s="366">
        <f>(8+13)/AK3</f>
        <v>10.5</v>
      </c>
      <c r="AL7" s="357">
        <f>(12+9+8)/AL3</f>
        <v>9.6666666666666661</v>
      </c>
      <c r="AN7" s="367">
        <f>((AO7*AO3)+(AP7*AP3)+(AQ7*AQ3))/AN3</f>
        <v>10.285714285714286</v>
      </c>
      <c r="AO7" s="357">
        <f>(7+10)/AO3</f>
        <v>8.5</v>
      </c>
      <c r="AP7" s="366">
        <f>(8+11)/AP3</f>
        <v>9.5</v>
      </c>
      <c r="AQ7" s="357">
        <f>(9+15+12)/AQ3</f>
        <v>12</v>
      </c>
      <c r="AS7" s="362">
        <f>((AT7*AT3)+(AU7*AU3)+(AV7*AV3))/AS3</f>
        <v>9.1428571428571423</v>
      </c>
      <c r="AT7" s="357">
        <f>(10)/AT3</f>
        <v>10</v>
      </c>
      <c r="AU7" s="366">
        <f>(8+11+11)/AU3</f>
        <v>10</v>
      </c>
      <c r="AV7" s="357">
        <f>(9+9+6)/AV3</f>
        <v>8</v>
      </c>
      <c r="AX7" s="362">
        <f>((AY7*AY3)+(AZ7*AZ3)+(BA7*BA3))/AX3</f>
        <v>8.25</v>
      </c>
      <c r="AY7" s="357">
        <f>(13)/AY3</f>
        <v>13</v>
      </c>
      <c r="AZ7" s="366">
        <f>(6+8)/AZ3</f>
        <v>7</v>
      </c>
      <c r="BA7" s="357">
        <f>(6)/BA3</f>
        <v>6</v>
      </c>
    </row>
    <row r="8" spans="1:53" s="368" customFormat="1" ht="6" customHeight="1">
      <c r="G8" s="369"/>
      <c r="L8" s="369"/>
      <c r="S8" s="369"/>
      <c r="X8" s="369"/>
      <c r="AD8" s="370"/>
      <c r="AE8" s="369"/>
      <c r="AF8" s="369"/>
      <c r="AG8" s="369"/>
      <c r="AI8" s="369"/>
      <c r="AJ8" s="369"/>
      <c r="AK8" s="369"/>
      <c r="AL8" s="369"/>
      <c r="AN8" s="369"/>
      <c r="AO8" s="369"/>
      <c r="AP8" s="369"/>
      <c r="AQ8" s="369"/>
      <c r="AS8" s="369"/>
      <c r="AT8" s="369"/>
      <c r="AU8" s="369"/>
      <c r="AV8" s="369"/>
      <c r="AX8" s="369"/>
      <c r="AY8" s="369"/>
      <c r="AZ8" s="369"/>
      <c r="BA8" s="369"/>
    </row>
    <row r="9" spans="1:53">
      <c r="A9" s="333" t="s">
        <v>64</v>
      </c>
      <c r="B9" s="336">
        <f>SUM(C9:E9)</f>
        <v>1032</v>
      </c>
      <c r="C9" s="341">
        <v>380</v>
      </c>
      <c r="D9" s="285">
        <v>360</v>
      </c>
      <c r="E9" s="339">
        <v>292</v>
      </c>
      <c r="G9" s="336">
        <f>SUM(H9:J9)</f>
        <v>1091</v>
      </c>
      <c r="H9" s="337">
        <v>414</v>
      </c>
      <c r="I9" s="285">
        <v>358</v>
      </c>
      <c r="J9" s="339">
        <v>319</v>
      </c>
      <c r="L9" s="336">
        <f>SUM(M9:Q9)</f>
        <v>1101</v>
      </c>
      <c r="M9" s="341">
        <v>121</v>
      </c>
      <c r="N9" s="341">
        <v>232</v>
      </c>
      <c r="O9" s="341">
        <v>198</v>
      </c>
      <c r="P9" s="285">
        <v>306</v>
      </c>
      <c r="Q9" s="339">
        <v>244</v>
      </c>
      <c r="S9" s="336">
        <f>SUM(T9:V9)</f>
        <v>1027</v>
      </c>
      <c r="T9" s="337">
        <v>385</v>
      </c>
      <c r="U9" s="285">
        <v>354</v>
      </c>
      <c r="V9" s="339">
        <v>288</v>
      </c>
      <c r="X9" s="336">
        <f>SUM(Y9:AB9)</f>
        <v>968</v>
      </c>
      <c r="Y9" s="337">
        <v>461</v>
      </c>
      <c r="Z9" s="341">
        <v>279</v>
      </c>
      <c r="AA9" s="341">
        <v>223</v>
      </c>
      <c r="AB9" s="339">
        <v>5</v>
      </c>
      <c r="AD9" s="342">
        <f>SUM(AE9:AG9)</f>
        <v>840</v>
      </c>
      <c r="AE9" s="338">
        <v>243</v>
      </c>
      <c r="AF9" s="335">
        <v>297</v>
      </c>
      <c r="AG9" s="337">
        <v>300</v>
      </c>
      <c r="AI9" s="336">
        <f>SUM(AJ9:AL9)</f>
        <v>874</v>
      </c>
      <c r="AJ9" s="339">
        <v>299</v>
      </c>
      <c r="AK9" s="285">
        <v>350</v>
      </c>
      <c r="AL9" s="339">
        <v>225</v>
      </c>
      <c r="AN9" s="336">
        <f>SUM(AO9:AQ9)</f>
        <v>769</v>
      </c>
      <c r="AO9" s="339">
        <v>317</v>
      </c>
      <c r="AP9" s="285">
        <v>156</v>
      </c>
      <c r="AQ9" s="339">
        <v>296</v>
      </c>
      <c r="AS9" s="336">
        <f>SUM(AT9:AV9)</f>
        <v>743</v>
      </c>
      <c r="AT9" s="339">
        <v>312</v>
      </c>
      <c r="AU9" s="285">
        <v>247</v>
      </c>
      <c r="AV9" s="339">
        <v>184</v>
      </c>
      <c r="AX9" s="336">
        <f>SUM(AY9:BA9)</f>
        <v>844</v>
      </c>
      <c r="AY9" s="339">
        <v>380</v>
      </c>
      <c r="AZ9" s="285">
        <v>225</v>
      </c>
      <c r="BA9" s="339">
        <v>239</v>
      </c>
    </row>
    <row r="10" spans="1:53">
      <c r="A10" s="343" t="s">
        <v>65</v>
      </c>
      <c r="B10" s="371">
        <f t="shared" ref="B10:E10" si="9">B9/B2</f>
        <v>43</v>
      </c>
      <c r="C10" s="361">
        <f t="shared" si="9"/>
        <v>15.833333333333334</v>
      </c>
      <c r="D10" s="361">
        <f t="shared" si="9"/>
        <v>15</v>
      </c>
      <c r="E10" s="372">
        <f t="shared" si="9"/>
        <v>12.166666666666666</v>
      </c>
      <c r="G10" s="371">
        <f t="shared" ref="G10:J10" si="10">G9/G2</f>
        <v>43.64</v>
      </c>
      <c r="H10" s="361">
        <f t="shared" si="10"/>
        <v>16.559999999999999</v>
      </c>
      <c r="I10" s="372">
        <f t="shared" si="10"/>
        <v>14.32</v>
      </c>
      <c r="J10" s="372">
        <f t="shared" si="10"/>
        <v>12.76</v>
      </c>
      <c r="L10" s="371">
        <f t="shared" ref="L10:Q10" si="11">L9/L2</f>
        <v>44.04</v>
      </c>
      <c r="M10" s="372">
        <f t="shared" si="11"/>
        <v>12.1</v>
      </c>
      <c r="N10" s="372">
        <f t="shared" si="11"/>
        <v>14.5</v>
      </c>
      <c r="O10" s="372">
        <f t="shared" si="11"/>
        <v>14.142857142857142</v>
      </c>
      <c r="P10" s="361">
        <f t="shared" si="11"/>
        <v>18</v>
      </c>
      <c r="Q10" s="372">
        <f t="shared" si="11"/>
        <v>13.555555555555555</v>
      </c>
      <c r="S10" s="373">
        <f t="shared" ref="S10:V10" si="12">S9/S2</f>
        <v>41.08</v>
      </c>
      <c r="T10" s="361">
        <f t="shared" si="12"/>
        <v>15.4</v>
      </c>
      <c r="U10" s="372">
        <f t="shared" si="12"/>
        <v>14.16</v>
      </c>
      <c r="V10" s="372">
        <f t="shared" si="12"/>
        <v>11.52</v>
      </c>
      <c r="X10" s="358">
        <f t="shared" ref="X10:AB10" si="13">X9/X2</f>
        <v>46.095238095238095</v>
      </c>
      <c r="Y10" s="361">
        <f t="shared" si="13"/>
        <v>21.952380952380953</v>
      </c>
      <c r="Z10" s="372">
        <f t="shared" si="13"/>
        <v>13.285714285714286</v>
      </c>
      <c r="AA10" s="372">
        <f t="shared" si="13"/>
        <v>11.15</v>
      </c>
      <c r="AB10" s="372">
        <f t="shared" si="13"/>
        <v>5</v>
      </c>
      <c r="AD10" s="342">
        <f>SUM(AE10:AG10)</f>
        <v>42</v>
      </c>
      <c r="AE10" s="367">
        <f>AE9/AE2</f>
        <v>12.15</v>
      </c>
      <c r="AF10" s="372">
        <f>AF9/AF2</f>
        <v>14.85</v>
      </c>
      <c r="AG10" s="361">
        <f>AG9/AG2</f>
        <v>15</v>
      </c>
      <c r="AI10" s="373">
        <f t="shared" ref="AI10:AL10" si="14">AI9/AI2</f>
        <v>41.61904761904762</v>
      </c>
      <c r="AJ10" s="374">
        <f t="shared" si="14"/>
        <v>14.238095238095237</v>
      </c>
      <c r="AK10" s="372">
        <f t="shared" si="14"/>
        <v>16.666666666666668</v>
      </c>
      <c r="AL10" s="372">
        <f t="shared" si="14"/>
        <v>10.714285714285714</v>
      </c>
      <c r="AN10" s="371">
        <f t="shared" ref="AN10:AQ10" si="15">AN9/AN2</f>
        <v>38.450000000000003</v>
      </c>
      <c r="AO10" s="374">
        <f t="shared" si="15"/>
        <v>15.85</v>
      </c>
      <c r="AP10" s="372">
        <f t="shared" si="15"/>
        <v>7.8</v>
      </c>
      <c r="AQ10" s="372">
        <f t="shared" si="15"/>
        <v>14.8</v>
      </c>
      <c r="AS10" s="367">
        <f t="shared" ref="AS10:AV10" si="16">AS9/AS2</f>
        <v>37.15</v>
      </c>
      <c r="AT10" s="374">
        <f t="shared" si="16"/>
        <v>15.6</v>
      </c>
      <c r="AU10" s="372">
        <f t="shared" si="16"/>
        <v>12.35</v>
      </c>
      <c r="AV10" s="372">
        <f t="shared" si="16"/>
        <v>9.1999999999999993</v>
      </c>
      <c r="AX10" s="371">
        <f t="shared" ref="AX10:BA10" si="17">AX9/AX2</f>
        <v>42.2</v>
      </c>
      <c r="AY10" s="374">
        <f t="shared" si="17"/>
        <v>19</v>
      </c>
      <c r="AZ10" s="372">
        <f t="shared" si="17"/>
        <v>11.25</v>
      </c>
      <c r="BA10" s="372">
        <f t="shared" si="17"/>
        <v>11.95</v>
      </c>
    </row>
    <row r="11" spans="1:53">
      <c r="A11" s="343" t="s">
        <v>66</v>
      </c>
      <c r="B11" s="375">
        <f>B9/B37</f>
        <v>4.867924528301887</v>
      </c>
      <c r="C11" s="376">
        <f>C9/C37</f>
        <v>5.0666666666666664</v>
      </c>
      <c r="D11" s="374">
        <f>D9/D37</f>
        <v>5.070422535211268</v>
      </c>
      <c r="E11" s="374">
        <f>E9/E37</f>
        <v>4.4242424242424239</v>
      </c>
      <c r="G11" s="377">
        <f>G9/G37</f>
        <v>5.3480392156862742</v>
      </c>
      <c r="H11" s="361">
        <f>H9/H37</f>
        <v>6.0882352941176467</v>
      </c>
      <c r="I11" s="374">
        <f>I9/I37</f>
        <v>5.2647058823529411</v>
      </c>
      <c r="J11" s="374">
        <f>J9/J37</f>
        <v>4.6911764705882355</v>
      </c>
      <c r="L11" s="375">
        <f t="shared" ref="L11:Q11" si="18">L9/L37</f>
        <v>4.8289473684210522</v>
      </c>
      <c r="M11" s="376">
        <f t="shared" si="18"/>
        <v>4.4814814814814818</v>
      </c>
      <c r="N11" s="376">
        <f t="shared" si="18"/>
        <v>4.9361702127659575</v>
      </c>
      <c r="O11" s="376">
        <f t="shared" si="18"/>
        <v>4.6046511627906979</v>
      </c>
      <c r="P11" s="374">
        <f t="shared" si="18"/>
        <v>5.3684210526315788</v>
      </c>
      <c r="Q11" s="374">
        <f t="shared" si="18"/>
        <v>4.5185185185185182</v>
      </c>
      <c r="S11" s="375">
        <f>S9/S37</f>
        <v>4.7767441860465114</v>
      </c>
      <c r="T11" s="374">
        <f>T9/T37</f>
        <v>5</v>
      </c>
      <c r="U11" s="374">
        <f>U9/U37</f>
        <v>5.0571428571428569</v>
      </c>
      <c r="V11" s="374">
        <f>V9/V37</f>
        <v>4.2352941176470589</v>
      </c>
      <c r="X11" s="358">
        <f t="shared" ref="X11:AB11" si="19">X9/X37</f>
        <v>5.4382022471910112</v>
      </c>
      <c r="Y11" s="361">
        <f t="shared" si="19"/>
        <v>6.9848484848484844</v>
      </c>
      <c r="Z11" s="376">
        <f t="shared" si="19"/>
        <v>4.5737704918032787</v>
      </c>
      <c r="AA11" s="376">
        <f t="shared" si="19"/>
        <v>4.645833333333333</v>
      </c>
      <c r="AB11" s="374">
        <f t="shared" si="19"/>
        <v>1.6666666666666667</v>
      </c>
      <c r="AD11" s="367">
        <f>AD9/AD37</f>
        <v>4.0776699029126213</v>
      </c>
      <c r="AE11" s="367">
        <f>AE9/AE37</f>
        <v>3.4714285714285715</v>
      </c>
      <c r="AF11" s="361">
        <f>AF9/AF37</f>
        <v>4.367647058823529</v>
      </c>
      <c r="AG11" s="361">
        <f>AG9/AG37</f>
        <v>4.4117647058823533</v>
      </c>
      <c r="AI11" s="375">
        <f>AI9/AI37</f>
        <v>5.0520231213872835</v>
      </c>
      <c r="AJ11" s="374">
        <f>AJ9/AJ37</f>
        <v>5.1551724137931032</v>
      </c>
      <c r="AK11" s="374">
        <f>AK9/AK37</f>
        <v>5.645161290322581</v>
      </c>
      <c r="AL11" s="374">
        <f>AL9/AL37</f>
        <v>4.2452830188679247</v>
      </c>
      <c r="AN11" s="375">
        <f>AN9/AN37</f>
        <v>4.2252747252747254</v>
      </c>
      <c r="AO11" s="374">
        <f>AO9/AO37</f>
        <v>4.5942028985507246</v>
      </c>
      <c r="AP11" s="374">
        <f>AP9/AP37</f>
        <v>2.6</v>
      </c>
      <c r="AQ11" s="374">
        <f>AQ9/AQ37</f>
        <v>5.5849056603773581</v>
      </c>
      <c r="AS11" s="375">
        <f>AS9/AS37</f>
        <v>4.3705882352941172</v>
      </c>
      <c r="AT11" s="374">
        <f>AT9/AT37</f>
        <v>4.9523809523809526</v>
      </c>
      <c r="AU11" s="374">
        <f>AU9/AU37</f>
        <v>4.1166666666666663</v>
      </c>
      <c r="AV11" s="374">
        <f>AV9/AV37</f>
        <v>3.9148936170212765</v>
      </c>
      <c r="AX11" s="375">
        <f>AX9/AX37</f>
        <v>5.0238095238095237</v>
      </c>
      <c r="AY11" s="374">
        <f>AY9/AY37</f>
        <v>6.333333333333333</v>
      </c>
      <c r="AZ11" s="374">
        <f>AZ9/AZ37</f>
        <v>3.9473684210526314</v>
      </c>
      <c r="BA11" s="374">
        <f>BA9/BA37</f>
        <v>4.6862745098039218</v>
      </c>
    </row>
    <row r="12" spans="1:53">
      <c r="A12" s="378" t="s">
        <v>67</v>
      </c>
      <c r="B12" s="362">
        <f t="shared" ref="B12:E12" si="20">B9/B22</f>
        <v>5.797752808988764</v>
      </c>
      <c r="C12" s="376">
        <f t="shared" si="20"/>
        <v>5.6716417910447765</v>
      </c>
      <c r="D12" s="361">
        <f t="shared" si="20"/>
        <v>6.101694915254237</v>
      </c>
      <c r="E12" s="374">
        <f t="shared" si="20"/>
        <v>5.615384615384615</v>
      </c>
      <c r="G12" s="358">
        <f t="shared" ref="G12:J12" si="21">G9/G22</f>
        <v>6.6121212121212123</v>
      </c>
      <c r="H12" s="361">
        <f t="shared" si="21"/>
        <v>7.2631578947368425</v>
      </c>
      <c r="I12" s="361">
        <f t="shared" si="21"/>
        <v>6.7547169811320753</v>
      </c>
      <c r="J12" s="374">
        <f t="shared" si="21"/>
        <v>5.8</v>
      </c>
      <c r="L12" s="362">
        <f t="shared" ref="L12:Q12" si="22">L9/L22</f>
        <v>5.919354838709677</v>
      </c>
      <c r="M12" s="376">
        <f t="shared" si="22"/>
        <v>5.5</v>
      </c>
      <c r="N12" s="376">
        <f t="shared" si="22"/>
        <v>5.9487179487179489</v>
      </c>
      <c r="O12" s="376">
        <f t="shared" si="22"/>
        <v>5.6571428571428575</v>
      </c>
      <c r="P12" s="361">
        <f t="shared" si="22"/>
        <v>6.5106382978723403</v>
      </c>
      <c r="Q12" s="374">
        <f t="shared" si="22"/>
        <v>5.6744186046511631</v>
      </c>
      <c r="S12" s="362">
        <f t="shared" ref="S12:V12" si="23">S9/S22</f>
        <v>6.4187500000000002</v>
      </c>
      <c r="T12" s="361">
        <f t="shared" si="23"/>
        <v>6.875</v>
      </c>
      <c r="U12" s="361">
        <f t="shared" si="23"/>
        <v>6.6792452830188678</v>
      </c>
      <c r="V12" s="374">
        <f t="shared" si="23"/>
        <v>5.6470588235294121</v>
      </c>
      <c r="X12" s="360">
        <f t="shared" ref="X12:AB12" si="24">X9/X22</f>
        <v>6.5405405405405403</v>
      </c>
      <c r="Y12" s="361">
        <f t="shared" si="24"/>
        <v>7.9482758620689653</v>
      </c>
      <c r="Z12" s="376">
        <f t="shared" si="24"/>
        <v>5.8125</v>
      </c>
      <c r="AA12" s="376">
        <f t="shared" si="24"/>
        <v>5.5750000000000002</v>
      </c>
      <c r="AB12" s="374">
        <f t="shared" si="24"/>
        <v>2.5</v>
      </c>
      <c r="AD12" s="367">
        <f>AD9/AD22</f>
        <v>5.384615384615385</v>
      </c>
      <c r="AE12" s="367">
        <f>AE9/AE22</f>
        <v>4.418181818181818</v>
      </c>
      <c r="AF12" s="357">
        <f>AF9/AF22</f>
        <v>5.6037735849056602</v>
      </c>
      <c r="AG12" s="361">
        <f>AG9/AG22</f>
        <v>6.25</v>
      </c>
      <c r="AI12" s="362">
        <f t="shared" ref="AI12:AL12" si="25">AI9/AI22</f>
        <v>6.0694444444444446</v>
      </c>
      <c r="AJ12" s="374">
        <f t="shared" si="25"/>
        <v>5.98</v>
      </c>
      <c r="AK12" s="374">
        <f t="shared" si="25"/>
        <v>6.8627450980392153</v>
      </c>
      <c r="AL12" s="374">
        <f t="shared" si="25"/>
        <v>5.2325581395348841</v>
      </c>
      <c r="AN12" s="362">
        <f t="shared" ref="AN12:AQ12" si="26">AN9/AN22</f>
        <v>5.9153846153846157</v>
      </c>
      <c r="AO12" s="374">
        <f t="shared" si="26"/>
        <v>6.7446808510638299</v>
      </c>
      <c r="AP12" s="374">
        <f t="shared" si="26"/>
        <v>3.9</v>
      </c>
      <c r="AQ12" s="374">
        <f t="shared" si="26"/>
        <v>6.8837209302325579</v>
      </c>
      <c r="AS12" s="362">
        <f t="shared" ref="AS12:AV12" si="27">AS9/AS22</f>
        <v>5.3840579710144931</v>
      </c>
      <c r="AT12" s="374">
        <f t="shared" si="27"/>
        <v>5.8867924528301883</v>
      </c>
      <c r="AU12" s="374">
        <f t="shared" si="27"/>
        <v>5.7441860465116283</v>
      </c>
      <c r="AV12" s="374">
        <f t="shared" si="27"/>
        <v>4.3809523809523814</v>
      </c>
      <c r="AX12" s="362">
        <f t="shared" ref="AX12:BA12" si="28">AX9/AX22</f>
        <v>6.3939393939393936</v>
      </c>
      <c r="AY12" s="374">
        <f t="shared" si="28"/>
        <v>7.1698113207547172</v>
      </c>
      <c r="AZ12" s="374">
        <f t="shared" si="28"/>
        <v>5.2325581395348841</v>
      </c>
      <c r="BA12" s="374">
        <f t="shared" si="28"/>
        <v>6.6388888888888893</v>
      </c>
    </row>
    <row r="13" spans="1:53" s="368" customFormat="1" ht="6" customHeight="1">
      <c r="G13" s="369"/>
      <c r="L13" s="369"/>
      <c r="S13" s="369"/>
      <c r="X13" s="369"/>
      <c r="AD13" s="370"/>
      <c r="AE13" s="369"/>
      <c r="AF13" s="369"/>
      <c r="AG13" s="369"/>
      <c r="AI13" s="369"/>
      <c r="AJ13" s="369"/>
      <c r="AK13" s="369"/>
      <c r="AL13" s="369"/>
      <c r="AN13" s="369"/>
      <c r="AO13" s="369"/>
      <c r="AP13" s="369"/>
      <c r="AQ13" s="369"/>
      <c r="AS13" s="369"/>
      <c r="AT13" s="369"/>
      <c r="AU13" s="369"/>
      <c r="AV13" s="369"/>
      <c r="AX13" s="369"/>
      <c r="AY13" s="369"/>
      <c r="AZ13" s="369"/>
      <c r="BA13" s="369"/>
    </row>
    <row r="14" spans="1:53">
      <c r="A14" s="333" t="s">
        <v>68</v>
      </c>
      <c r="B14" s="282">
        <v>4</v>
      </c>
      <c r="C14" s="337">
        <v>21</v>
      </c>
      <c r="D14" s="379">
        <v>17</v>
      </c>
      <c r="E14" s="379">
        <v>9</v>
      </c>
      <c r="G14" s="337">
        <v>6</v>
      </c>
      <c r="H14" s="379">
        <v>14</v>
      </c>
      <c r="I14" s="379">
        <v>11</v>
      </c>
      <c r="J14" s="379">
        <v>10</v>
      </c>
      <c r="L14" s="282">
        <v>3</v>
      </c>
      <c r="M14" s="379">
        <v>5</v>
      </c>
      <c r="N14" s="379">
        <v>4</v>
      </c>
      <c r="O14" s="379">
        <v>6</v>
      </c>
      <c r="P14" s="379">
        <v>13</v>
      </c>
      <c r="Q14" s="379">
        <v>6</v>
      </c>
      <c r="S14" s="282">
        <v>4</v>
      </c>
      <c r="T14" s="379">
        <v>20</v>
      </c>
      <c r="U14" s="379">
        <v>13</v>
      </c>
      <c r="V14" s="379">
        <v>8</v>
      </c>
      <c r="X14" s="282">
        <v>4</v>
      </c>
      <c r="Y14" s="379">
        <v>21</v>
      </c>
      <c r="Z14" s="379">
        <v>13</v>
      </c>
      <c r="AA14" s="379">
        <v>4</v>
      </c>
      <c r="AB14" s="379">
        <v>0</v>
      </c>
      <c r="AD14" s="340">
        <v>3</v>
      </c>
      <c r="AE14" s="379">
        <v>10</v>
      </c>
      <c r="AF14" s="379">
        <v>10</v>
      </c>
      <c r="AG14" s="379">
        <v>11</v>
      </c>
      <c r="AI14" s="282">
        <v>4</v>
      </c>
      <c r="AJ14" s="379">
        <v>14</v>
      </c>
      <c r="AK14" s="379">
        <v>14</v>
      </c>
      <c r="AL14" s="379">
        <v>6</v>
      </c>
      <c r="AN14" s="282">
        <v>2</v>
      </c>
      <c r="AO14" s="379">
        <v>15</v>
      </c>
      <c r="AP14" s="379">
        <v>7</v>
      </c>
      <c r="AQ14" s="379">
        <v>2</v>
      </c>
      <c r="AS14" s="338">
        <v>0</v>
      </c>
      <c r="AT14" s="379">
        <v>17</v>
      </c>
      <c r="AU14" s="379">
        <v>14</v>
      </c>
      <c r="AV14" s="379">
        <v>0</v>
      </c>
      <c r="AX14" s="338">
        <v>0</v>
      </c>
      <c r="AY14" s="379">
        <v>15</v>
      </c>
      <c r="AZ14" s="379">
        <v>8</v>
      </c>
      <c r="BA14" s="379">
        <v>2</v>
      </c>
    </row>
    <row r="15" spans="1:53">
      <c r="A15" s="378" t="s">
        <v>69</v>
      </c>
      <c r="B15" s="380">
        <f t="shared" ref="B15:E15" si="29">B14/B2</f>
        <v>0.16666666666666666</v>
      </c>
      <c r="C15" s="346">
        <f t="shared" si="29"/>
        <v>0.875</v>
      </c>
      <c r="D15" s="381">
        <f t="shared" si="29"/>
        <v>0.70833333333333337</v>
      </c>
      <c r="E15" s="381">
        <f t="shared" si="29"/>
        <v>0.375</v>
      </c>
      <c r="G15" s="346">
        <f t="shared" ref="G15:J15" si="30">G14/G2</f>
        <v>0.24</v>
      </c>
      <c r="H15" s="381">
        <f t="shared" si="30"/>
        <v>0.56000000000000005</v>
      </c>
      <c r="I15" s="381">
        <f t="shared" si="30"/>
        <v>0.44</v>
      </c>
      <c r="J15" s="381">
        <f t="shared" si="30"/>
        <v>0.4</v>
      </c>
      <c r="L15" s="382">
        <f t="shared" ref="L15:Q15" si="31">L14/L2</f>
        <v>0.12</v>
      </c>
      <c r="M15" s="381">
        <f t="shared" si="31"/>
        <v>0.5</v>
      </c>
      <c r="N15" s="381">
        <f t="shared" si="31"/>
        <v>0.25</v>
      </c>
      <c r="O15" s="381">
        <f t="shared" si="31"/>
        <v>0.42857142857142855</v>
      </c>
      <c r="P15" s="381">
        <f t="shared" si="31"/>
        <v>0.76470588235294112</v>
      </c>
      <c r="Q15" s="381">
        <f t="shared" si="31"/>
        <v>0.33333333333333331</v>
      </c>
      <c r="S15" s="380">
        <f t="shared" ref="S15:V15" si="32">S14/S2</f>
        <v>0.16</v>
      </c>
      <c r="T15" s="381">
        <f t="shared" si="32"/>
        <v>0.8</v>
      </c>
      <c r="U15" s="381">
        <f t="shared" si="32"/>
        <v>0.52</v>
      </c>
      <c r="V15" s="381">
        <f t="shared" si="32"/>
        <v>0.32</v>
      </c>
      <c r="X15" s="380">
        <f t="shared" ref="X15:AB15" si="33">X14/X2</f>
        <v>0.19047619047619047</v>
      </c>
      <c r="Y15" s="346">
        <f t="shared" si="33"/>
        <v>1</v>
      </c>
      <c r="Z15" s="381">
        <f t="shared" si="33"/>
        <v>0.61904761904761907</v>
      </c>
      <c r="AA15" s="381">
        <f t="shared" si="33"/>
        <v>0.2</v>
      </c>
      <c r="AB15" s="381">
        <f t="shared" si="33"/>
        <v>0</v>
      </c>
      <c r="AD15" s="382">
        <f>AD14/AD2</f>
        <v>0.15</v>
      </c>
      <c r="AE15" s="351">
        <f>AE14/AE2</f>
        <v>0.5</v>
      </c>
      <c r="AF15" s="351">
        <f>AF14/AF2</f>
        <v>0.5</v>
      </c>
      <c r="AG15" s="346">
        <f>AG14/AG2</f>
        <v>0.55000000000000004</v>
      </c>
      <c r="AI15" s="380">
        <f t="shared" ref="AI15:AL15" si="34">AI14/AI2</f>
        <v>0.19047619047619047</v>
      </c>
      <c r="AJ15" s="381">
        <f t="shared" si="34"/>
        <v>0.66666666666666663</v>
      </c>
      <c r="AK15" s="381">
        <f t="shared" si="34"/>
        <v>0.66666666666666663</v>
      </c>
      <c r="AL15" s="381">
        <f t="shared" si="34"/>
        <v>0.2857142857142857</v>
      </c>
      <c r="AN15" s="380">
        <f t="shared" ref="AN15:AQ15" si="35">AN14/AN2</f>
        <v>0.1</v>
      </c>
      <c r="AO15" s="381">
        <f t="shared" si="35"/>
        <v>0.75</v>
      </c>
      <c r="AP15" s="381">
        <f t="shared" si="35"/>
        <v>0.35</v>
      </c>
      <c r="AQ15" s="381">
        <f t="shared" si="35"/>
        <v>0.1</v>
      </c>
      <c r="AS15" s="351">
        <f t="shared" ref="AS15:AV15" si="36">AS14/AS2</f>
        <v>0</v>
      </c>
      <c r="AT15" s="381">
        <f t="shared" si="36"/>
        <v>0.85</v>
      </c>
      <c r="AU15" s="381">
        <f t="shared" si="36"/>
        <v>0.7</v>
      </c>
      <c r="AV15" s="381">
        <f t="shared" si="36"/>
        <v>0</v>
      </c>
      <c r="AX15" s="351">
        <f t="shared" ref="AX15:BA15" si="37">AX14/AX2</f>
        <v>0</v>
      </c>
      <c r="AY15" s="381">
        <f t="shared" si="37"/>
        <v>0.75</v>
      </c>
      <c r="AZ15" s="381">
        <f t="shared" si="37"/>
        <v>0.4</v>
      </c>
      <c r="BA15" s="381">
        <f t="shared" si="37"/>
        <v>0.1</v>
      </c>
    </row>
    <row r="16" spans="1:53">
      <c r="A16" s="333" t="s">
        <v>70</v>
      </c>
      <c r="B16" s="337">
        <f>SUM(C16:E16)</f>
        <v>61</v>
      </c>
      <c r="C16" s="339">
        <v>19</v>
      </c>
      <c r="D16" s="285">
        <v>20</v>
      </c>
      <c r="E16" s="337">
        <v>22</v>
      </c>
      <c r="G16" s="336">
        <f>SUM(H16:J16)</f>
        <v>39</v>
      </c>
      <c r="H16" s="339">
        <v>12</v>
      </c>
      <c r="I16" s="285">
        <v>13</v>
      </c>
      <c r="J16" s="341">
        <v>14</v>
      </c>
      <c r="L16" s="336">
        <f>SUM(M16:Q16)</f>
        <v>40</v>
      </c>
      <c r="M16" s="339">
        <v>3</v>
      </c>
      <c r="N16" s="339">
        <v>5</v>
      </c>
      <c r="O16" s="339">
        <v>11</v>
      </c>
      <c r="P16" s="285">
        <v>9</v>
      </c>
      <c r="Q16" s="341">
        <v>12</v>
      </c>
      <c r="S16" s="336">
        <f>SUM(T16:V16)</f>
        <v>26</v>
      </c>
      <c r="T16" s="285">
        <v>8</v>
      </c>
      <c r="U16" s="285">
        <v>8</v>
      </c>
      <c r="V16" s="341">
        <v>10</v>
      </c>
      <c r="X16" s="336">
        <f>SUM(Y16:AB16)</f>
        <v>31</v>
      </c>
      <c r="Y16" s="339">
        <v>11</v>
      </c>
      <c r="Z16" s="339">
        <v>14</v>
      </c>
      <c r="AA16" s="339">
        <v>5</v>
      </c>
      <c r="AB16" s="341">
        <v>1</v>
      </c>
      <c r="AD16" s="342">
        <f>SUM(AE16:AG16)</f>
        <v>37</v>
      </c>
      <c r="AE16" s="337">
        <v>14</v>
      </c>
      <c r="AF16" s="285">
        <v>12</v>
      </c>
      <c r="AG16" s="338">
        <v>11</v>
      </c>
      <c r="AI16" s="340">
        <f>SUM(AJ16:AL16)</f>
        <v>24</v>
      </c>
      <c r="AJ16" s="285">
        <v>9</v>
      </c>
      <c r="AK16" s="285">
        <v>6</v>
      </c>
      <c r="AL16" s="341">
        <v>9</v>
      </c>
      <c r="AN16" s="336">
        <f>SUM(AO16:AQ16)</f>
        <v>25</v>
      </c>
      <c r="AO16" s="285">
        <v>9</v>
      </c>
      <c r="AP16" s="285">
        <v>9</v>
      </c>
      <c r="AQ16" s="341">
        <v>7</v>
      </c>
      <c r="AS16" s="336">
        <f>SUM(AT16:AV16)</f>
        <v>34</v>
      </c>
      <c r="AT16" s="285">
        <v>11</v>
      </c>
      <c r="AU16" s="285">
        <v>13</v>
      </c>
      <c r="AV16" s="341">
        <v>10</v>
      </c>
      <c r="AX16" s="338">
        <f>SUM(AY16:BA16)</f>
        <v>21</v>
      </c>
      <c r="AY16" s="285">
        <v>5</v>
      </c>
      <c r="AZ16" s="285">
        <v>8</v>
      </c>
      <c r="BA16" s="341">
        <v>8</v>
      </c>
    </row>
    <row r="17" spans="1:53">
      <c r="A17" s="378" t="s">
        <v>71</v>
      </c>
      <c r="B17" s="336">
        <f>B16-B3</f>
        <v>45</v>
      </c>
      <c r="C17" s="383">
        <f t="shared" ref="C17:D17" si="38">C16-C3</f>
        <v>16</v>
      </c>
      <c r="D17" s="384">
        <f t="shared" si="38"/>
        <v>13</v>
      </c>
      <c r="E17" s="383">
        <f>E16-E3</f>
        <v>16</v>
      </c>
      <c r="G17" s="336">
        <f>G16-G3</f>
        <v>22</v>
      </c>
      <c r="H17" s="383">
        <f t="shared" ref="H17:I17" si="39">H16-H3</f>
        <v>6</v>
      </c>
      <c r="I17" s="384">
        <f t="shared" si="39"/>
        <v>8</v>
      </c>
      <c r="J17" s="383">
        <f>J16-J3</f>
        <v>8</v>
      </c>
      <c r="L17" s="336">
        <f>L16-L3</f>
        <v>25</v>
      </c>
      <c r="M17" s="383">
        <f t="shared" ref="M17:P17" si="40">M16-M3</f>
        <v>2</v>
      </c>
      <c r="N17" s="383">
        <f t="shared" si="40"/>
        <v>3</v>
      </c>
      <c r="O17" s="383">
        <f t="shared" si="40"/>
        <v>8</v>
      </c>
      <c r="P17" s="384">
        <f t="shared" si="40"/>
        <v>6</v>
      </c>
      <c r="Q17" s="383">
        <f>Q16-Q3</f>
        <v>6</v>
      </c>
      <c r="S17" s="336">
        <f>S16-S3</f>
        <v>16</v>
      </c>
      <c r="T17" s="384">
        <f t="shared" ref="T17:U17" si="41">T16-T3</f>
        <v>6</v>
      </c>
      <c r="U17" s="384">
        <f t="shared" si="41"/>
        <v>6</v>
      </c>
      <c r="V17" s="383">
        <f>V16-V3</f>
        <v>4</v>
      </c>
      <c r="X17" s="336">
        <f>X16-X3</f>
        <v>20</v>
      </c>
      <c r="Y17" s="383">
        <f t="shared" ref="Y17:AA17" si="42">Y16-Y3</f>
        <v>8</v>
      </c>
      <c r="Z17" s="383">
        <f t="shared" si="42"/>
        <v>8</v>
      </c>
      <c r="AA17" s="383">
        <f t="shared" si="42"/>
        <v>3</v>
      </c>
      <c r="AB17" s="383">
        <f>AB16-AB3</f>
        <v>1</v>
      </c>
      <c r="AD17" s="336">
        <f>AD16-AD3</f>
        <v>26</v>
      </c>
      <c r="AE17" s="338">
        <f>AE16-AE3</f>
        <v>9</v>
      </c>
      <c r="AF17" s="337">
        <f>AF16-AF3</f>
        <v>7</v>
      </c>
      <c r="AG17" s="338">
        <f>AG16-AG3</f>
        <v>10</v>
      </c>
      <c r="AI17" s="336">
        <f>AI16-AI3</f>
        <v>15</v>
      </c>
      <c r="AJ17" s="384">
        <f t="shared" ref="AJ17:AK17" si="43">AJ16-AJ3</f>
        <v>5</v>
      </c>
      <c r="AK17" s="384">
        <f t="shared" si="43"/>
        <v>4</v>
      </c>
      <c r="AL17" s="383">
        <f>AL16-AL3</f>
        <v>6</v>
      </c>
      <c r="AN17" s="336">
        <f>AN16-AN3</f>
        <v>18</v>
      </c>
      <c r="AO17" s="384">
        <f t="shared" ref="AO17:AP17" si="44">AO16-AO3</f>
        <v>7</v>
      </c>
      <c r="AP17" s="384">
        <f t="shared" si="44"/>
        <v>7</v>
      </c>
      <c r="AQ17" s="383">
        <f>AQ16-AQ3</f>
        <v>4</v>
      </c>
      <c r="AS17" s="336">
        <f>AS16-AS3</f>
        <v>27</v>
      </c>
      <c r="AT17" s="384">
        <f t="shared" ref="AT17:AU17" si="45">AT16-AT3</f>
        <v>10</v>
      </c>
      <c r="AU17" s="384">
        <f t="shared" si="45"/>
        <v>10</v>
      </c>
      <c r="AV17" s="383">
        <f>AV16-AV3</f>
        <v>7</v>
      </c>
      <c r="AX17" s="336">
        <f>AX16-AX3</f>
        <v>17</v>
      </c>
      <c r="AY17" s="384">
        <f t="shared" ref="AY17:AZ17" si="46">AY16-AY3</f>
        <v>4</v>
      </c>
      <c r="AZ17" s="384">
        <f t="shared" si="46"/>
        <v>6</v>
      </c>
      <c r="BA17" s="383">
        <f>BA16-BA3</f>
        <v>7</v>
      </c>
    </row>
    <row r="18" spans="1:53">
      <c r="A18" s="343" t="s">
        <v>72</v>
      </c>
      <c r="B18" s="349">
        <f t="shared" ref="B18:E18" si="47">B3/B16</f>
        <v>0.26229508196721313</v>
      </c>
      <c r="C18" s="385">
        <f t="shared" si="47"/>
        <v>0.15789473684210525</v>
      </c>
      <c r="D18" s="345">
        <f t="shared" si="47"/>
        <v>0.35</v>
      </c>
      <c r="E18" s="347">
        <f t="shared" si="47"/>
        <v>0.27272727272727271</v>
      </c>
      <c r="G18" s="348">
        <f t="shared" ref="G18:J18" si="48">G3/G16</f>
        <v>0.4358974358974359</v>
      </c>
      <c r="H18" s="346">
        <f t="shared" si="48"/>
        <v>0.5</v>
      </c>
      <c r="I18" s="345">
        <f t="shared" si="48"/>
        <v>0.38461538461538464</v>
      </c>
      <c r="J18" s="347">
        <f t="shared" si="48"/>
        <v>0.42857142857142855</v>
      </c>
      <c r="L18" s="344">
        <f t="shared" ref="L18:Q18" si="49">L3/L16</f>
        <v>0.375</v>
      </c>
      <c r="M18" s="385">
        <f t="shared" si="49"/>
        <v>0.33333333333333331</v>
      </c>
      <c r="N18" s="385">
        <f t="shared" si="49"/>
        <v>0.4</v>
      </c>
      <c r="O18" s="385">
        <f t="shared" si="49"/>
        <v>0.27272727272727271</v>
      </c>
      <c r="P18" s="345">
        <f t="shared" si="49"/>
        <v>0.33333333333333331</v>
      </c>
      <c r="Q18" s="346">
        <f t="shared" si="49"/>
        <v>0.5</v>
      </c>
      <c r="S18" s="344">
        <f t="shared" ref="S18:V18" si="50">S3/S16</f>
        <v>0.38461538461538464</v>
      </c>
      <c r="T18" s="345">
        <f t="shared" si="50"/>
        <v>0.25</v>
      </c>
      <c r="U18" s="345">
        <f t="shared" si="50"/>
        <v>0.25</v>
      </c>
      <c r="V18" s="347">
        <f t="shared" si="50"/>
        <v>0.6</v>
      </c>
      <c r="X18" s="344">
        <f t="shared" ref="X18:AB18" si="51">X3/X16</f>
        <v>0.35483870967741937</v>
      </c>
      <c r="Y18" s="385">
        <f t="shared" si="51"/>
        <v>0.27272727272727271</v>
      </c>
      <c r="Z18" s="385">
        <f t="shared" si="51"/>
        <v>0.42857142857142855</v>
      </c>
      <c r="AA18" s="385">
        <f t="shared" si="51"/>
        <v>0.4</v>
      </c>
      <c r="AB18" s="346">
        <f t="shared" si="51"/>
        <v>0</v>
      </c>
      <c r="AD18" s="350">
        <f>AD3/AD16</f>
        <v>0.29729729729729731</v>
      </c>
      <c r="AE18" s="386">
        <f>AE3/AE16</f>
        <v>0.35714285714285715</v>
      </c>
      <c r="AF18" s="346">
        <f>AF3/AF16</f>
        <v>0.41666666666666669</v>
      </c>
      <c r="AG18" s="351">
        <f>AG3/AG16</f>
        <v>9.0909090909090912E-2</v>
      </c>
      <c r="AI18" s="344">
        <f t="shared" ref="AI18:AL18" si="52">AI3/AI16</f>
        <v>0.375</v>
      </c>
      <c r="AJ18" s="345">
        <f t="shared" si="52"/>
        <v>0.44444444444444442</v>
      </c>
      <c r="AK18" s="345">
        <f t="shared" si="52"/>
        <v>0.33333333333333331</v>
      </c>
      <c r="AL18" s="347">
        <f t="shared" si="52"/>
        <v>0.33333333333333331</v>
      </c>
      <c r="AN18" s="344">
        <f t="shared" ref="AN18:AQ18" si="53">AN3/AN16</f>
        <v>0.28000000000000003</v>
      </c>
      <c r="AO18" s="345">
        <f t="shared" si="53"/>
        <v>0.22222222222222221</v>
      </c>
      <c r="AP18" s="345">
        <f t="shared" si="53"/>
        <v>0.22222222222222221</v>
      </c>
      <c r="AQ18" s="347">
        <f t="shared" si="53"/>
        <v>0.42857142857142855</v>
      </c>
      <c r="AS18" s="344">
        <f t="shared" ref="AS18:AV18" si="54">AS3/AS16</f>
        <v>0.20588235294117646</v>
      </c>
      <c r="AT18" s="345">
        <f t="shared" si="54"/>
        <v>9.0909090909090912E-2</v>
      </c>
      <c r="AU18" s="345">
        <f t="shared" si="54"/>
        <v>0.23076923076923078</v>
      </c>
      <c r="AV18" s="347">
        <f t="shared" si="54"/>
        <v>0.3</v>
      </c>
      <c r="AX18" s="351">
        <f t="shared" ref="AX18:BA18" si="55">AX3/AX16</f>
        <v>0.19047619047619047</v>
      </c>
      <c r="AY18" s="345">
        <f t="shared" si="55"/>
        <v>0.2</v>
      </c>
      <c r="AZ18" s="345">
        <f t="shared" si="55"/>
        <v>0.25</v>
      </c>
      <c r="BA18" s="347">
        <f t="shared" si="55"/>
        <v>0.125</v>
      </c>
    </row>
    <row r="19" spans="1:53">
      <c r="A19" s="333" t="s">
        <v>73</v>
      </c>
      <c r="B19" s="338">
        <v>5</v>
      </c>
      <c r="C19" s="341">
        <v>2</v>
      </c>
      <c r="D19" s="285">
        <v>2</v>
      </c>
      <c r="E19" s="353">
        <v>2</v>
      </c>
      <c r="G19" s="338">
        <v>5</v>
      </c>
      <c r="H19" s="341">
        <v>2</v>
      </c>
      <c r="I19" s="285">
        <v>2</v>
      </c>
      <c r="J19" s="353">
        <v>2</v>
      </c>
      <c r="L19" s="282">
        <v>6</v>
      </c>
      <c r="M19" s="341">
        <v>2</v>
      </c>
      <c r="N19" s="285">
        <v>1</v>
      </c>
      <c r="O19" s="353">
        <v>2</v>
      </c>
      <c r="P19" s="285">
        <v>2</v>
      </c>
      <c r="Q19" s="341">
        <v>2</v>
      </c>
      <c r="S19" s="338">
        <v>5</v>
      </c>
      <c r="T19" s="341">
        <v>2</v>
      </c>
      <c r="U19" s="285">
        <v>1</v>
      </c>
      <c r="V19" s="353">
        <v>2</v>
      </c>
      <c r="X19" s="338">
        <v>5</v>
      </c>
      <c r="Y19" s="341">
        <v>2</v>
      </c>
      <c r="Z19" s="285">
        <v>2</v>
      </c>
      <c r="AA19" s="353">
        <v>1</v>
      </c>
      <c r="AB19" s="285">
        <v>1</v>
      </c>
      <c r="AD19" s="337">
        <v>7</v>
      </c>
      <c r="AE19" s="337">
        <v>3</v>
      </c>
      <c r="AF19" s="387">
        <v>2</v>
      </c>
      <c r="AG19" s="338">
        <v>2</v>
      </c>
      <c r="AI19" s="282">
        <v>6</v>
      </c>
      <c r="AJ19" s="341">
        <v>2</v>
      </c>
      <c r="AK19" s="285">
        <v>2</v>
      </c>
      <c r="AL19" s="353">
        <v>2</v>
      </c>
      <c r="AN19" s="338">
        <v>5</v>
      </c>
      <c r="AO19" s="341">
        <v>2</v>
      </c>
      <c r="AP19" s="285">
        <v>2</v>
      </c>
      <c r="AQ19" s="353">
        <v>2</v>
      </c>
      <c r="AS19" s="282">
        <v>7</v>
      </c>
      <c r="AT19" s="341">
        <v>3</v>
      </c>
      <c r="AU19" s="285">
        <v>2</v>
      </c>
      <c r="AV19" s="353">
        <v>2</v>
      </c>
      <c r="AX19" s="282">
        <v>6</v>
      </c>
      <c r="AY19" s="341">
        <v>3</v>
      </c>
      <c r="AZ19" s="285">
        <v>2</v>
      </c>
      <c r="BA19" s="353">
        <v>2</v>
      </c>
    </row>
    <row r="20" spans="1:53">
      <c r="A20" s="378" t="s">
        <v>74</v>
      </c>
      <c r="B20" s="361">
        <f t="shared" ref="B20:E20" si="56">B16/B2</f>
        <v>2.5416666666666665</v>
      </c>
      <c r="C20" s="374">
        <f t="shared" si="56"/>
        <v>0.79166666666666663</v>
      </c>
      <c r="D20" s="376">
        <f t="shared" si="56"/>
        <v>0.83333333333333337</v>
      </c>
      <c r="E20" s="361">
        <f t="shared" si="56"/>
        <v>0.91666666666666663</v>
      </c>
      <c r="G20" s="356">
        <f t="shared" ref="G20:J20" si="57">G16/G2</f>
        <v>1.56</v>
      </c>
      <c r="H20" s="374">
        <f t="shared" si="57"/>
        <v>0.48</v>
      </c>
      <c r="I20" s="376">
        <f t="shared" si="57"/>
        <v>0.52</v>
      </c>
      <c r="J20" s="376">
        <f t="shared" si="57"/>
        <v>0.56000000000000005</v>
      </c>
      <c r="L20" s="356">
        <f t="shared" ref="L20:Q20" si="58">L16/L2</f>
        <v>1.6</v>
      </c>
      <c r="M20" s="374">
        <f t="shared" si="58"/>
        <v>0.3</v>
      </c>
      <c r="N20" s="374">
        <f t="shared" si="58"/>
        <v>0.3125</v>
      </c>
      <c r="O20" s="374">
        <f t="shared" si="58"/>
        <v>0.7857142857142857</v>
      </c>
      <c r="P20" s="376">
        <f t="shared" si="58"/>
        <v>0.52941176470588236</v>
      </c>
      <c r="Q20" s="376">
        <f t="shared" si="58"/>
        <v>0.66666666666666663</v>
      </c>
      <c r="S20" s="367">
        <f t="shared" ref="S20:V20" si="59">S16/S2</f>
        <v>1.04</v>
      </c>
      <c r="T20" s="376">
        <f t="shared" si="59"/>
        <v>0.32</v>
      </c>
      <c r="U20" s="376">
        <f t="shared" si="59"/>
        <v>0.32</v>
      </c>
      <c r="V20" s="376">
        <f t="shared" si="59"/>
        <v>0.4</v>
      </c>
      <c r="X20" s="356">
        <f t="shared" ref="X20:AB20" si="60">X16/X2</f>
        <v>1.4761904761904763</v>
      </c>
      <c r="Y20" s="374">
        <f t="shared" si="60"/>
        <v>0.52380952380952384</v>
      </c>
      <c r="Z20" s="374">
        <f t="shared" si="60"/>
        <v>0.66666666666666663</v>
      </c>
      <c r="AA20" s="374">
        <f t="shared" si="60"/>
        <v>0.25</v>
      </c>
      <c r="AB20" s="376">
        <f t="shared" si="60"/>
        <v>1</v>
      </c>
      <c r="AD20" s="364">
        <f>AD16/AD2</f>
        <v>1.85</v>
      </c>
      <c r="AE20" s="361">
        <f>AE16/AE2</f>
        <v>0.7</v>
      </c>
      <c r="AF20" s="388">
        <f>AF16/AF2</f>
        <v>0.6</v>
      </c>
      <c r="AG20" s="367">
        <f>AG16/AG2</f>
        <v>0.55000000000000004</v>
      </c>
      <c r="AI20" s="356">
        <f t="shared" ref="AI20:AL20" si="61">AI16/AI2</f>
        <v>1.1428571428571428</v>
      </c>
      <c r="AJ20" s="376">
        <f t="shared" si="61"/>
        <v>0.42857142857142855</v>
      </c>
      <c r="AK20" s="376">
        <f t="shared" si="61"/>
        <v>0.2857142857142857</v>
      </c>
      <c r="AL20" s="376">
        <f t="shared" si="61"/>
        <v>0.42857142857142855</v>
      </c>
      <c r="AN20" s="362">
        <f t="shared" ref="AN20:AQ20" si="62">AN16/AN2</f>
        <v>1.25</v>
      </c>
      <c r="AO20" s="376">
        <f t="shared" si="62"/>
        <v>0.45</v>
      </c>
      <c r="AP20" s="376">
        <f t="shared" si="62"/>
        <v>0.45</v>
      </c>
      <c r="AQ20" s="376">
        <f t="shared" si="62"/>
        <v>0.35</v>
      </c>
      <c r="AS20" s="362">
        <f t="shared" ref="AS20:AV20" si="63">AS16/AS2</f>
        <v>1.7</v>
      </c>
      <c r="AT20" s="376">
        <f t="shared" si="63"/>
        <v>0.55000000000000004</v>
      </c>
      <c r="AU20" s="376">
        <f t="shared" si="63"/>
        <v>0.65</v>
      </c>
      <c r="AV20" s="376">
        <f t="shared" si="63"/>
        <v>0.5</v>
      </c>
      <c r="AX20" s="362">
        <f t="shared" ref="AX20:BA20" si="64">AX16/AX2</f>
        <v>1.05</v>
      </c>
      <c r="AY20" s="376">
        <f t="shared" si="64"/>
        <v>0.25</v>
      </c>
      <c r="AZ20" s="376">
        <f t="shared" si="64"/>
        <v>0.4</v>
      </c>
      <c r="BA20" s="376">
        <f t="shared" si="64"/>
        <v>0.4</v>
      </c>
    </row>
    <row r="21" spans="1:53" s="368" customFormat="1" ht="6" customHeight="1">
      <c r="G21" s="369"/>
      <c r="L21" s="369"/>
      <c r="S21" s="369"/>
      <c r="X21" s="369"/>
      <c r="AD21" s="370"/>
      <c r="AE21" s="369"/>
      <c r="AF21" s="369"/>
      <c r="AG21" s="369"/>
      <c r="AI21" s="369"/>
      <c r="AJ21" s="369"/>
      <c r="AK21" s="369"/>
      <c r="AL21" s="369"/>
      <c r="AN21" s="369"/>
      <c r="AO21" s="369"/>
      <c r="AP21" s="369"/>
      <c r="AQ21" s="369"/>
      <c r="AS21" s="369"/>
      <c r="AT21" s="369"/>
      <c r="AU21" s="369"/>
      <c r="AV21" s="369"/>
      <c r="AX21" s="369"/>
      <c r="AY21" s="369"/>
      <c r="AZ21" s="369"/>
      <c r="BA21" s="369"/>
    </row>
    <row r="22" spans="1:53">
      <c r="A22" s="378" t="s">
        <v>75</v>
      </c>
      <c r="B22" s="336">
        <f>B37-B23</f>
        <v>178</v>
      </c>
      <c r="C22" s="337">
        <f>C37-C23</f>
        <v>67</v>
      </c>
      <c r="D22" s="389">
        <f>D37-D23</f>
        <v>59</v>
      </c>
      <c r="E22" s="383">
        <f>E37-E23</f>
        <v>52</v>
      </c>
      <c r="G22" s="336">
        <f>G37-G23</f>
        <v>165</v>
      </c>
      <c r="H22" s="384">
        <f>H37-H23</f>
        <v>57</v>
      </c>
      <c r="I22" s="389">
        <f>I37-I23</f>
        <v>53</v>
      </c>
      <c r="J22" s="383">
        <f>J37-J23</f>
        <v>55</v>
      </c>
      <c r="L22" s="337">
        <f t="shared" ref="L22:Q22" si="65">L37-L23</f>
        <v>186</v>
      </c>
      <c r="M22" s="384">
        <f t="shared" si="65"/>
        <v>22</v>
      </c>
      <c r="N22" s="384">
        <f t="shared" si="65"/>
        <v>39</v>
      </c>
      <c r="O22" s="384">
        <f t="shared" si="65"/>
        <v>35</v>
      </c>
      <c r="P22" s="389">
        <f t="shared" si="65"/>
        <v>47</v>
      </c>
      <c r="Q22" s="383">
        <f t="shared" si="65"/>
        <v>43</v>
      </c>
      <c r="S22" s="336">
        <f>S37-S23</f>
        <v>160</v>
      </c>
      <c r="T22" s="389">
        <f>T37-T23</f>
        <v>56</v>
      </c>
      <c r="U22" s="389">
        <f>U37-U23</f>
        <v>53</v>
      </c>
      <c r="V22" s="383">
        <f>V37-V23</f>
        <v>51</v>
      </c>
      <c r="X22" s="336">
        <f t="shared" ref="X22:AB22" si="66">X37-X23</f>
        <v>148</v>
      </c>
      <c r="Y22" s="384">
        <f t="shared" si="66"/>
        <v>58</v>
      </c>
      <c r="Z22" s="384">
        <f t="shared" si="66"/>
        <v>48</v>
      </c>
      <c r="AA22" s="384">
        <f t="shared" si="66"/>
        <v>40</v>
      </c>
      <c r="AB22" s="383">
        <f t="shared" si="66"/>
        <v>2</v>
      </c>
      <c r="AD22" s="342">
        <f>AD37-AD23</f>
        <v>156</v>
      </c>
      <c r="AE22" s="337">
        <f>AE37-AE23</f>
        <v>55</v>
      </c>
      <c r="AF22" s="285">
        <f>AF37-AF23</f>
        <v>53</v>
      </c>
      <c r="AG22" s="338">
        <f>AG37-AG23</f>
        <v>48</v>
      </c>
      <c r="AI22" s="336">
        <f>AI37-AI23</f>
        <v>144</v>
      </c>
      <c r="AJ22" s="389">
        <f>AJ37-AJ23</f>
        <v>50</v>
      </c>
      <c r="AK22" s="389">
        <f>AK37-AK23</f>
        <v>51</v>
      </c>
      <c r="AL22" s="383">
        <f>AL37-AL23</f>
        <v>43</v>
      </c>
      <c r="AN22" s="338">
        <f>AN37-AN23</f>
        <v>130</v>
      </c>
      <c r="AO22" s="389">
        <f>AO37-AO23</f>
        <v>47</v>
      </c>
      <c r="AP22" s="389">
        <f>AP37-AP23</f>
        <v>40</v>
      </c>
      <c r="AQ22" s="383">
        <f>AQ37-AQ23</f>
        <v>43</v>
      </c>
      <c r="AS22" s="336">
        <f>AS37-AS23</f>
        <v>138</v>
      </c>
      <c r="AT22" s="389">
        <f>AT37-AT23</f>
        <v>53</v>
      </c>
      <c r="AU22" s="389">
        <f>AU37-AU23</f>
        <v>43</v>
      </c>
      <c r="AV22" s="383">
        <f>AV37-AV23</f>
        <v>42</v>
      </c>
      <c r="AX22" s="336">
        <f>AX37-AX23</f>
        <v>132</v>
      </c>
      <c r="AY22" s="389">
        <f>AY37-AY23</f>
        <v>53</v>
      </c>
      <c r="AZ22" s="389">
        <f>AZ37-AZ23</f>
        <v>43</v>
      </c>
      <c r="BA22" s="383">
        <f>BA37-BA23</f>
        <v>36</v>
      </c>
    </row>
    <row r="23" spans="1:53">
      <c r="A23" s="333" t="s">
        <v>76</v>
      </c>
      <c r="B23" s="336">
        <f>SUM(C23:E23)</f>
        <v>34</v>
      </c>
      <c r="C23" s="285">
        <v>8</v>
      </c>
      <c r="D23" s="339">
        <v>12</v>
      </c>
      <c r="E23" s="341">
        <v>14</v>
      </c>
      <c r="G23" s="336">
        <f>SUM(H23:J23)</f>
        <v>39</v>
      </c>
      <c r="H23" s="285">
        <v>11</v>
      </c>
      <c r="I23" s="339">
        <v>15</v>
      </c>
      <c r="J23" s="341">
        <v>13</v>
      </c>
      <c r="L23" s="336">
        <f>SUM(M23:Q23)</f>
        <v>42</v>
      </c>
      <c r="M23" s="285">
        <v>5</v>
      </c>
      <c r="N23" s="285">
        <v>8</v>
      </c>
      <c r="O23" s="285">
        <v>8</v>
      </c>
      <c r="P23" s="339">
        <v>10</v>
      </c>
      <c r="Q23" s="341">
        <v>11</v>
      </c>
      <c r="S23" s="340">
        <f>SUM(T23:V23)</f>
        <v>55</v>
      </c>
      <c r="T23" s="339">
        <v>21</v>
      </c>
      <c r="U23" s="339">
        <v>17</v>
      </c>
      <c r="V23" s="341">
        <v>17</v>
      </c>
      <c r="X23" s="336">
        <f>SUM(Y23:AB23)</f>
        <v>30</v>
      </c>
      <c r="Y23" s="285">
        <v>8</v>
      </c>
      <c r="Z23" s="285">
        <v>13</v>
      </c>
      <c r="AA23" s="285">
        <v>8</v>
      </c>
      <c r="AB23" s="341">
        <v>1</v>
      </c>
      <c r="AD23" s="342">
        <f>SUM(AE23:AG23)</f>
        <v>50</v>
      </c>
      <c r="AE23" s="337">
        <v>15</v>
      </c>
      <c r="AF23" s="337">
        <v>15</v>
      </c>
      <c r="AG23" s="338">
        <v>20</v>
      </c>
      <c r="AI23" s="336">
        <f>SUM(AJ23:AL23)</f>
        <v>29</v>
      </c>
      <c r="AJ23" s="339">
        <v>8</v>
      </c>
      <c r="AK23" s="339">
        <v>11</v>
      </c>
      <c r="AL23" s="341">
        <v>10</v>
      </c>
      <c r="AN23" s="336">
        <f>SUM(AO23:AQ23)</f>
        <v>52</v>
      </c>
      <c r="AO23" s="339">
        <v>22</v>
      </c>
      <c r="AP23" s="339">
        <v>20</v>
      </c>
      <c r="AQ23" s="341">
        <v>10</v>
      </c>
      <c r="AS23" s="336">
        <f>SUM(AT23:AV23)</f>
        <v>32</v>
      </c>
      <c r="AT23" s="339">
        <v>10</v>
      </c>
      <c r="AU23" s="339">
        <v>17</v>
      </c>
      <c r="AV23" s="341">
        <v>5</v>
      </c>
      <c r="AX23" s="336">
        <f>SUM(AY23:BA23)</f>
        <v>36</v>
      </c>
      <c r="AY23" s="339">
        <v>7</v>
      </c>
      <c r="AZ23" s="339">
        <v>14</v>
      </c>
      <c r="BA23" s="341">
        <v>15</v>
      </c>
    </row>
    <row r="24" spans="1:53">
      <c r="A24" s="343" t="s">
        <v>77</v>
      </c>
      <c r="B24" s="346">
        <f>B23/B37</f>
        <v>0.16037735849056603</v>
      </c>
      <c r="C24" s="346">
        <f>C23/C37</f>
        <v>0.10666666666666667</v>
      </c>
      <c r="D24" s="345">
        <f>D23/D37</f>
        <v>0.16901408450704225</v>
      </c>
      <c r="E24" s="347">
        <f>E23/E37</f>
        <v>0.21212121212121213</v>
      </c>
      <c r="G24" s="344">
        <f>G23/G37</f>
        <v>0.19117647058823528</v>
      </c>
      <c r="H24" s="345">
        <f>H23/H37</f>
        <v>0.16176470588235295</v>
      </c>
      <c r="I24" s="345">
        <f>I23/I37</f>
        <v>0.22058823529411764</v>
      </c>
      <c r="J24" s="347">
        <f>J23/J37</f>
        <v>0.19117647058823528</v>
      </c>
      <c r="L24" s="344">
        <f t="shared" ref="L24:Q24" si="67">L23/L37</f>
        <v>0.18421052631578946</v>
      </c>
      <c r="M24" s="345">
        <f t="shared" si="67"/>
        <v>0.18518518518518517</v>
      </c>
      <c r="N24" s="345">
        <f t="shared" si="67"/>
        <v>0.1702127659574468</v>
      </c>
      <c r="O24" s="345">
        <f t="shared" si="67"/>
        <v>0.18604651162790697</v>
      </c>
      <c r="P24" s="345">
        <f t="shared" si="67"/>
        <v>0.17543859649122806</v>
      </c>
      <c r="Q24" s="347">
        <f t="shared" si="67"/>
        <v>0.20370370370370369</v>
      </c>
      <c r="S24" s="349">
        <f>S23/S37</f>
        <v>0.2558139534883721</v>
      </c>
      <c r="T24" s="345">
        <f>T23/T37</f>
        <v>0.27272727272727271</v>
      </c>
      <c r="U24" s="345">
        <f>U23/U37</f>
        <v>0.24285714285714285</v>
      </c>
      <c r="V24" s="347">
        <f>V23/V37</f>
        <v>0.25</v>
      </c>
      <c r="X24" s="344">
        <f t="shared" ref="X24:AB24" si="68">X23/X37</f>
        <v>0.16853932584269662</v>
      </c>
      <c r="Y24" s="346">
        <f t="shared" si="68"/>
        <v>0.12121212121212122</v>
      </c>
      <c r="Z24" s="345">
        <f t="shared" si="68"/>
        <v>0.21311475409836064</v>
      </c>
      <c r="AA24" s="345">
        <f t="shared" si="68"/>
        <v>0.16666666666666666</v>
      </c>
      <c r="AB24" s="347">
        <f t="shared" si="68"/>
        <v>0.33333333333333331</v>
      </c>
      <c r="AD24" s="350">
        <f>AD23/AD37</f>
        <v>0.24271844660194175</v>
      </c>
      <c r="AE24" s="346">
        <f>AE23/AE37</f>
        <v>0.21428571428571427</v>
      </c>
      <c r="AF24" s="346">
        <f>AF23/AF37</f>
        <v>0.22058823529411764</v>
      </c>
      <c r="AG24" s="351">
        <f>AG23/AG37</f>
        <v>0.29411764705882354</v>
      </c>
      <c r="AI24" s="344">
        <f>AI23/AI37</f>
        <v>0.16763005780346821</v>
      </c>
      <c r="AJ24" s="345">
        <f>AJ23/AJ37</f>
        <v>0.13793103448275862</v>
      </c>
      <c r="AK24" s="345">
        <f>AK23/AK37</f>
        <v>0.17741935483870969</v>
      </c>
      <c r="AL24" s="347">
        <f>AL23/AL37</f>
        <v>0.18867924528301888</v>
      </c>
      <c r="AN24" s="351">
        <f>AN23/AN37</f>
        <v>0.2857142857142857</v>
      </c>
      <c r="AO24" s="345">
        <f>AO23/AO37</f>
        <v>0.3188405797101449</v>
      </c>
      <c r="AP24" s="345">
        <f>AP23/AP37</f>
        <v>0.33333333333333331</v>
      </c>
      <c r="AQ24" s="347">
        <f>AQ23/AQ37</f>
        <v>0.18867924528301888</v>
      </c>
      <c r="AS24" s="344">
        <f>AS23/AS37</f>
        <v>0.18823529411764706</v>
      </c>
      <c r="AT24" s="345">
        <f>AT23/AT37</f>
        <v>0.15873015873015872</v>
      </c>
      <c r="AU24" s="345">
        <f>AU23/AU37</f>
        <v>0.28333333333333333</v>
      </c>
      <c r="AV24" s="347">
        <f>AV23/AV37</f>
        <v>0.10638297872340426</v>
      </c>
      <c r="AX24" s="344">
        <f>AX23/AX37</f>
        <v>0.21428571428571427</v>
      </c>
      <c r="AY24" s="345">
        <f>AY23/AY37</f>
        <v>0.11666666666666667</v>
      </c>
      <c r="AZ24" s="345">
        <f>AZ23/AZ37</f>
        <v>0.24561403508771928</v>
      </c>
      <c r="BA24" s="347">
        <f>BA23/BA37</f>
        <v>0.29411764705882354</v>
      </c>
    </row>
    <row r="25" spans="1:53">
      <c r="A25" s="378" t="s">
        <v>78</v>
      </c>
      <c r="B25" s="362">
        <f t="shared" ref="B25:E25" si="69">B23/B2</f>
        <v>1.4166666666666667</v>
      </c>
      <c r="C25" s="361">
        <f t="shared" si="69"/>
        <v>0.33333333333333331</v>
      </c>
      <c r="D25" s="374">
        <f t="shared" si="69"/>
        <v>0.5</v>
      </c>
      <c r="E25" s="376">
        <f t="shared" si="69"/>
        <v>0.58333333333333337</v>
      </c>
      <c r="G25" s="362">
        <f t="shared" ref="G25:J25" si="70">G23/G2</f>
        <v>1.56</v>
      </c>
      <c r="H25" s="390">
        <f t="shared" si="70"/>
        <v>0.44</v>
      </c>
      <c r="I25" s="374">
        <f t="shared" si="70"/>
        <v>0.6</v>
      </c>
      <c r="J25" s="376">
        <f t="shared" si="70"/>
        <v>0.52</v>
      </c>
      <c r="L25" s="362">
        <f t="shared" ref="L25:Q25" si="71">L23/L2</f>
        <v>1.68</v>
      </c>
      <c r="M25" s="390">
        <f t="shared" si="71"/>
        <v>0.5</v>
      </c>
      <c r="N25" s="390">
        <f t="shared" si="71"/>
        <v>0.5</v>
      </c>
      <c r="O25" s="390">
        <f t="shared" si="71"/>
        <v>0.5714285714285714</v>
      </c>
      <c r="P25" s="374">
        <f t="shared" si="71"/>
        <v>0.58823529411764708</v>
      </c>
      <c r="Q25" s="376">
        <f t="shared" si="71"/>
        <v>0.61111111111111116</v>
      </c>
      <c r="S25" s="362">
        <f t="shared" ref="S25:V25" si="72">S23/S2</f>
        <v>2.2000000000000002</v>
      </c>
      <c r="T25" s="374">
        <f t="shared" si="72"/>
        <v>0.84</v>
      </c>
      <c r="U25" s="374">
        <f t="shared" si="72"/>
        <v>0.68</v>
      </c>
      <c r="V25" s="376">
        <f t="shared" si="72"/>
        <v>0.68</v>
      </c>
      <c r="X25" s="362">
        <f t="shared" ref="X25:AB25" si="73">X23/X2</f>
        <v>1.4285714285714286</v>
      </c>
      <c r="Y25" s="390">
        <f t="shared" si="73"/>
        <v>0.38095238095238093</v>
      </c>
      <c r="Z25" s="390">
        <f t="shared" si="73"/>
        <v>0.61904761904761907</v>
      </c>
      <c r="AA25" s="390">
        <f t="shared" si="73"/>
        <v>0.4</v>
      </c>
      <c r="AB25" s="376">
        <f t="shared" si="73"/>
        <v>1</v>
      </c>
      <c r="AD25" s="364">
        <f>AD23/AD2</f>
        <v>2.5</v>
      </c>
      <c r="AE25" s="391">
        <f>AE23/AE2</f>
        <v>0.75</v>
      </c>
      <c r="AF25" s="361">
        <f>AF23/AF2</f>
        <v>0.75</v>
      </c>
      <c r="AG25" s="367">
        <f>AG23/AG2</f>
        <v>1</v>
      </c>
      <c r="AI25" s="362">
        <f t="shared" ref="AI25:AL25" si="74">AI23/AI2</f>
        <v>1.3809523809523809</v>
      </c>
      <c r="AJ25" s="374">
        <f t="shared" si="74"/>
        <v>0.38095238095238093</v>
      </c>
      <c r="AK25" s="374">
        <f t="shared" si="74"/>
        <v>0.52380952380952384</v>
      </c>
      <c r="AL25" s="376">
        <f t="shared" si="74"/>
        <v>0.47619047619047616</v>
      </c>
      <c r="AN25" s="367">
        <f t="shared" ref="AN25:AQ25" si="75">AN23/AN2</f>
        <v>2.6</v>
      </c>
      <c r="AO25" s="374">
        <f t="shared" si="75"/>
        <v>1.1000000000000001</v>
      </c>
      <c r="AP25" s="374">
        <f t="shared" si="75"/>
        <v>1</v>
      </c>
      <c r="AQ25" s="376">
        <f t="shared" si="75"/>
        <v>0.5</v>
      </c>
      <c r="AS25" s="362">
        <f t="shared" ref="AS25:AV25" si="76">AS23/AS2</f>
        <v>1.6</v>
      </c>
      <c r="AT25" s="374">
        <f t="shared" si="76"/>
        <v>0.5</v>
      </c>
      <c r="AU25" s="374">
        <f t="shared" si="76"/>
        <v>0.85</v>
      </c>
      <c r="AV25" s="376">
        <f t="shared" si="76"/>
        <v>0.25</v>
      </c>
      <c r="AX25" s="362">
        <f t="shared" ref="AX25:BA25" si="77">AX23/AX2</f>
        <v>1.8</v>
      </c>
      <c r="AY25" s="374">
        <f t="shared" si="77"/>
        <v>0.35</v>
      </c>
      <c r="AZ25" s="374">
        <f t="shared" si="77"/>
        <v>0.7</v>
      </c>
      <c r="BA25" s="376">
        <f t="shared" si="77"/>
        <v>0.75</v>
      </c>
    </row>
    <row r="26" spans="1:53">
      <c r="A26" s="333" t="s">
        <v>79</v>
      </c>
      <c r="B26" s="282">
        <v>5</v>
      </c>
      <c r="C26" s="337">
        <v>15</v>
      </c>
      <c r="D26" s="339">
        <v>13</v>
      </c>
      <c r="E26" s="341">
        <v>11</v>
      </c>
      <c r="G26" s="282">
        <v>6</v>
      </c>
      <c r="H26" s="337">
        <v>15</v>
      </c>
      <c r="I26" s="339">
        <v>11</v>
      </c>
      <c r="J26" s="341">
        <v>14</v>
      </c>
      <c r="L26" s="337">
        <v>7</v>
      </c>
      <c r="M26" s="285">
        <v>7</v>
      </c>
      <c r="N26" s="285">
        <v>10</v>
      </c>
      <c r="O26" s="285">
        <v>8</v>
      </c>
      <c r="P26" s="339">
        <v>9</v>
      </c>
      <c r="Q26" s="341">
        <v>10</v>
      </c>
      <c r="S26" s="282">
        <v>3</v>
      </c>
      <c r="T26" s="339">
        <v>8</v>
      </c>
      <c r="U26" s="339">
        <v>13</v>
      </c>
      <c r="V26" s="341">
        <v>12</v>
      </c>
      <c r="X26" s="392">
        <v>6</v>
      </c>
      <c r="Y26" s="285">
        <v>14</v>
      </c>
      <c r="Z26" s="285">
        <v>11</v>
      </c>
      <c r="AA26" s="285">
        <v>13</v>
      </c>
      <c r="AB26" s="341">
        <v>0</v>
      </c>
      <c r="AD26" s="338">
        <v>0</v>
      </c>
      <c r="AE26" s="333">
        <v>8</v>
      </c>
      <c r="AF26" s="337">
        <v>9</v>
      </c>
      <c r="AG26" s="338">
        <v>3</v>
      </c>
      <c r="AI26" s="282">
        <v>4</v>
      </c>
      <c r="AJ26" s="339">
        <v>13</v>
      </c>
      <c r="AK26" s="339">
        <v>13</v>
      </c>
      <c r="AL26" s="341">
        <v>12</v>
      </c>
      <c r="AN26" s="282">
        <v>1</v>
      </c>
      <c r="AO26" s="339">
        <v>6</v>
      </c>
      <c r="AP26" s="339">
        <v>6</v>
      </c>
      <c r="AQ26" s="341">
        <v>14</v>
      </c>
      <c r="AS26" s="282">
        <v>4</v>
      </c>
      <c r="AT26" s="339">
        <v>13</v>
      </c>
      <c r="AU26" s="339">
        <v>6</v>
      </c>
      <c r="AV26" s="341">
        <v>16</v>
      </c>
      <c r="AX26" s="282">
        <v>3</v>
      </c>
      <c r="AY26" s="339">
        <v>14</v>
      </c>
      <c r="AZ26" s="339">
        <v>9</v>
      </c>
      <c r="BA26" s="341">
        <v>7</v>
      </c>
    </row>
    <row r="27" spans="1:53">
      <c r="A27" s="378" t="s">
        <v>80</v>
      </c>
      <c r="B27" s="344">
        <f t="shared" ref="B27:E27" si="78">B26/B2</f>
        <v>0.20833333333333334</v>
      </c>
      <c r="C27" s="346">
        <f t="shared" si="78"/>
        <v>0.625</v>
      </c>
      <c r="D27" s="345">
        <f t="shared" si="78"/>
        <v>0.54166666666666663</v>
      </c>
      <c r="E27" s="347">
        <f t="shared" si="78"/>
        <v>0.45833333333333331</v>
      </c>
      <c r="G27" s="344">
        <f t="shared" ref="G27:J27" si="79">G26/G2</f>
        <v>0.24</v>
      </c>
      <c r="H27" s="345">
        <f t="shared" si="79"/>
        <v>0.6</v>
      </c>
      <c r="I27" s="345">
        <f t="shared" si="79"/>
        <v>0.44</v>
      </c>
      <c r="J27" s="347">
        <f t="shared" si="79"/>
        <v>0.56000000000000005</v>
      </c>
      <c r="L27" s="393">
        <f t="shared" ref="L27:Q27" si="80">L26/L2</f>
        <v>0.28000000000000003</v>
      </c>
      <c r="M27" s="346">
        <f t="shared" si="80"/>
        <v>0.7</v>
      </c>
      <c r="N27" s="346">
        <f t="shared" si="80"/>
        <v>0.625</v>
      </c>
      <c r="O27" s="345">
        <f t="shared" si="80"/>
        <v>0.5714285714285714</v>
      </c>
      <c r="P27" s="345">
        <f t="shared" si="80"/>
        <v>0.52941176470588236</v>
      </c>
      <c r="Q27" s="347">
        <f t="shared" si="80"/>
        <v>0.55555555555555558</v>
      </c>
      <c r="S27" s="344">
        <f t="shared" ref="S27:V27" si="81">S26/S2</f>
        <v>0.12</v>
      </c>
      <c r="T27" s="345">
        <f t="shared" si="81"/>
        <v>0.32</v>
      </c>
      <c r="U27" s="345">
        <f t="shared" si="81"/>
        <v>0.52</v>
      </c>
      <c r="V27" s="347">
        <f t="shared" si="81"/>
        <v>0.48</v>
      </c>
      <c r="X27" s="346">
        <f t="shared" ref="X27:AB27" si="82">X26/X2</f>
        <v>0.2857142857142857</v>
      </c>
      <c r="Y27" s="346">
        <f t="shared" si="82"/>
        <v>0.66666666666666663</v>
      </c>
      <c r="Z27" s="345">
        <f t="shared" si="82"/>
        <v>0.52380952380952384</v>
      </c>
      <c r="AA27" s="346">
        <f t="shared" si="82"/>
        <v>0.65</v>
      </c>
      <c r="AB27" s="347">
        <f t="shared" si="82"/>
        <v>0</v>
      </c>
      <c r="AD27" s="351">
        <f>AD26/AD2</f>
        <v>0</v>
      </c>
      <c r="AE27" s="346">
        <f>AE26/AE2</f>
        <v>0.4</v>
      </c>
      <c r="AF27" s="346">
        <f>AF26/AF2</f>
        <v>0.45</v>
      </c>
      <c r="AG27" s="351">
        <f>AG26/AG2</f>
        <v>0.15</v>
      </c>
      <c r="AI27" s="344">
        <f t="shared" ref="AI27:AL27" si="83">AI26/AI2</f>
        <v>0.19047619047619047</v>
      </c>
      <c r="AJ27" s="345">
        <f t="shared" si="83"/>
        <v>0.61904761904761907</v>
      </c>
      <c r="AK27" s="345">
        <f t="shared" si="83"/>
        <v>0.61904761904761907</v>
      </c>
      <c r="AL27" s="347">
        <f t="shared" si="83"/>
        <v>0.5714285714285714</v>
      </c>
      <c r="AN27" s="344">
        <f t="shared" ref="AN27:AQ27" si="84">AN26/AN2</f>
        <v>0.05</v>
      </c>
      <c r="AO27" s="345">
        <f t="shared" si="84"/>
        <v>0.3</v>
      </c>
      <c r="AP27" s="345">
        <f t="shared" si="84"/>
        <v>0.3</v>
      </c>
      <c r="AQ27" s="347">
        <f t="shared" si="84"/>
        <v>0.7</v>
      </c>
      <c r="AS27" s="344">
        <f t="shared" ref="AS27:AV27" si="85">AS26/AS2</f>
        <v>0.2</v>
      </c>
      <c r="AT27" s="345">
        <f t="shared" si="85"/>
        <v>0.65</v>
      </c>
      <c r="AU27" s="345">
        <f t="shared" si="85"/>
        <v>0.3</v>
      </c>
      <c r="AV27" s="347">
        <f t="shared" si="85"/>
        <v>0.8</v>
      </c>
      <c r="AX27" s="344">
        <f t="shared" ref="AX27:BA27" si="86">AX26/AX2</f>
        <v>0.15</v>
      </c>
      <c r="AY27" s="345">
        <f t="shared" si="86"/>
        <v>0.7</v>
      </c>
      <c r="AZ27" s="345">
        <f t="shared" si="86"/>
        <v>0.45</v>
      </c>
      <c r="BA27" s="347">
        <f t="shared" si="86"/>
        <v>0.35</v>
      </c>
    </row>
    <row r="28" spans="1:53">
      <c r="A28" s="394" t="s">
        <v>81</v>
      </c>
      <c r="B28" s="336">
        <f>SUM(C28:E28)</f>
        <v>1</v>
      </c>
      <c r="C28" s="341">
        <v>1</v>
      </c>
      <c r="D28" s="285">
        <v>0</v>
      </c>
      <c r="E28" s="339">
        <v>0</v>
      </c>
      <c r="G28" s="336">
        <f>SUM(H28:J28)</f>
        <v>3</v>
      </c>
      <c r="H28" s="341">
        <v>0</v>
      </c>
      <c r="I28" s="338">
        <v>2</v>
      </c>
      <c r="J28" s="339">
        <v>1</v>
      </c>
      <c r="L28" s="336">
        <f>SUM(M28:Q28)</f>
        <v>1</v>
      </c>
      <c r="M28" s="341">
        <v>0</v>
      </c>
      <c r="N28" s="341">
        <v>0</v>
      </c>
      <c r="O28" s="341">
        <v>0</v>
      </c>
      <c r="P28" s="285">
        <v>0</v>
      </c>
      <c r="Q28" s="339">
        <v>1</v>
      </c>
      <c r="S28" s="336">
        <f>SUM(T28:V28)</f>
        <v>1</v>
      </c>
      <c r="T28" s="339">
        <v>0</v>
      </c>
      <c r="U28" s="339">
        <v>0</v>
      </c>
      <c r="V28" s="339">
        <v>1</v>
      </c>
      <c r="X28" s="337">
        <f>SUM(Y28:AB28)</f>
        <v>0</v>
      </c>
      <c r="Y28" s="341">
        <v>0</v>
      </c>
      <c r="Z28" s="341">
        <v>0</v>
      </c>
      <c r="AA28" s="341">
        <v>0</v>
      </c>
      <c r="AB28" s="339">
        <v>0</v>
      </c>
      <c r="AD28" s="338">
        <f>SUM(AE28:AG28)</f>
        <v>4</v>
      </c>
      <c r="AE28" s="338">
        <v>3</v>
      </c>
      <c r="AF28" s="285">
        <v>1</v>
      </c>
      <c r="AG28" s="337">
        <v>0</v>
      </c>
      <c r="AI28" s="336">
        <f>SUM(AJ28:AL28)</f>
        <v>1</v>
      </c>
      <c r="AJ28" s="339">
        <v>1</v>
      </c>
      <c r="AK28" s="339">
        <v>0</v>
      </c>
      <c r="AL28" s="339">
        <v>0</v>
      </c>
      <c r="AN28" s="336">
        <f>SUM(AO28:AQ28)</f>
        <v>2</v>
      </c>
      <c r="AO28" s="339">
        <v>1</v>
      </c>
      <c r="AP28" s="339">
        <v>1</v>
      </c>
      <c r="AQ28" s="339">
        <v>0</v>
      </c>
      <c r="AS28" s="336">
        <f>SUM(AT28:AV28)</f>
        <v>1</v>
      </c>
      <c r="AT28" s="339">
        <v>1</v>
      </c>
      <c r="AU28" s="339">
        <v>0</v>
      </c>
      <c r="AV28" s="339">
        <v>0</v>
      </c>
      <c r="AX28" s="338">
        <f>SUM(AY28:BA28)</f>
        <v>4</v>
      </c>
      <c r="AY28" s="339">
        <v>0</v>
      </c>
      <c r="AZ28" s="339">
        <v>1</v>
      </c>
      <c r="BA28" s="339">
        <v>3</v>
      </c>
    </row>
    <row r="29" spans="1:53">
      <c r="A29" s="333" t="s">
        <v>82</v>
      </c>
      <c r="B29" s="338">
        <f>SUM(C29:E29)</f>
        <v>2</v>
      </c>
      <c r="C29" s="338">
        <v>2</v>
      </c>
      <c r="D29" s="339">
        <v>0</v>
      </c>
      <c r="E29" s="339">
        <v>0</v>
      </c>
      <c r="G29" s="337">
        <f>SUM(H29:J29)</f>
        <v>0</v>
      </c>
      <c r="H29" s="339">
        <v>0</v>
      </c>
      <c r="I29" s="339">
        <v>0</v>
      </c>
      <c r="J29" s="339">
        <v>0</v>
      </c>
      <c r="L29" s="337">
        <f>SUM(M29:Q29)</f>
        <v>0</v>
      </c>
      <c r="M29" s="339">
        <v>0</v>
      </c>
      <c r="N29" s="339">
        <v>0</v>
      </c>
      <c r="O29" s="339">
        <v>0</v>
      </c>
      <c r="P29" s="339">
        <v>0</v>
      </c>
      <c r="Q29" s="339">
        <v>0</v>
      </c>
      <c r="S29" s="337">
        <f>SUM(T29:V29)</f>
        <v>0</v>
      </c>
      <c r="T29" s="339">
        <v>0</v>
      </c>
      <c r="U29" s="339">
        <v>0</v>
      </c>
      <c r="V29" s="339">
        <v>0</v>
      </c>
      <c r="X29" s="337">
        <f>SUM(Y29:AB29)</f>
        <v>0</v>
      </c>
      <c r="Y29" s="339">
        <v>0</v>
      </c>
      <c r="Z29" s="339">
        <v>0</v>
      </c>
      <c r="AA29" s="339">
        <v>0</v>
      </c>
      <c r="AB29" s="339">
        <v>0</v>
      </c>
      <c r="AD29" s="337">
        <f>SUM(AE29:AG29)</f>
        <v>0</v>
      </c>
      <c r="AE29" s="337">
        <v>0</v>
      </c>
      <c r="AF29" s="337">
        <v>0</v>
      </c>
      <c r="AG29" s="337">
        <v>0</v>
      </c>
      <c r="AI29" s="337">
        <f>SUM(AJ29:AL29)</f>
        <v>0</v>
      </c>
      <c r="AJ29" s="339">
        <v>0</v>
      </c>
      <c r="AK29" s="339">
        <v>0</v>
      </c>
      <c r="AL29" s="339">
        <v>0</v>
      </c>
      <c r="AN29" s="337">
        <f>SUM(AO29:AQ29)</f>
        <v>0</v>
      </c>
      <c r="AO29" s="339">
        <v>0</v>
      </c>
      <c r="AP29" s="339">
        <v>0</v>
      </c>
      <c r="AQ29" s="339">
        <v>0</v>
      </c>
      <c r="AS29" s="336">
        <f>SUM(AT29:AV29)</f>
        <v>1</v>
      </c>
      <c r="AT29" s="339">
        <v>0</v>
      </c>
      <c r="AU29" s="339">
        <v>1</v>
      </c>
      <c r="AV29" s="339">
        <v>0</v>
      </c>
      <c r="AX29" s="337">
        <f>SUM(AY29:BA29)</f>
        <v>0</v>
      </c>
      <c r="AY29" s="339">
        <v>0</v>
      </c>
      <c r="AZ29" s="339">
        <v>0</v>
      </c>
      <c r="BA29" s="339">
        <v>0</v>
      </c>
    </row>
    <row r="30" spans="1:53">
      <c r="A30" s="333" t="s">
        <v>83</v>
      </c>
      <c r="B30" s="340">
        <f>SUM(C30:E30)</f>
        <v>12</v>
      </c>
      <c r="C30" s="341">
        <v>7</v>
      </c>
      <c r="D30" s="339">
        <v>5</v>
      </c>
      <c r="E30" s="341">
        <v>0</v>
      </c>
      <c r="G30" s="340">
        <f>SUM(H30:J30)</f>
        <v>10</v>
      </c>
      <c r="H30" s="341">
        <v>4</v>
      </c>
      <c r="I30" s="339">
        <v>3</v>
      </c>
      <c r="J30" s="341">
        <v>3</v>
      </c>
      <c r="L30" s="340">
        <f>SUM(M30:Q30)</f>
        <v>11</v>
      </c>
      <c r="M30" s="341">
        <v>2</v>
      </c>
      <c r="N30" s="341">
        <v>2</v>
      </c>
      <c r="O30" s="341">
        <v>1</v>
      </c>
      <c r="P30" s="339">
        <v>5</v>
      </c>
      <c r="Q30" s="341">
        <v>1</v>
      </c>
      <c r="S30" s="337">
        <f>SUM(T30:V30)</f>
        <v>19</v>
      </c>
      <c r="T30" s="337">
        <v>9</v>
      </c>
      <c r="U30" s="339">
        <v>5</v>
      </c>
      <c r="V30" s="341">
        <v>5</v>
      </c>
      <c r="X30" s="340">
        <f>SUM(Y30:AB30)</f>
        <v>13</v>
      </c>
      <c r="Y30" s="341">
        <v>8</v>
      </c>
      <c r="Z30" s="341">
        <v>2</v>
      </c>
      <c r="AA30" s="341">
        <v>3</v>
      </c>
      <c r="AB30" s="341">
        <v>0</v>
      </c>
      <c r="AD30" s="342">
        <f>SUM(AE30:AG30)</f>
        <v>14</v>
      </c>
      <c r="AE30" s="338">
        <v>3</v>
      </c>
      <c r="AF30" s="337">
        <v>8</v>
      </c>
      <c r="AG30" s="338">
        <v>3</v>
      </c>
      <c r="AI30" s="340">
        <f>SUM(AJ30:AL30)</f>
        <v>9</v>
      </c>
      <c r="AJ30" s="339">
        <v>4</v>
      </c>
      <c r="AK30" s="339">
        <v>3</v>
      </c>
      <c r="AL30" s="341">
        <v>2</v>
      </c>
      <c r="AN30" s="336">
        <f>SUM(AO30:AQ30)</f>
        <v>11</v>
      </c>
      <c r="AO30" s="339">
        <v>4</v>
      </c>
      <c r="AP30" s="339">
        <v>0</v>
      </c>
      <c r="AQ30" s="341">
        <v>7</v>
      </c>
      <c r="AS30" s="338">
        <f>SUM(AT30:AV30)</f>
        <v>5</v>
      </c>
      <c r="AT30" s="339">
        <v>3</v>
      </c>
      <c r="AU30" s="339">
        <v>1</v>
      </c>
      <c r="AV30" s="341">
        <v>1</v>
      </c>
      <c r="AX30" s="338">
        <f>SUM(AY30:BA30)</f>
        <v>5</v>
      </c>
      <c r="AY30" s="339">
        <v>2</v>
      </c>
      <c r="AZ30" s="339">
        <v>0</v>
      </c>
      <c r="BA30" s="341">
        <v>3</v>
      </c>
    </row>
    <row r="31" spans="1:53">
      <c r="A31" s="378" t="s">
        <v>84</v>
      </c>
      <c r="B31" s="349">
        <f t="shared" ref="B31:E31" si="87">B30/B37</f>
        <v>5.6603773584905662E-2</v>
      </c>
      <c r="C31" s="347">
        <f t="shared" si="87"/>
        <v>9.3333333333333338E-2</v>
      </c>
      <c r="D31" s="345">
        <f t="shared" si="87"/>
        <v>7.0422535211267609E-2</v>
      </c>
      <c r="E31" s="347">
        <f t="shared" si="87"/>
        <v>0</v>
      </c>
      <c r="G31" s="349">
        <f t="shared" ref="G31:J31" si="88">G30/G37</f>
        <v>4.9019607843137254E-2</v>
      </c>
      <c r="H31" s="347">
        <f t="shared" si="88"/>
        <v>5.8823529411764705E-2</v>
      </c>
      <c r="I31" s="345">
        <f t="shared" si="88"/>
        <v>4.4117647058823532E-2</v>
      </c>
      <c r="J31" s="347">
        <f t="shared" si="88"/>
        <v>4.4117647058823532E-2</v>
      </c>
      <c r="L31" s="349">
        <f t="shared" ref="L31:Q31" si="89">L30/L37</f>
        <v>4.8245614035087717E-2</v>
      </c>
      <c r="M31" s="347">
        <f t="shared" si="89"/>
        <v>7.407407407407407E-2</v>
      </c>
      <c r="N31" s="347">
        <f t="shared" si="89"/>
        <v>4.2553191489361701E-2</v>
      </c>
      <c r="O31" s="347">
        <f t="shared" si="89"/>
        <v>2.3255813953488372E-2</v>
      </c>
      <c r="P31" s="345">
        <f t="shared" si="89"/>
        <v>8.771929824561403E-2</v>
      </c>
      <c r="Q31" s="347">
        <f t="shared" si="89"/>
        <v>1.8518518518518517E-2</v>
      </c>
      <c r="S31" s="346">
        <f t="shared" ref="S31:V31" si="90">S30/S37</f>
        <v>8.8372093023255813E-2</v>
      </c>
      <c r="T31" s="345">
        <f t="shared" si="90"/>
        <v>0.11688311688311688</v>
      </c>
      <c r="U31" s="345">
        <f t="shared" si="90"/>
        <v>7.1428571428571425E-2</v>
      </c>
      <c r="V31" s="347">
        <f t="shared" si="90"/>
        <v>7.3529411764705885E-2</v>
      </c>
      <c r="X31" s="344">
        <f t="shared" ref="X31:AB31" si="91">X30/X37</f>
        <v>7.3033707865168537E-2</v>
      </c>
      <c r="Y31" s="347">
        <f t="shared" si="91"/>
        <v>0.12121212121212122</v>
      </c>
      <c r="Z31" s="347">
        <f t="shared" si="91"/>
        <v>3.2786885245901641E-2</v>
      </c>
      <c r="AA31" s="347">
        <f t="shared" si="91"/>
        <v>6.25E-2</v>
      </c>
      <c r="AB31" s="347">
        <f t="shared" si="91"/>
        <v>0</v>
      </c>
      <c r="AD31" s="349">
        <f>AD30/AD37</f>
        <v>6.7961165048543687E-2</v>
      </c>
      <c r="AE31" s="351">
        <f>AE30/AE37</f>
        <v>4.2857142857142858E-2</v>
      </c>
      <c r="AF31" s="346">
        <f>AF30/AF37</f>
        <v>0.11764705882352941</v>
      </c>
      <c r="AG31" s="351">
        <f>AG30/AG37</f>
        <v>4.4117647058823532E-2</v>
      </c>
      <c r="AI31" s="349">
        <f t="shared" ref="AI31:AL31" si="92">AI30/AI37</f>
        <v>5.2023121387283239E-2</v>
      </c>
      <c r="AJ31" s="345">
        <f t="shared" si="92"/>
        <v>6.8965517241379309E-2</v>
      </c>
      <c r="AK31" s="345">
        <f t="shared" si="92"/>
        <v>4.8387096774193547E-2</v>
      </c>
      <c r="AL31" s="347">
        <f t="shared" si="92"/>
        <v>3.7735849056603772E-2</v>
      </c>
      <c r="AN31" s="344">
        <f t="shared" ref="AN31:AQ31" si="93">AN30/AN37</f>
        <v>6.043956043956044E-2</v>
      </c>
      <c r="AO31" s="345">
        <f t="shared" si="93"/>
        <v>5.7971014492753624E-2</v>
      </c>
      <c r="AP31" s="345">
        <f t="shared" si="93"/>
        <v>0</v>
      </c>
      <c r="AQ31" s="347">
        <f t="shared" si="93"/>
        <v>0.13207547169811321</v>
      </c>
      <c r="AS31" s="351">
        <f t="shared" ref="AS31:AV31" si="94">AS30/AS37</f>
        <v>2.9411764705882353E-2</v>
      </c>
      <c r="AT31" s="345">
        <f t="shared" si="94"/>
        <v>4.7619047619047616E-2</v>
      </c>
      <c r="AU31" s="345">
        <f t="shared" si="94"/>
        <v>1.6666666666666666E-2</v>
      </c>
      <c r="AV31" s="347">
        <f t="shared" si="94"/>
        <v>2.1276595744680851E-2</v>
      </c>
      <c r="AX31" s="351">
        <f t="shared" ref="AX31:BA31" si="95">AX30/AX37</f>
        <v>2.976190476190476E-2</v>
      </c>
      <c r="AY31" s="345">
        <f t="shared" si="95"/>
        <v>3.3333333333333333E-2</v>
      </c>
      <c r="AZ31" s="345">
        <f t="shared" si="95"/>
        <v>0</v>
      </c>
      <c r="BA31" s="347">
        <f t="shared" si="95"/>
        <v>5.8823529411764705E-2</v>
      </c>
    </row>
    <row r="32" spans="1:53">
      <c r="A32" s="333" t="s">
        <v>85</v>
      </c>
      <c r="B32" s="336">
        <f>SUM(C32:E32)</f>
        <v>13</v>
      </c>
      <c r="C32" s="337">
        <v>9</v>
      </c>
      <c r="D32" s="339">
        <v>1</v>
      </c>
      <c r="E32" s="285">
        <v>3</v>
      </c>
      <c r="G32" s="337">
        <f>SUM(H32:J32)</f>
        <v>17</v>
      </c>
      <c r="H32" s="341">
        <v>7</v>
      </c>
      <c r="I32" s="339">
        <v>5</v>
      </c>
      <c r="J32" s="285">
        <v>5</v>
      </c>
      <c r="L32" s="336">
        <f>SUM(M32:Q32)</f>
        <v>11</v>
      </c>
      <c r="M32" s="341">
        <v>0</v>
      </c>
      <c r="N32" s="341">
        <v>1</v>
      </c>
      <c r="O32" s="341">
        <v>3</v>
      </c>
      <c r="P32" s="339">
        <v>5</v>
      </c>
      <c r="Q32" s="285">
        <v>2</v>
      </c>
      <c r="S32" s="336">
        <f>SUM(T32:V32)</f>
        <v>10</v>
      </c>
      <c r="T32" s="339">
        <v>5</v>
      </c>
      <c r="U32" s="339">
        <v>4</v>
      </c>
      <c r="V32" s="285">
        <v>1</v>
      </c>
      <c r="X32" s="336">
        <f>SUM(Y32:AB32)</f>
        <v>12</v>
      </c>
      <c r="Y32" s="341">
        <v>8</v>
      </c>
      <c r="Z32" s="341">
        <v>2</v>
      </c>
      <c r="AA32" s="341">
        <v>2</v>
      </c>
      <c r="AB32" s="285">
        <v>0</v>
      </c>
      <c r="AD32" s="338">
        <f>SUM(AE32:AG32)</f>
        <v>6</v>
      </c>
      <c r="AE32" s="338">
        <v>1</v>
      </c>
      <c r="AF32" s="337">
        <v>3</v>
      </c>
      <c r="AG32" s="333">
        <v>2</v>
      </c>
      <c r="AI32" s="336">
        <f>SUM(AJ32:AL32)</f>
        <v>13</v>
      </c>
      <c r="AJ32" s="339">
        <v>3</v>
      </c>
      <c r="AK32" s="339">
        <v>7</v>
      </c>
      <c r="AL32" s="285">
        <v>3</v>
      </c>
      <c r="AN32" s="336">
        <f>SUM(AO32:AQ32)</f>
        <v>13</v>
      </c>
      <c r="AO32" s="339">
        <v>7</v>
      </c>
      <c r="AP32" s="339">
        <v>2</v>
      </c>
      <c r="AQ32" s="285">
        <v>4</v>
      </c>
      <c r="AS32" s="336">
        <f>SUM(AT32:AV32)</f>
        <v>7</v>
      </c>
      <c r="AT32" s="339">
        <v>3</v>
      </c>
      <c r="AU32" s="339">
        <v>4</v>
      </c>
      <c r="AV32" s="285">
        <v>0</v>
      </c>
      <c r="AX32" s="337">
        <f>SUM(AY32:BA32)</f>
        <v>17</v>
      </c>
      <c r="AY32" s="339">
        <v>10</v>
      </c>
      <c r="AZ32" s="339">
        <v>4</v>
      </c>
      <c r="BA32" s="285">
        <v>3</v>
      </c>
    </row>
    <row r="33" spans="1:53">
      <c r="A33" s="378" t="s">
        <v>86</v>
      </c>
      <c r="B33" s="344">
        <f t="shared" ref="B33:E33" si="96">B32/B37</f>
        <v>6.1320754716981132E-2</v>
      </c>
      <c r="C33" s="346">
        <f t="shared" si="96"/>
        <v>0.12</v>
      </c>
      <c r="D33" s="345">
        <f t="shared" si="96"/>
        <v>1.4084507042253521E-2</v>
      </c>
      <c r="E33" s="395">
        <f t="shared" si="96"/>
        <v>4.5454545454545456E-2</v>
      </c>
      <c r="G33" s="344">
        <f t="shared" ref="G33:J33" si="97">G32/G37</f>
        <v>8.3333333333333329E-2</v>
      </c>
      <c r="H33" s="347">
        <f t="shared" si="97"/>
        <v>0.10294117647058823</v>
      </c>
      <c r="I33" s="345">
        <f t="shared" si="97"/>
        <v>7.3529411764705885E-2</v>
      </c>
      <c r="J33" s="395">
        <f t="shared" si="97"/>
        <v>7.3529411764705885E-2</v>
      </c>
      <c r="L33" s="344">
        <f t="shared" ref="L33:Q33" si="98">L32/L37</f>
        <v>4.8245614035087717E-2</v>
      </c>
      <c r="M33" s="347">
        <f t="shared" si="98"/>
        <v>0</v>
      </c>
      <c r="N33" s="347">
        <f t="shared" si="98"/>
        <v>2.1276595744680851E-2</v>
      </c>
      <c r="O33" s="347">
        <f t="shared" si="98"/>
        <v>6.9767441860465115E-2</v>
      </c>
      <c r="P33" s="345">
        <f t="shared" si="98"/>
        <v>8.771929824561403E-2</v>
      </c>
      <c r="Q33" s="395">
        <f t="shared" si="98"/>
        <v>3.7037037037037035E-2</v>
      </c>
      <c r="S33" s="344">
        <f t="shared" ref="S33:V33" si="99">S32/S37</f>
        <v>4.6511627906976744E-2</v>
      </c>
      <c r="T33" s="345">
        <f t="shared" si="99"/>
        <v>6.4935064935064929E-2</v>
      </c>
      <c r="U33" s="345">
        <f t="shared" si="99"/>
        <v>5.7142857142857141E-2</v>
      </c>
      <c r="V33" s="395">
        <f t="shared" si="99"/>
        <v>1.4705882352941176E-2</v>
      </c>
      <c r="X33" s="344">
        <f t="shared" ref="X33:AB33" si="100">X32/X37</f>
        <v>6.741573033707865E-2</v>
      </c>
      <c r="Y33" s="347">
        <f t="shared" si="100"/>
        <v>0.12121212121212122</v>
      </c>
      <c r="Z33" s="347">
        <f t="shared" si="100"/>
        <v>3.2786885245901641E-2</v>
      </c>
      <c r="AA33" s="347">
        <f t="shared" si="100"/>
        <v>4.1666666666666664E-2</v>
      </c>
      <c r="AB33" s="395">
        <f t="shared" si="100"/>
        <v>0</v>
      </c>
      <c r="AD33" s="351">
        <f>AD32/AD37</f>
        <v>2.9126213592233011E-2</v>
      </c>
      <c r="AE33" s="351">
        <f>AE32/AE37</f>
        <v>1.4285714285714285E-2</v>
      </c>
      <c r="AF33" s="346">
        <f>AF32/AF37</f>
        <v>4.4117647058823532E-2</v>
      </c>
      <c r="AG33" s="396">
        <f>AG32/AG37</f>
        <v>2.9411764705882353E-2</v>
      </c>
      <c r="AI33" s="344">
        <f t="shared" ref="AI33:AL33" si="101">AI32/AI37</f>
        <v>7.5144508670520235E-2</v>
      </c>
      <c r="AJ33" s="345">
        <f t="shared" si="101"/>
        <v>5.1724137931034482E-2</v>
      </c>
      <c r="AK33" s="345">
        <f t="shared" si="101"/>
        <v>0.11290322580645161</v>
      </c>
      <c r="AL33" s="395">
        <f t="shared" si="101"/>
        <v>5.6603773584905662E-2</v>
      </c>
      <c r="AN33" s="344">
        <f t="shared" ref="AN33:AQ33" si="102">AN32/AN37</f>
        <v>7.1428571428571425E-2</v>
      </c>
      <c r="AO33" s="345">
        <f t="shared" si="102"/>
        <v>0.10144927536231885</v>
      </c>
      <c r="AP33" s="345">
        <f t="shared" si="102"/>
        <v>3.3333333333333333E-2</v>
      </c>
      <c r="AQ33" s="395">
        <f t="shared" si="102"/>
        <v>7.5471698113207544E-2</v>
      </c>
      <c r="AS33" s="344">
        <f t="shared" ref="AS33:AV33" si="103">AS32/AS37</f>
        <v>4.1176470588235294E-2</v>
      </c>
      <c r="AT33" s="345">
        <f t="shared" si="103"/>
        <v>4.7619047619047616E-2</v>
      </c>
      <c r="AU33" s="345">
        <f t="shared" si="103"/>
        <v>6.6666666666666666E-2</v>
      </c>
      <c r="AV33" s="395">
        <f t="shared" si="103"/>
        <v>0</v>
      </c>
      <c r="AX33" s="346">
        <f t="shared" ref="AX33:BA33" si="104">AX32/AX37</f>
        <v>0.10119047619047619</v>
      </c>
      <c r="AY33" s="345">
        <f t="shared" si="104"/>
        <v>0.16666666666666666</v>
      </c>
      <c r="AZ33" s="345">
        <f t="shared" si="104"/>
        <v>7.0175438596491224E-2</v>
      </c>
      <c r="BA33" s="395">
        <f t="shared" si="104"/>
        <v>5.8823529411764705E-2</v>
      </c>
    </row>
    <row r="34" spans="1:53">
      <c r="A34" s="333" t="s">
        <v>87</v>
      </c>
      <c r="B34" s="336">
        <f>SUM(C34:E34)</f>
        <v>14</v>
      </c>
      <c r="C34" s="339">
        <v>4</v>
      </c>
      <c r="D34" s="337">
        <v>8</v>
      </c>
      <c r="E34" s="339">
        <v>2</v>
      </c>
      <c r="G34" s="336">
        <f>SUM(H34:J34)</f>
        <v>9</v>
      </c>
      <c r="H34" s="339">
        <v>3</v>
      </c>
      <c r="I34" s="341">
        <v>5</v>
      </c>
      <c r="J34" s="339">
        <v>1</v>
      </c>
      <c r="L34" s="336">
        <f>SUM(M34:Q34)</f>
        <v>11</v>
      </c>
      <c r="M34" s="339">
        <v>1</v>
      </c>
      <c r="N34" s="339">
        <v>1</v>
      </c>
      <c r="O34" s="339">
        <v>1</v>
      </c>
      <c r="P34" s="341">
        <v>3</v>
      </c>
      <c r="Q34" s="339">
        <v>5</v>
      </c>
      <c r="S34" s="336">
        <f>SUM(T34:V34)</f>
        <v>13</v>
      </c>
      <c r="T34" s="341">
        <v>4</v>
      </c>
      <c r="U34" s="341">
        <v>3</v>
      </c>
      <c r="V34" s="339">
        <v>6</v>
      </c>
      <c r="X34" s="336">
        <f>SUM(Y34:AB34)</f>
        <v>12</v>
      </c>
      <c r="Y34" s="339">
        <v>7</v>
      </c>
      <c r="Z34" s="339">
        <v>3</v>
      </c>
      <c r="AA34" s="339">
        <v>2</v>
      </c>
      <c r="AB34" s="339">
        <v>0</v>
      </c>
      <c r="AD34" s="342">
        <f>SUM(AE34:AG34)</f>
        <v>9</v>
      </c>
      <c r="AE34" s="337">
        <v>4</v>
      </c>
      <c r="AF34" s="387">
        <v>1</v>
      </c>
      <c r="AG34" s="337">
        <v>4</v>
      </c>
      <c r="AI34" s="336">
        <f>SUM(AJ34:AL34)</f>
        <v>9</v>
      </c>
      <c r="AJ34" s="341">
        <v>4</v>
      </c>
      <c r="AK34" s="341">
        <v>2</v>
      </c>
      <c r="AL34" s="339">
        <v>3</v>
      </c>
      <c r="AN34" s="338">
        <f>SUM(AO34:AQ34)</f>
        <v>6</v>
      </c>
      <c r="AO34" s="341">
        <v>3</v>
      </c>
      <c r="AP34" s="341">
        <v>2</v>
      </c>
      <c r="AQ34" s="339">
        <v>1</v>
      </c>
      <c r="AS34" s="337">
        <f>SUM(AT34:AV34)</f>
        <v>15</v>
      </c>
      <c r="AT34" s="341">
        <v>8</v>
      </c>
      <c r="AU34" s="341">
        <v>7</v>
      </c>
      <c r="AV34" s="339">
        <v>0</v>
      </c>
      <c r="AX34" s="336">
        <f>SUM(AY34:BA34)</f>
        <v>14</v>
      </c>
      <c r="AY34" s="341">
        <v>8</v>
      </c>
      <c r="AZ34" s="341">
        <v>4</v>
      </c>
      <c r="BA34" s="339">
        <v>2</v>
      </c>
    </row>
    <row r="35" spans="1:53">
      <c r="A35" s="378" t="s">
        <v>88</v>
      </c>
      <c r="B35" s="344">
        <f t="shared" ref="B35:E35" si="105">B34/B37</f>
        <v>6.6037735849056603E-2</v>
      </c>
      <c r="C35" s="345">
        <f t="shared" si="105"/>
        <v>5.3333333333333337E-2</v>
      </c>
      <c r="D35" s="346">
        <f t="shared" si="105"/>
        <v>0.11267605633802817</v>
      </c>
      <c r="E35" s="345">
        <f t="shared" si="105"/>
        <v>3.0303030303030304E-2</v>
      </c>
      <c r="G35" s="344">
        <f t="shared" ref="G35:J35" si="106">G34/G37</f>
        <v>4.4117647058823532E-2</v>
      </c>
      <c r="H35" s="345">
        <f t="shared" si="106"/>
        <v>4.4117647058823532E-2</v>
      </c>
      <c r="I35" s="347">
        <f t="shared" si="106"/>
        <v>7.3529411764705885E-2</v>
      </c>
      <c r="J35" s="345">
        <f t="shared" si="106"/>
        <v>1.4705882352941176E-2</v>
      </c>
      <c r="L35" s="344">
        <f t="shared" ref="L35:Q35" si="107">L34/L37</f>
        <v>4.8245614035087717E-2</v>
      </c>
      <c r="M35" s="345">
        <f t="shared" si="107"/>
        <v>3.7037037037037035E-2</v>
      </c>
      <c r="N35" s="345">
        <f t="shared" si="107"/>
        <v>2.1276595744680851E-2</v>
      </c>
      <c r="O35" s="345">
        <f t="shared" si="107"/>
        <v>2.3255813953488372E-2</v>
      </c>
      <c r="P35" s="347">
        <f t="shared" si="107"/>
        <v>5.2631578947368418E-2</v>
      </c>
      <c r="Q35" s="345">
        <f t="shared" si="107"/>
        <v>9.2592592592592587E-2</v>
      </c>
      <c r="S35" s="344">
        <f t="shared" ref="S35:V35" si="108">S34/S37</f>
        <v>6.0465116279069767E-2</v>
      </c>
      <c r="T35" s="347">
        <f t="shared" si="108"/>
        <v>5.1948051948051951E-2</v>
      </c>
      <c r="U35" s="347">
        <f t="shared" si="108"/>
        <v>4.2857142857142858E-2</v>
      </c>
      <c r="V35" s="345">
        <f t="shared" si="108"/>
        <v>8.8235294117647065E-2</v>
      </c>
      <c r="X35" s="344">
        <f t="shared" ref="X35:AB35" si="109">X34/X37</f>
        <v>6.741573033707865E-2</v>
      </c>
      <c r="Y35" s="345">
        <f t="shared" si="109"/>
        <v>0.10606060606060606</v>
      </c>
      <c r="Z35" s="345">
        <f t="shared" si="109"/>
        <v>4.9180327868852458E-2</v>
      </c>
      <c r="AA35" s="345">
        <f t="shared" si="109"/>
        <v>4.1666666666666664E-2</v>
      </c>
      <c r="AB35" s="345">
        <f t="shared" si="109"/>
        <v>0</v>
      </c>
      <c r="AD35" s="349">
        <f>AD34/AD37</f>
        <v>4.3689320388349516E-2</v>
      </c>
      <c r="AE35" s="346">
        <f>AE34/AE37</f>
        <v>5.7142857142857141E-2</v>
      </c>
      <c r="AF35" s="397">
        <f>AF34/AF37</f>
        <v>1.4705882352941176E-2</v>
      </c>
      <c r="AG35" s="346">
        <f>AG34/AG37</f>
        <v>5.8823529411764705E-2</v>
      </c>
      <c r="AI35" s="344">
        <f t="shared" ref="AI35:AL35" si="110">AI34/AI37</f>
        <v>5.2023121387283239E-2</v>
      </c>
      <c r="AJ35" s="347">
        <f t="shared" si="110"/>
        <v>6.8965517241379309E-2</v>
      </c>
      <c r="AK35" s="347">
        <f t="shared" si="110"/>
        <v>3.2258064516129031E-2</v>
      </c>
      <c r="AL35" s="345">
        <f t="shared" si="110"/>
        <v>5.6603773584905662E-2</v>
      </c>
      <c r="AN35" s="351">
        <f t="shared" ref="AN35:AQ35" si="111">AN34/AN37</f>
        <v>3.2967032967032968E-2</v>
      </c>
      <c r="AO35" s="347">
        <f t="shared" si="111"/>
        <v>4.3478260869565216E-2</v>
      </c>
      <c r="AP35" s="347">
        <f t="shared" si="111"/>
        <v>3.3333333333333333E-2</v>
      </c>
      <c r="AQ35" s="345">
        <f t="shared" si="111"/>
        <v>1.8867924528301886E-2</v>
      </c>
      <c r="AS35" s="346">
        <f t="shared" ref="AS35:AV35" si="112">AS34/AS37</f>
        <v>8.8235294117647065E-2</v>
      </c>
      <c r="AT35" s="347">
        <f t="shared" si="112"/>
        <v>0.12698412698412698</v>
      </c>
      <c r="AU35" s="347">
        <f t="shared" si="112"/>
        <v>0.11666666666666667</v>
      </c>
      <c r="AV35" s="345">
        <f t="shared" si="112"/>
        <v>0</v>
      </c>
      <c r="AX35" s="344">
        <f t="shared" ref="AX35:BA35" si="113">AX34/AX37</f>
        <v>8.3333333333333329E-2</v>
      </c>
      <c r="AY35" s="347">
        <f t="shared" si="113"/>
        <v>0.13333333333333333</v>
      </c>
      <c r="AZ35" s="347">
        <f t="shared" si="113"/>
        <v>7.0175438596491224E-2</v>
      </c>
      <c r="BA35" s="345">
        <f t="shared" si="113"/>
        <v>3.9215686274509803E-2</v>
      </c>
    </row>
    <row r="36" spans="1:53">
      <c r="A36" s="378" t="s">
        <v>89</v>
      </c>
      <c r="B36" s="344">
        <f t="shared" ref="B36:E36" si="114">B31+B33+B35</f>
        <v>0.18396226415094341</v>
      </c>
      <c r="C36" s="346">
        <f t="shared" si="114"/>
        <v>0.26666666666666666</v>
      </c>
      <c r="D36" s="346">
        <f t="shared" si="114"/>
        <v>0.19718309859154931</v>
      </c>
      <c r="E36" s="395">
        <f t="shared" si="114"/>
        <v>7.575757575757576E-2</v>
      </c>
      <c r="G36" s="344">
        <f t="shared" ref="G36:J36" si="115">G31+G33+G35</f>
        <v>0.17647058823529413</v>
      </c>
      <c r="H36" s="346">
        <f t="shared" si="115"/>
        <v>0.20588235294117646</v>
      </c>
      <c r="I36" s="345">
        <f t="shared" si="115"/>
        <v>0.19117647058823528</v>
      </c>
      <c r="J36" s="395">
        <f t="shared" si="115"/>
        <v>0.13235294117647059</v>
      </c>
      <c r="L36" s="344">
        <f t="shared" ref="L36:Q36" si="116">L31+L33+L35</f>
        <v>0.14473684210526316</v>
      </c>
      <c r="M36" s="347">
        <f t="shared" si="116"/>
        <v>0.1111111111111111</v>
      </c>
      <c r="N36" s="347">
        <f t="shared" si="116"/>
        <v>8.5106382978723402E-2</v>
      </c>
      <c r="O36" s="347">
        <f t="shared" si="116"/>
        <v>0.11627906976744186</v>
      </c>
      <c r="P36" s="346">
        <f t="shared" si="116"/>
        <v>0.22807017543859648</v>
      </c>
      <c r="Q36" s="395">
        <f t="shared" si="116"/>
        <v>0.14814814814814814</v>
      </c>
      <c r="S36" s="344">
        <f t="shared" ref="S36:V36" si="117">S31+S33+S35</f>
        <v>0.1953488372093023</v>
      </c>
      <c r="T36" s="346">
        <f t="shared" si="117"/>
        <v>0.23376623376623379</v>
      </c>
      <c r="U36" s="345">
        <f t="shared" si="117"/>
        <v>0.17142857142857143</v>
      </c>
      <c r="V36" s="395">
        <f t="shared" si="117"/>
        <v>0.17647058823529413</v>
      </c>
      <c r="X36" s="346">
        <f t="shared" ref="X36:AB36" si="118">X31+X33+X35</f>
        <v>0.20786516853932585</v>
      </c>
      <c r="Y36" s="346">
        <f t="shared" si="118"/>
        <v>0.34848484848484851</v>
      </c>
      <c r="Z36" s="347">
        <f t="shared" si="118"/>
        <v>0.11475409836065574</v>
      </c>
      <c r="AA36" s="347">
        <f t="shared" si="118"/>
        <v>0.14583333333333331</v>
      </c>
      <c r="AB36" s="395">
        <f t="shared" si="118"/>
        <v>0</v>
      </c>
      <c r="AD36" s="351">
        <f>AD31+AD33+AD35</f>
        <v>0.14077669902912621</v>
      </c>
      <c r="AE36" s="351">
        <f>AE31+AE33+AE35</f>
        <v>0.11428571428571428</v>
      </c>
      <c r="AF36" s="346">
        <f>AF31+AF33+AF35</f>
        <v>0.17647058823529413</v>
      </c>
      <c r="AG36" s="396">
        <f>AG31+AG33+AG35</f>
        <v>0.13235294117647059</v>
      </c>
      <c r="AI36" s="344">
        <f t="shared" ref="AI36:AL36" si="119">AI31+AI33+AI35</f>
        <v>0.1791907514450867</v>
      </c>
      <c r="AJ36" s="345">
        <f t="shared" si="119"/>
        <v>0.18965517241379309</v>
      </c>
      <c r="AK36" s="345">
        <f t="shared" si="119"/>
        <v>0.19354838709677419</v>
      </c>
      <c r="AL36" s="395">
        <f t="shared" si="119"/>
        <v>0.15094339622641512</v>
      </c>
      <c r="AN36" s="344">
        <f t="shared" ref="AN36:AQ36" si="120">AN31+AN33+AN35</f>
        <v>0.16483516483516483</v>
      </c>
      <c r="AO36" s="345">
        <f t="shared" si="120"/>
        <v>0.20289855072463769</v>
      </c>
      <c r="AP36" s="345">
        <f t="shared" si="120"/>
        <v>6.6666666666666666E-2</v>
      </c>
      <c r="AQ36" s="395">
        <f t="shared" si="120"/>
        <v>0.22641509433962265</v>
      </c>
      <c r="AS36" s="344">
        <f t="shared" ref="AS36:AV36" si="121">AS31+AS33+AS35</f>
        <v>0.1588235294117647</v>
      </c>
      <c r="AT36" s="345">
        <f t="shared" si="121"/>
        <v>0.22222222222222221</v>
      </c>
      <c r="AU36" s="345">
        <f t="shared" si="121"/>
        <v>0.2</v>
      </c>
      <c r="AV36" s="395">
        <f t="shared" si="121"/>
        <v>2.1276595744680851E-2</v>
      </c>
      <c r="AX36" s="344">
        <f t="shared" ref="AX36:BA36" si="122">AX31+AX33+AX35</f>
        <v>0.2142857142857143</v>
      </c>
      <c r="AY36" s="345">
        <f t="shared" si="122"/>
        <v>0.33333333333333331</v>
      </c>
      <c r="AZ36" s="345">
        <f t="shared" si="122"/>
        <v>0.14035087719298245</v>
      </c>
      <c r="BA36" s="395">
        <f t="shared" si="122"/>
        <v>0.15686274509803921</v>
      </c>
    </row>
    <row r="37" spans="1:53">
      <c r="A37" s="333" t="s">
        <v>3</v>
      </c>
      <c r="B37" s="336">
        <f>SUM(C37:E37)</f>
        <v>212</v>
      </c>
      <c r="C37" s="341">
        <v>75</v>
      </c>
      <c r="D37" s="341">
        <v>71</v>
      </c>
      <c r="E37" s="341">
        <v>66</v>
      </c>
      <c r="G37" s="336">
        <f>SUM(H37:J37)</f>
        <v>204</v>
      </c>
      <c r="H37" s="339">
        <v>68</v>
      </c>
      <c r="I37" s="341">
        <v>68</v>
      </c>
      <c r="J37" s="341">
        <v>68</v>
      </c>
      <c r="L37" s="337">
        <f>SUM(M37:Q37)</f>
        <v>228</v>
      </c>
      <c r="M37" s="339">
        <v>27</v>
      </c>
      <c r="N37" s="339">
        <v>47</v>
      </c>
      <c r="O37" s="339">
        <v>43</v>
      </c>
      <c r="P37" s="341">
        <v>57</v>
      </c>
      <c r="Q37" s="341">
        <v>54</v>
      </c>
      <c r="S37" s="336">
        <f>SUM(T37:V37)</f>
        <v>215</v>
      </c>
      <c r="T37" s="337">
        <v>77</v>
      </c>
      <c r="U37" s="341">
        <v>70</v>
      </c>
      <c r="V37" s="341">
        <v>68</v>
      </c>
      <c r="X37" s="336">
        <f>SUM(Y37:AB37)</f>
        <v>178</v>
      </c>
      <c r="Y37" s="339">
        <v>66</v>
      </c>
      <c r="Z37" s="339">
        <v>61</v>
      </c>
      <c r="AA37" s="339">
        <v>48</v>
      </c>
      <c r="AB37" s="341">
        <v>3</v>
      </c>
      <c r="AD37" s="342">
        <f>SUM(AE37:AG37)</f>
        <v>206</v>
      </c>
      <c r="AE37" s="337">
        <v>70</v>
      </c>
      <c r="AF37" s="387">
        <v>68</v>
      </c>
      <c r="AG37" s="338">
        <v>68</v>
      </c>
      <c r="AI37" s="336">
        <f>SUM(AJ37:AL37)</f>
        <v>173</v>
      </c>
      <c r="AJ37" s="339">
        <v>58</v>
      </c>
      <c r="AK37" s="341">
        <v>62</v>
      </c>
      <c r="AL37" s="341">
        <v>53</v>
      </c>
      <c r="AN37" s="336">
        <f>SUM(AO37:AQ37)</f>
        <v>182</v>
      </c>
      <c r="AO37" s="339">
        <v>69</v>
      </c>
      <c r="AP37" s="341">
        <v>60</v>
      </c>
      <c r="AQ37" s="341">
        <v>53</v>
      </c>
      <c r="AS37" s="336">
        <f>SUM(AT37:AV37)</f>
        <v>170</v>
      </c>
      <c r="AT37" s="339">
        <v>63</v>
      </c>
      <c r="AU37" s="341">
        <v>60</v>
      </c>
      <c r="AV37" s="341">
        <v>47</v>
      </c>
      <c r="AX37" s="338">
        <f>SUM(AY37:BA37)</f>
        <v>168</v>
      </c>
      <c r="AY37" s="339">
        <v>60</v>
      </c>
      <c r="AZ37" s="341">
        <v>57</v>
      </c>
      <c r="BA37" s="341">
        <v>51</v>
      </c>
    </row>
    <row r="38" spans="1:53" s="368" customFormat="1" ht="6" customHeight="1">
      <c r="G38" s="369"/>
      <c r="L38" s="369"/>
      <c r="S38" s="369"/>
      <c r="X38" s="369"/>
      <c r="AD38" s="370"/>
      <c r="AE38" s="369"/>
      <c r="AF38" s="369"/>
      <c r="AG38" s="369"/>
      <c r="AI38" s="369"/>
      <c r="AJ38" s="369"/>
      <c r="AK38" s="369"/>
      <c r="AL38" s="369"/>
      <c r="AN38" s="369"/>
      <c r="AO38" s="369"/>
      <c r="AP38" s="369"/>
      <c r="AQ38" s="369"/>
      <c r="AS38" s="369"/>
      <c r="AT38" s="369"/>
      <c r="AU38" s="369"/>
      <c r="AV38" s="369"/>
      <c r="AX38" s="369"/>
      <c r="AY38" s="369"/>
      <c r="AZ38" s="369"/>
      <c r="BA38" s="369"/>
    </row>
    <row r="39" spans="1:53">
      <c r="A39" s="394" t="s">
        <v>90</v>
      </c>
      <c r="B39" s="336">
        <f>SUM(C39:E39)</f>
        <v>13</v>
      </c>
      <c r="C39" s="337">
        <v>11</v>
      </c>
      <c r="D39" s="341">
        <v>2</v>
      </c>
      <c r="E39" s="339">
        <v>0</v>
      </c>
      <c r="G39" s="336">
        <f>SUM(H39:J39)</f>
        <v>14</v>
      </c>
      <c r="H39" s="341">
        <v>5</v>
      </c>
      <c r="I39" s="341">
        <v>3</v>
      </c>
      <c r="J39" s="339">
        <v>6</v>
      </c>
      <c r="L39" s="337">
        <f>SUM(M39:Q39)</f>
        <v>15</v>
      </c>
      <c r="M39" s="341">
        <v>0</v>
      </c>
      <c r="N39" s="341">
        <v>1</v>
      </c>
      <c r="O39" s="341">
        <v>3</v>
      </c>
      <c r="P39" s="337">
        <v>11</v>
      </c>
      <c r="Q39" s="339">
        <v>0</v>
      </c>
      <c r="S39" s="336">
        <f>SUM(T39:V39)</f>
        <v>14</v>
      </c>
      <c r="T39" s="337">
        <v>11</v>
      </c>
      <c r="U39" s="341">
        <v>1</v>
      </c>
      <c r="V39" s="339">
        <v>2</v>
      </c>
      <c r="X39" s="336">
        <f>SUM(Y39:AB39)</f>
        <v>11</v>
      </c>
      <c r="Y39" s="337">
        <v>11</v>
      </c>
      <c r="Z39" s="341">
        <v>0</v>
      </c>
      <c r="AA39" s="341">
        <v>0</v>
      </c>
      <c r="AB39" s="339">
        <v>0</v>
      </c>
      <c r="AD39" s="342">
        <f>SUM(AE39:AG39)</f>
        <v>11</v>
      </c>
      <c r="AE39" s="338">
        <v>3</v>
      </c>
      <c r="AF39" s="387">
        <v>3</v>
      </c>
      <c r="AG39" s="337">
        <v>5</v>
      </c>
      <c r="AI39" s="338">
        <f>SUM(AJ39:AL39)</f>
        <v>10</v>
      </c>
      <c r="AJ39" s="339">
        <v>6</v>
      </c>
      <c r="AK39" s="341">
        <v>4</v>
      </c>
      <c r="AL39" s="339">
        <v>0</v>
      </c>
      <c r="AN39" s="338">
        <f>SUM(AO39:AQ39)</f>
        <v>10</v>
      </c>
      <c r="AO39" s="339">
        <v>10</v>
      </c>
      <c r="AP39" s="341">
        <v>0</v>
      </c>
      <c r="AQ39" s="339">
        <v>0</v>
      </c>
      <c r="AS39" s="338">
        <f>SUM(AT39:AV39)</f>
        <v>10</v>
      </c>
      <c r="AT39" s="339">
        <v>10</v>
      </c>
      <c r="AU39" s="341">
        <v>0</v>
      </c>
      <c r="AV39" s="339">
        <v>0</v>
      </c>
      <c r="AX39" s="338">
        <f>SUM(AY39:BA39)</f>
        <v>10</v>
      </c>
      <c r="AY39" s="339">
        <v>9</v>
      </c>
      <c r="AZ39" s="341">
        <v>1</v>
      </c>
      <c r="BA39" s="339">
        <v>0</v>
      </c>
    </row>
    <row r="40" spans="1:53">
      <c r="A40" s="394" t="s">
        <v>91</v>
      </c>
      <c r="B40" s="361">
        <f>((C40*C39)+(D40*D39)+(E40*E39))/B39</f>
        <v>11.153846153846153</v>
      </c>
      <c r="C40" s="366">
        <f>(12+10+12+11+12+11+11+10+12+9+11)/C39</f>
        <v>11</v>
      </c>
      <c r="D40" s="361">
        <f>(12+12)/D39</f>
        <v>12</v>
      </c>
      <c r="E40" s="359">
        <v>0</v>
      </c>
      <c r="G40" s="362">
        <f>((H40*H39)+(I40*I39)+(J40*J39))/G39</f>
        <v>9.4285714285714288</v>
      </c>
      <c r="H40" s="361">
        <f>(12+12+11+11+8)/H39</f>
        <v>10.8</v>
      </c>
      <c r="I40" s="361">
        <f>(12+11+10)/I39</f>
        <v>11</v>
      </c>
      <c r="J40" s="366">
        <f>(12+11+12+10)/J39</f>
        <v>7.5</v>
      </c>
      <c r="L40" s="362">
        <f>((M40*M39)+(N40*N39)+(O40*O39)+(P40*P39)+(Q40*Q39))/L39</f>
        <v>9.6666666666666661</v>
      </c>
      <c r="M40" s="366">
        <v>0</v>
      </c>
      <c r="N40" s="366">
        <f>(9)/N39</f>
        <v>9</v>
      </c>
      <c r="O40" s="366">
        <f>(9+10+6)/O39</f>
        <v>8.3333333333333339</v>
      </c>
      <c r="P40" s="361">
        <f>(10+9+12+12+12+11+12+11+10+7+5)/P39</f>
        <v>10.090909090909092</v>
      </c>
      <c r="Q40" s="366">
        <v>0</v>
      </c>
      <c r="S40" s="362">
        <f>((T40*T39)+(U40*U39)+(V40*V39))/S39</f>
        <v>9</v>
      </c>
      <c r="T40" s="366">
        <f>(12+9+11+11+7+8+7+7+12+12)/T39</f>
        <v>8.7272727272727266</v>
      </c>
      <c r="U40" s="366">
        <f>(6)/U39</f>
        <v>6</v>
      </c>
      <c r="V40" s="361">
        <f>(12+12)/V39</f>
        <v>12</v>
      </c>
      <c r="X40" s="362">
        <f>(Y40*Y39)/X39</f>
        <v>10</v>
      </c>
      <c r="Y40" s="361">
        <f>(12+11+7+11+10+10+9+10+9+10+11)/Y39</f>
        <v>10</v>
      </c>
      <c r="Z40" s="398" t="s">
        <v>61</v>
      </c>
      <c r="AA40" s="398" t="s">
        <v>61</v>
      </c>
      <c r="AB40" s="398" t="s">
        <v>61</v>
      </c>
      <c r="AD40" s="362">
        <f>((AE40*AE39)+(AF40*AF39)+(AG40*AG39))/AD39</f>
        <v>7.9090909090909092</v>
      </c>
      <c r="AE40" s="391">
        <f>(7+11+7)/AE39</f>
        <v>8.3333333333333339</v>
      </c>
      <c r="AF40" s="361">
        <f>(6+11+12)/AF39</f>
        <v>9.6666666666666661</v>
      </c>
      <c r="AG40" s="367">
        <f>(5+7+10+11)/AG39</f>
        <v>6.6</v>
      </c>
      <c r="AI40" s="367">
        <f>((AJ40*AJ39)+(AK40*AK39)+(AL40*AL39))/AI39</f>
        <v>6.9</v>
      </c>
      <c r="AJ40" s="366">
        <f>(8+4+0+8+7+8)/AJ39</f>
        <v>5.833333333333333</v>
      </c>
      <c r="AK40" s="366">
        <f>(0+12+11+11)/AK39</f>
        <v>8.5</v>
      </c>
      <c r="AL40" s="398">
        <v>0</v>
      </c>
      <c r="AN40" s="362">
        <f>((AO40*AO39)+(AP40*AP39)+(AQ40*AQ39))/AN39</f>
        <v>8.4</v>
      </c>
      <c r="AO40" s="366">
        <f>(11+11+11+10+10+0+12+11+0+8)/AO39</f>
        <v>8.4</v>
      </c>
      <c r="AP40" s="366">
        <v>0</v>
      </c>
      <c r="AQ40" s="398">
        <v>0</v>
      </c>
      <c r="AS40" s="362">
        <f>((AT40*AT39)+(AU40*AU39)+(AV40*AV39))/AS39</f>
        <v>7.7</v>
      </c>
      <c r="AT40" s="366">
        <f>(8+12+9+0+7+10+6+10+11+4)/AT39</f>
        <v>7.7</v>
      </c>
      <c r="AU40" s="366">
        <v>0</v>
      </c>
      <c r="AV40" s="398">
        <v>0</v>
      </c>
      <c r="AX40" s="362">
        <f>((AY40*AY39)+(AZ40*AZ39)+(BA40*BA39))/AX39</f>
        <v>7.6</v>
      </c>
      <c r="AY40" s="366">
        <f>(11+11+2+9+11+10+0+11+11)/AY39</f>
        <v>8.4444444444444446</v>
      </c>
      <c r="AZ40" s="366">
        <f>(0)/AZ39</f>
        <v>0</v>
      </c>
      <c r="BA40" s="398">
        <v>0</v>
      </c>
    </row>
  </sheetData>
  <pageMargins left="0.25" right="0.25" top="0.75" bottom="0.75" header="0.3" footer="0.3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workbookViewId="0"/>
  </sheetViews>
  <sheetFormatPr baseColWidth="10" defaultRowHeight="15" outlineLevelRow="1"/>
  <cols>
    <col min="1" max="1" width="35" style="244" bestFit="1" customWidth="1"/>
    <col min="2" max="2" width="4.5703125" style="245" bestFit="1" customWidth="1"/>
    <col min="3" max="3" width="5.140625" style="246" bestFit="1" customWidth="1"/>
    <col min="4" max="4" width="2.7109375" style="403" customWidth="1"/>
    <col min="5" max="5" width="4.7109375" style="404" customWidth="1"/>
    <col min="6" max="6" width="6.5703125" style="404" bestFit="1" customWidth="1"/>
    <col min="7" max="7" width="2.7109375" style="403" customWidth="1"/>
    <col min="8" max="8" width="4.7109375" style="404" customWidth="1"/>
    <col min="9" max="9" width="5.5703125" style="404" bestFit="1" customWidth="1"/>
    <col min="10" max="10" width="2.7109375" style="403" customWidth="1"/>
    <col min="11" max="11" width="4.7109375" style="404" customWidth="1"/>
    <col min="12" max="12" width="5.5703125" style="404" bestFit="1" customWidth="1"/>
    <col min="13" max="13" width="2.7109375" style="403" customWidth="1"/>
    <col min="14" max="14" width="4.7109375" style="404" customWidth="1"/>
    <col min="15" max="15" width="5.5703125" style="404" bestFit="1" customWidth="1"/>
    <col min="16" max="16" width="2.7109375" style="403" customWidth="1"/>
    <col min="17" max="17" width="4.7109375" style="404" customWidth="1"/>
    <col min="18" max="18" width="5.5703125" style="404" bestFit="1" customWidth="1"/>
    <col min="19" max="19" width="2.7109375" style="403" customWidth="1"/>
    <col min="20" max="20" width="4.7109375" style="404" customWidth="1"/>
    <col min="21" max="21" width="5.5703125" style="404" bestFit="1" customWidth="1"/>
    <col min="22" max="22" width="2.7109375" style="403" customWidth="1"/>
    <col min="23" max="24" width="4.7109375" style="404" customWidth="1"/>
    <col min="25" max="25" width="2.7109375" style="403" customWidth="1"/>
    <col min="26" max="27" width="4.7109375" style="404" customWidth="1"/>
    <col min="28" max="28" width="2.7109375" style="403" customWidth="1"/>
    <col min="29" max="29" width="4.7109375" style="404" customWidth="1"/>
    <col min="30" max="30" width="5.5703125" style="404" bestFit="1" customWidth="1"/>
    <col min="31" max="31" width="2.7109375" style="403" customWidth="1"/>
    <col min="32" max="32" width="4.7109375" style="404" customWidth="1"/>
    <col min="33" max="33" width="5.5703125" style="404" bestFit="1" customWidth="1"/>
    <col min="34" max="34" width="2.7109375" style="403" customWidth="1"/>
    <col min="35" max="16384" width="11.42578125" style="404"/>
  </cols>
  <sheetData>
    <row r="1" spans="1:34" s="400" customFormat="1" ht="81.75">
      <c r="A1" s="412"/>
      <c r="B1" s="221" t="s">
        <v>92</v>
      </c>
      <c r="C1" s="222" t="s">
        <v>93</v>
      </c>
      <c r="D1" s="399"/>
      <c r="E1" s="400" t="s">
        <v>23</v>
      </c>
      <c r="G1" s="399"/>
      <c r="H1" s="400" t="s">
        <v>18</v>
      </c>
      <c r="J1" s="399"/>
      <c r="K1" s="400" t="s">
        <v>56</v>
      </c>
      <c r="M1" s="399"/>
      <c r="N1" s="400" t="s">
        <v>37</v>
      </c>
      <c r="P1" s="399"/>
      <c r="Q1" s="400" t="s">
        <v>22</v>
      </c>
      <c r="S1" s="399"/>
      <c r="T1" s="400" t="s">
        <v>12</v>
      </c>
      <c r="V1" s="399"/>
      <c r="W1" s="400" t="s">
        <v>38</v>
      </c>
      <c r="Y1" s="399"/>
      <c r="Z1" s="400" t="s">
        <v>25</v>
      </c>
      <c r="AB1" s="399"/>
      <c r="AC1" s="400" t="s">
        <v>31</v>
      </c>
      <c r="AE1" s="399"/>
      <c r="AF1" s="400" t="s">
        <v>41</v>
      </c>
      <c r="AH1" s="399"/>
    </row>
    <row r="2" spans="1:34">
      <c r="A2" s="413" t="s">
        <v>59</v>
      </c>
      <c r="B2" s="225">
        <f>MAX(T2,E2,H2,K2,N2,Q2,W2,Z2,AC2,AF2)</f>
        <v>0.68</v>
      </c>
      <c r="C2" s="226">
        <f>MIN(T2,E2,H2,K2,N2,Q2,W2,Z2,AC2,AF2)</f>
        <v>0.2</v>
      </c>
      <c r="D2" s="401"/>
      <c r="E2" s="402">
        <v>0.66666666666666663</v>
      </c>
      <c r="F2" s="402">
        <f>E2/$B2</f>
        <v>0.98039215686274495</v>
      </c>
      <c r="H2" s="228">
        <v>0.68</v>
      </c>
      <c r="I2" s="402">
        <f>H2/$B2</f>
        <v>1</v>
      </c>
      <c r="K2" s="402">
        <v>0.6</v>
      </c>
      <c r="L2" s="402">
        <f>K2/$B2</f>
        <v>0.88235294117647045</v>
      </c>
      <c r="N2" s="402">
        <v>0.4</v>
      </c>
      <c r="O2" s="402">
        <f>N2/$B2</f>
        <v>0.58823529411764708</v>
      </c>
      <c r="Q2" s="402">
        <v>0.52380952380952384</v>
      </c>
      <c r="R2" s="402">
        <f>Q2/$B2</f>
        <v>0.77030812324929976</v>
      </c>
      <c r="T2" s="402">
        <v>0.55000000000000004</v>
      </c>
      <c r="U2" s="402">
        <f>T2/$B2</f>
        <v>0.80882352941176472</v>
      </c>
      <c r="W2" s="402">
        <v>0.42857142857142855</v>
      </c>
      <c r="X2" s="402">
        <f>W2/$B2</f>
        <v>0.630252100840336</v>
      </c>
      <c r="Z2" s="402">
        <v>0.35</v>
      </c>
      <c r="AA2" s="402">
        <f>Z2/$B2</f>
        <v>0.51470588235294112</v>
      </c>
      <c r="AC2" s="402">
        <v>0.35</v>
      </c>
      <c r="AD2" s="402">
        <f>AC2/$B2</f>
        <v>0.51470588235294112</v>
      </c>
      <c r="AF2" s="402">
        <v>0.2</v>
      </c>
      <c r="AG2" s="402">
        <f>AF2/$B2</f>
        <v>0.29411764705882354</v>
      </c>
    </row>
    <row r="3" spans="1:34">
      <c r="A3" s="413" t="s">
        <v>63</v>
      </c>
      <c r="B3" s="229">
        <f>MIN(T3,E3,H3,K3,N3,Q3,W3,Z3,AC3,AF3)</f>
        <v>7.9411764705882355</v>
      </c>
      <c r="C3" s="230">
        <f>MAX(T3,E3,H3,K3,N3,Q3,W3,Z3,AC3,AF3)</f>
        <v>10.285714285714286</v>
      </c>
      <c r="D3" s="405"/>
      <c r="E3" s="406">
        <v>9.3125</v>
      </c>
      <c r="F3" s="402">
        <f>$B3/E3</f>
        <v>0.85274378207658907</v>
      </c>
      <c r="H3" s="232">
        <v>7.9411764705882355</v>
      </c>
      <c r="I3" s="402">
        <f>$B3/H3</f>
        <v>1</v>
      </c>
      <c r="K3" s="406">
        <v>10</v>
      </c>
      <c r="L3" s="402">
        <f>$B3/K3</f>
        <v>0.79411764705882359</v>
      </c>
      <c r="N3" s="406">
        <v>8</v>
      </c>
      <c r="O3" s="402">
        <f>$B3/N3</f>
        <v>0.99264705882352944</v>
      </c>
      <c r="Q3" s="406">
        <v>8.3636363636363633</v>
      </c>
      <c r="R3" s="402">
        <f>$B3/Q3</f>
        <v>0.94948849104859345</v>
      </c>
      <c r="T3" s="406">
        <v>8.9090909090909083</v>
      </c>
      <c r="U3" s="402">
        <f>$B3/T3</f>
        <v>0.89135654261704689</v>
      </c>
      <c r="W3" s="406">
        <v>9</v>
      </c>
      <c r="X3" s="402">
        <f>$B3/W3</f>
        <v>0.88235294117647056</v>
      </c>
      <c r="Z3" s="406">
        <v>10.285714285714286</v>
      </c>
      <c r="AA3" s="402">
        <f>$B3/Z3</f>
        <v>0.77205882352941169</v>
      </c>
      <c r="AC3" s="406">
        <v>9.1428571428571423</v>
      </c>
      <c r="AD3" s="402">
        <f>$B3/AC3</f>
        <v>0.86856617647058831</v>
      </c>
      <c r="AF3" s="406">
        <v>8.25</v>
      </c>
      <c r="AG3" s="402">
        <f>$B3/AF3</f>
        <v>0.96256684491978617</v>
      </c>
    </row>
    <row r="4" spans="1:34">
      <c r="A4" s="413" t="s">
        <v>65</v>
      </c>
      <c r="B4" s="229">
        <f t="shared" ref="B4:B12" si="0">MAX(T4,E4,H4,K4,N4,Q4,W4,Z4,AC4,AF4)</f>
        <v>46.095238095238095</v>
      </c>
      <c r="C4" s="230">
        <f t="shared" ref="C4:C12" si="1">MIN(T4,E4,H4,K4,N4,Q4,W4,Z4,AC4,AF4)</f>
        <v>37.15</v>
      </c>
      <c r="D4" s="405"/>
      <c r="E4" s="406">
        <v>43</v>
      </c>
      <c r="F4" s="402">
        <f t="shared" ref="F4:F12" si="2">E4/$B4</f>
        <v>0.93285123966942152</v>
      </c>
      <c r="H4" s="406">
        <v>43.64</v>
      </c>
      <c r="I4" s="402">
        <f t="shared" ref="I4:I12" si="3">H4/$B4</f>
        <v>0.94673553719008263</v>
      </c>
      <c r="K4" s="406">
        <v>44.04</v>
      </c>
      <c r="L4" s="402">
        <f t="shared" ref="L4:L12" si="4">K4/$B4</f>
        <v>0.95541322314049582</v>
      </c>
      <c r="N4" s="406">
        <v>41.08</v>
      </c>
      <c r="O4" s="402">
        <f t="shared" ref="O4:O12" si="5">N4/$B4</f>
        <v>0.89119834710743795</v>
      </c>
      <c r="Q4" s="232">
        <v>46.095238095238095</v>
      </c>
      <c r="R4" s="402">
        <f t="shared" ref="R4:R12" si="6">Q4/$B4</f>
        <v>1</v>
      </c>
      <c r="T4" s="404">
        <v>42</v>
      </c>
      <c r="U4" s="402">
        <f t="shared" ref="U4:U12" si="7">T4/$B4</f>
        <v>0.91115702479338845</v>
      </c>
      <c r="W4" s="406">
        <v>41.61904761904762</v>
      </c>
      <c r="X4" s="402">
        <f t="shared" ref="X4:X12" si="8">W4/$B4</f>
        <v>0.90289256198347112</v>
      </c>
      <c r="Z4" s="406">
        <v>38.450000000000003</v>
      </c>
      <c r="AA4" s="402">
        <f t="shared" ref="AA4:AA12" si="9">Z4/$B4</f>
        <v>0.83414256198347114</v>
      </c>
      <c r="AC4" s="406">
        <v>37.15</v>
      </c>
      <c r="AD4" s="402">
        <f t="shared" ref="AD4:AD12" si="10">AC4/$B4</f>
        <v>0.80594008264462802</v>
      </c>
      <c r="AF4" s="406">
        <v>42.2</v>
      </c>
      <c r="AG4" s="402">
        <f t="shared" ref="AG4:AG12" si="11">AF4/$B4</f>
        <v>0.91549586776859515</v>
      </c>
    </row>
    <row r="5" spans="1:34">
      <c r="A5" s="413" t="s">
        <v>66</v>
      </c>
      <c r="B5" s="229">
        <f t="shared" si="0"/>
        <v>5.4382022471910112</v>
      </c>
      <c r="C5" s="230">
        <f t="shared" si="1"/>
        <v>4.0776699029126213</v>
      </c>
      <c r="D5" s="405"/>
      <c r="E5" s="406">
        <v>4.867924528301887</v>
      </c>
      <c r="F5" s="402">
        <f t="shared" si="2"/>
        <v>0.89513488227038829</v>
      </c>
      <c r="H5" s="406">
        <v>5.3480392156862742</v>
      </c>
      <c r="I5" s="402">
        <f t="shared" si="3"/>
        <v>0.98342043428941817</v>
      </c>
      <c r="K5" s="406">
        <v>4.8289473684210522</v>
      </c>
      <c r="L5" s="402">
        <f t="shared" si="4"/>
        <v>0.88796759460635055</v>
      </c>
      <c r="N5" s="406">
        <v>4.7767441860465114</v>
      </c>
      <c r="O5" s="402">
        <f t="shared" si="5"/>
        <v>0.87836824908706512</v>
      </c>
      <c r="Q5" s="232">
        <v>5.4382022471910112</v>
      </c>
      <c r="R5" s="402">
        <f t="shared" si="6"/>
        <v>1</v>
      </c>
      <c r="T5" s="406">
        <v>4.0776699029126213</v>
      </c>
      <c r="U5" s="402">
        <f t="shared" si="7"/>
        <v>0.74981946561822999</v>
      </c>
      <c r="W5" s="406">
        <v>5.0520231213872835</v>
      </c>
      <c r="X5" s="402">
        <f t="shared" si="8"/>
        <v>0.92898772273443853</v>
      </c>
      <c r="Z5" s="406">
        <v>4.2252747252747254</v>
      </c>
      <c r="AA5" s="402">
        <f t="shared" si="9"/>
        <v>0.77696167468894739</v>
      </c>
      <c r="AC5" s="406">
        <v>4.3705882352941172</v>
      </c>
      <c r="AD5" s="402">
        <f t="shared" si="10"/>
        <v>0.80368254739912481</v>
      </c>
      <c r="AF5" s="406">
        <v>5.0238095238095237</v>
      </c>
      <c r="AG5" s="402">
        <f t="shared" si="11"/>
        <v>0.92379968516332156</v>
      </c>
    </row>
    <row r="6" spans="1:34" hidden="1" outlineLevel="1">
      <c r="A6" s="413" t="s">
        <v>67</v>
      </c>
      <c r="B6" s="229">
        <f t="shared" si="0"/>
        <v>6.6121212121212123</v>
      </c>
      <c r="C6" s="230">
        <f t="shared" si="1"/>
        <v>5.3840579710144931</v>
      </c>
      <c r="D6" s="405"/>
      <c r="E6" s="406">
        <v>5.797752808988764</v>
      </c>
      <c r="F6" s="402">
        <f t="shared" si="2"/>
        <v>0.87683704260600004</v>
      </c>
      <c r="H6" s="232">
        <v>6.6121212121212123</v>
      </c>
      <c r="I6" s="402">
        <f t="shared" si="3"/>
        <v>1</v>
      </c>
      <c r="K6" s="406">
        <v>5.919354838709677</v>
      </c>
      <c r="L6" s="402">
        <f t="shared" si="4"/>
        <v>0.89522781703675225</v>
      </c>
      <c r="N6" s="406">
        <v>6.4187500000000002</v>
      </c>
      <c r="O6" s="402">
        <f t="shared" si="5"/>
        <v>0.97075504124656276</v>
      </c>
      <c r="Q6" s="406">
        <v>6.5405405405405403</v>
      </c>
      <c r="R6" s="402">
        <f t="shared" si="6"/>
        <v>0.98917432556295981</v>
      </c>
      <c r="T6" s="406">
        <v>5.384615384615385</v>
      </c>
      <c r="U6" s="402">
        <f t="shared" si="7"/>
        <v>0.81435521398857791</v>
      </c>
      <c r="W6" s="406">
        <v>6.0694444444444446</v>
      </c>
      <c r="X6" s="402">
        <f t="shared" si="8"/>
        <v>0.91792697830736325</v>
      </c>
      <c r="Z6" s="406">
        <v>5.9153846153846157</v>
      </c>
      <c r="AA6" s="402">
        <f t="shared" si="9"/>
        <v>0.89462737079602339</v>
      </c>
      <c r="AC6" s="406">
        <v>5.3840579710144931</v>
      </c>
      <c r="AD6" s="402">
        <f t="shared" si="10"/>
        <v>0.81427091220659154</v>
      </c>
      <c r="AF6" s="406">
        <v>6.3939393939393936</v>
      </c>
      <c r="AG6" s="402">
        <f t="shared" si="11"/>
        <v>0.96700274977085232</v>
      </c>
    </row>
    <row r="7" spans="1:34" collapsed="1">
      <c r="A7" s="413" t="s">
        <v>72</v>
      </c>
      <c r="B7" s="225">
        <f t="shared" si="0"/>
        <v>0.4358974358974359</v>
      </c>
      <c r="C7" s="226">
        <f t="shared" si="1"/>
        <v>0.19047619047619047</v>
      </c>
      <c r="D7" s="401"/>
      <c r="E7" s="402">
        <v>0.26229508196721313</v>
      </c>
      <c r="F7" s="402">
        <f t="shared" si="2"/>
        <v>0.60173577627772423</v>
      </c>
      <c r="H7" s="228">
        <v>0.4358974358974359</v>
      </c>
      <c r="I7" s="402">
        <f t="shared" si="3"/>
        <v>1</v>
      </c>
      <c r="K7" s="402">
        <v>0.375</v>
      </c>
      <c r="L7" s="402">
        <f t="shared" si="4"/>
        <v>0.86029411764705876</v>
      </c>
      <c r="N7" s="402">
        <v>0.38461538461538464</v>
      </c>
      <c r="O7" s="402">
        <f t="shared" si="5"/>
        <v>0.88235294117647067</v>
      </c>
      <c r="Q7" s="402">
        <v>0.35483870967741937</v>
      </c>
      <c r="R7" s="402">
        <f t="shared" si="6"/>
        <v>0.81404174573055033</v>
      </c>
      <c r="T7" s="402">
        <v>0.29729729729729731</v>
      </c>
      <c r="U7" s="402">
        <f t="shared" si="7"/>
        <v>0.68203497615262321</v>
      </c>
      <c r="W7" s="402">
        <v>0.375</v>
      </c>
      <c r="X7" s="402">
        <f t="shared" si="8"/>
        <v>0.86029411764705876</v>
      </c>
      <c r="Z7" s="402">
        <v>0.28000000000000003</v>
      </c>
      <c r="AA7" s="402">
        <f t="shared" si="9"/>
        <v>0.64235294117647068</v>
      </c>
      <c r="AC7" s="402">
        <v>0.20588235294117646</v>
      </c>
      <c r="AD7" s="402">
        <f t="shared" si="10"/>
        <v>0.47231833910034599</v>
      </c>
      <c r="AF7" s="402">
        <v>0.19047619047619047</v>
      </c>
      <c r="AG7" s="402">
        <f t="shared" si="11"/>
        <v>0.43697478991596633</v>
      </c>
    </row>
    <row r="8" spans="1:34" hidden="1" outlineLevel="1">
      <c r="A8" s="413" t="s">
        <v>84</v>
      </c>
      <c r="B8" s="225">
        <f t="shared" si="0"/>
        <v>8.8372093023255813E-2</v>
      </c>
      <c r="C8" s="226">
        <f t="shared" si="1"/>
        <v>2.9411764705882353E-2</v>
      </c>
      <c r="D8" s="401"/>
      <c r="E8" s="402">
        <v>5.6603773584905662E-2</v>
      </c>
      <c r="F8" s="402">
        <f t="shared" si="2"/>
        <v>0.64051638530287991</v>
      </c>
      <c r="H8" s="402">
        <v>4.9019607843137254E-2</v>
      </c>
      <c r="I8" s="402">
        <f t="shared" si="3"/>
        <v>0.55469556243550056</v>
      </c>
      <c r="K8" s="402">
        <v>4.8245614035087717E-2</v>
      </c>
      <c r="L8" s="402">
        <f t="shared" si="4"/>
        <v>0.54593721144967677</v>
      </c>
      <c r="N8" s="228">
        <v>8.8372093023255813E-2</v>
      </c>
      <c r="O8" s="402">
        <f t="shared" si="5"/>
        <v>1</v>
      </c>
      <c r="Q8" s="402">
        <v>7.3033707865168537E-2</v>
      </c>
      <c r="R8" s="402">
        <f t="shared" si="6"/>
        <v>0.82643406268480191</v>
      </c>
      <c r="T8" s="402">
        <v>6.7961165048543687E-2</v>
      </c>
      <c r="U8" s="402">
        <f t="shared" si="7"/>
        <v>0.76903423607562593</v>
      </c>
      <c r="W8" s="402">
        <v>5.2023121387283239E-2</v>
      </c>
      <c r="X8" s="402">
        <f t="shared" si="8"/>
        <v>0.58868268938241564</v>
      </c>
      <c r="Z8" s="402">
        <v>6.043956043956044E-2</v>
      </c>
      <c r="AA8" s="402">
        <f t="shared" si="9"/>
        <v>0.68392134181607867</v>
      </c>
      <c r="AC8" s="402">
        <v>2.9411764705882353E-2</v>
      </c>
      <c r="AD8" s="402">
        <f t="shared" si="10"/>
        <v>0.33281733746130032</v>
      </c>
      <c r="AF8" s="402">
        <v>2.976190476190476E-2</v>
      </c>
      <c r="AG8" s="402">
        <f t="shared" si="11"/>
        <v>0.33677944862155385</v>
      </c>
    </row>
    <row r="9" spans="1:34" hidden="1" outlineLevel="1">
      <c r="A9" s="413" t="s">
        <v>86</v>
      </c>
      <c r="B9" s="225">
        <f t="shared" si="0"/>
        <v>0.10119047619047619</v>
      </c>
      <c r="C9" s="226">
        <f t="shared" si="1"/>
        <v>2.9126213592233011E-2</v>
      </c>
      <c r="D9" s="401"/>
      <c r="E9" s="402">
        <v>6.1320754716981132E-2</v>
      </c>
      <c r="F9" s="402">
        <f t="shared" si="2"/>
        <v>0.60599334073251943</v>
      </c>
      <c r="H9" s="402">
        <v>8.3333333333333329E-2</v>
      </c>
      <c r="I9" s="402">
        <f t="shared" si="3"/>
        <v>0.82352941176470584</v>
      </c>
      <c r="K9" s="402">
        <v>4.8245614035087717E-2</v>
      </c>
      <c r="L9" s="402">
        <f t="shared" si="4"/>
        <v>0.47678018575851389</v>
      </c>
      <c r="N9" s="402">
        <v>4.6511627906976744E-2</v>
      </c>
      <c r="O9" s="402">
        <f t="shared" si="5"/>
        <v>0.45964432284541723</v>
      </c>
      <c r="Q9" s="402">
        <v>6.741573033707865E-2</v>
      </c>
      <c r="R9" s="402">
        <f t="shared" si="6"/>
        <v>0.66622604097818905</v>
      </c>
      <c r="T9" s="402">
        <v>2.9126213592233011E-2</v>
      </c>
      <c r="U9" s="402">
        <f t="shared" si="7"/>
        <v>0.287835522558538</v>
      </c>
      <c r="W9" s="402">
        <v>7.5144508670520235E-2</v>
      </c>
      <c r="X9" s="402">
        <f t="shared" si="8"/>
        <v>0.7426045562733764</v>
      </c>
      <c r="Z9" s="402">
        <v>7.1428571428571425E-2</v>
      </c>
      <c r="AA9" s="402">
        <f t="shared" si="9"/>
        <v>0.70588235294117641</v>
      </c>
      <c r="AC9" s="402">
        <v>4.1176470588235294E-2</v>
      </c>
      <c r="AD9" s="402">
        <f t="shared" si="10"/>
        <v>0.40692041522491346</v>
      </c>
      <c r="AF9" s="228">
        <v>0.10119047619047619</v>
      </c>
      <c r="AG9" s="402">
        <f t="shared" si="11"/>
        <v>1</v>
      </c>
    </row>
    <row r="10" spans="1:34" hidden="1" outlineLevel="1">
      <c r="A10" s="413" t="s">
        <v>88</v>
      </c>
      <c r="B10" s="225">
        <f t="shared" si="0"/>
        <v>8.8235294117647065E-2</v>
      </c>
      <c r="C10" s="226">
        <f t="shared" si="1"/>
        <v>3.2967032967032968E-2</v>
      </c>
      <c r="D10" s="401"/>
      <c r="E10" s="402">
        <v>6.6037735849056603E-2</v>
      </c>
      <c r="F10" s="402">
        <f t="shared" si="2"/>
        <v>0.74842767295597479</v>
      </c>
      <c r="H10" s="402">
        <v>4.4117647058823532E-2</v>
      </c>
      <c r="I10" s="402">
        <f t="shared" si="3"/>
        <v>0.5</v>
      </c>
      <c r="K10" s="402">
        <v>4.8245614035087717E-2</v>
      </c>
      <c r="L10" s="402">
        <f t="shared" si="4"/>
        <v>0.54678362573099404</v>
      </c>
      <c r="N10" s="402">
        <v>6.0465116279069767E-2</v>
      </c>
      <c r="O10" s="402">
        <f t="shared" si="5"/>
        <v>0.68527131782945727</v>
      </c>
      <c r="Q10" s="402">
        <v>6.741573033707865E-2</v>
      </c>
      <c r="R10" s="402">
        <f t="shared" si="6"/>
        <v>0.7640449438202247</v>
      </c>
      <c r="T10" s="402">
        <v>4.3689320388349516E-2</v>
      </c>
      <c r="U10" s="402">
        <f t="shared" si="7"/>
        <v>0.49514563106796117</v>
      </c>
      <c r="W10" s="402">
        <v>5.2023121387283239E-2</v>
      </c>
      <c r="X10" s="402">
        <f t="shared" si="8"/>
        <v>0.58959537572254328</v>
      </c>
      <c r="Z10" s="402">
        <v>3.2967032967032968E-2</v>
      </c>
      <c r="AA10" s="402">
        <f t="shared" si="9"/>
        <v>0.37362637362637363</v>
      </c>
      <c r="AC10" s="228">
        <v>8.8235294117647065E-2</v>
      </c>
      <c r="AD10" s="402">
        <f t="shared" si="10"/>
        <v>1</v>
      </c>
      <c r="AF10" s="402">
        <v>8.3333333333333329E-2</v>
      </c>
      <c r="AG10" s="402">
        <f t="shared" si="11"/>
        <v>0.94444444444444431</v>
      </c>
    </row>
    <row r="11" spans="1:34" collapsed="1">
      <c r="A11" s="413" t="s">
        <v>94</v>
      </c>
      <c r="B11" s="225">
        <f t="shared" si="0"/>
        <v>0.2142857142857143</v>
      </c>
      <c r="C11" s="226">
        <f t="shared" si="1"/>
        <v>0.14077669902912621</v>
      </c>
      <c r="E11" s="402">
        <f>SUM(E8:E10)</f>
        <v>0.18396226415094341</v>
      </c>
      <c r="F11" s="402">
        <f t="shared" si="2"/>
        <v>0.85849056603773588</v>
      </c>
      <c r="H11" s="402">
        <f>SUM(H8:H10)</f>
        <v>0.17647058823529413</v>
      </c>
      <c r="I11" s="402">
        <f t="shared" si="3"/>
        <v>0.82352941176470584</v>
      </c>
      <c r="K11" s="402">
        <f>SUM(K8:K10)</f>
        <v>0.14473684210526316</v>
      </c>
      <c r="L11" s="402">
        <f t="shared" si="4"/>
        <v>0.67543859649122806</v>
      </c>
      <c r="N11" s="402">
        <f>SUM(N8:N10)</f>
        <v>0.1953488372093023</v>
      </c>
      <c r="O11" s="402">
        <f t="shared" si="5"/>
        <v>0.91162790697674401</v>
      </c>
      <c r="Q11" s="402">
        <f>SUM(Q8:Q10)</f>
        <v>0.20786516853932585</v>
      </c>
      <c r="R11" s="402">
        <f t="shared" si="6"/>
        <v>0.97003745318352053</v>
      </c>
      <c r="T11" s="402">
        <f>SUM(T8:T10)</f>
        <v>0.14077669902912621</v>
      </c>
      <c r="U11" s="402">
        <f t="shared" si="7"/>
        <v>0.65695792880258896</v>
      </c>
      <c r="W11" s="402">
        <f>SUM(W8:W10)</f>
        <v>0.1791907514450867</v>
      </c>
      <c r="X11" s="402">
        <f t="shared" si="8"/>
        <v>0.83622350674373791</v>
      </c>
      <c r="Z11" s="402">
        <f>SUM(Z8:Z10)</f>
        <v>0.16483516483516483</v>
      </c>
      <c r="AA11" s="402">
        <f t="shared" si="9"/>
        <v>0.76923076923076916</v>
      </c>
      <c r="AC11" s="402">
        <f>SUM(AC8:AC10)</f>
        <v>0.1588235294117647</v>
      </c>
      <c r="AD11" s="402">
        <f t="shared" si="10"/>
        <v>0.74117647058823521</v>
      </c>
      <c r="AF11" s="228">
        <f>SUM(AF8:AF10)</f>
        <v>0.2142857142857143</v>
      </c>
      <c r="AG11" s="402">
        <f t="shared" si="11"/>
        <v>1</v>
      </c>
    </row>
    <row r="12" spans="1:34" hidden="1" outlineLevel="1">
      <c r="A12" s="413" t="s">
        <v>95</v>
      </c>
      <c r="B12" s="225">
        <f t="shared" si="0"/>
        <v>0.67105263157894723</v>
      </c>
      <c r="C12" s="226">
        <f t="shared" si="1"/>
        <v>0.5488372093023256</v>
      </c>
      <c r="D12" s="401"/>
      <c r="E12" s="402">
        <f>1-E13-E8-E9-E10</f>
        <v>0.65566037735849059</v>
      </c>
      <c r="F12" s="402">
        <f t="shared" si="2"/>
        <v>0.97706252312245678</v>
      </c>
      <c r="H12" s="402">
        <f>1-H13-H8-H9-H10</f>
        <v>0.63235294117647056</v>
      </c>
      <c r="I12" s="402">
        <f t="shared" si="3"/>
        <v>0.94232987312572103</v>
      </c>
      <c r="K12" s="228">
        <f>1-K13-K8-K9-K10</f>
        <v>0.67105263157894723</v>
      </c>
      <c r="L12" s="402">
        <f t="shared" si="4"/>
        <v>1</v>
      </c>
      <c r="N12" s="402">
        <f>1-N13-N8-N9-N10</f>
        <v>0.5488372093023256</v>
      </c>
      <c r="O12" s="402">
        <f t="shared" si="5"/>
        <v>0.81787505699954421</v>
      </c>
      <c r="Q12" s="402">
        <f>1-Q13-Q8-Q9-Q10</f>
        <v>0.62359550561797761</v>
      </c>
      <c r="R12" s="402">
        <f t="shared" si="6"/>
        <v>0.92927957699933939</v>
      </c>
      <c r="T12" s="402">
        <f>1-T13-T8-T9-T10</f>
        <v>0.6165048543689321</v>
      </c>
      <c r="U12" s="402">
        <f t="shared" si="7"/>
        <v>0.91871311631448727</v>
      </c>
      <c r="W12" s="402">
        <f>1-W13-W8-W9-W10</f>
        <v>0.65317919075144504</v>
      </c>
      <c r="X12" s="402">
        <f t="shared" si="8"/>
        <v>0.97336506857078109</v>
      </c>
      <c r="Z12" s="402">
        <f>1-Z13-Z8-Z9-Z10</f>
        <v>0.5494505494505495</v>
      </c>
      <c r="AA12" s="402">
        <f t="shared" si="9"/>
        <v>0.81878905408317193</v>
      </c>
      <c r="AC12" s="402">
        <f>1-AC13-AC8-AC9-AC10</f>
        <v>0.65294117647058825</v>
      </c>
      <c r="AD12" s="402">
        <f t="shared" si="10"/>
        <v>0.97301038062283762</v>
      </c>
      <c r="AF12" s="402">
        <f>1-AF13-AF8-AF9-AF10</f>
        <v>0.5714285714285714</v>
      </c>
      <c r="AG12" s="402">
        <f t="shared" si="11"/>
        <v>0.85154061624649868</v>
      </c>
    </row>
    <row r="13" spans="1:34" collapsed="1">
      <c r="A13" s="413" t="s">
        <v>77</v>
      </c>
      <c r="B13" s="225">
        <f>MIN(T13,E13,H13,K13,N13,Q13,W13,Z13,AC13,AF13)</f>
        <v>0.16037735849056603</v>
      </c>
      <c r="C13" s="226">
        <f>MAX(T13,E13,H13,K13,N13,Q13,W13,Z13,AC13,AF13)</f>
        <v>0.2857142857142857</v>
      </c>
      <c r="D13" s="401"/>
      <c r="E13" s="228">
        <v>0.16037735849056603</v>
      </c>
      <c r="F13" s="402">
        <f>$B13/E13</f>
        <v>1</v>
      </c>
      <c r="H13" s="402">
        <v>0.19117647058823528</v>
      </c>
      <c r="I13" s="402">
        <f>$B13/H13</f>
        <v>0.83889695210449933</v>
      </c>
      <c r="K13" s="402">
        <v>0.18421052631578946</v>
      </c>
      <c r="L13" s="402">
        <f>$B13/K13</f>
        <v>0.87061994609164417</v>
      </c>
      <c r="N13" s="402">
        <v>0.2558139534883721</v>
      </c>
      <c r="O13" s="402">
        <f>$B13/N13</f>
        <v>0.62692967409948541</v>
      </c>
      <c r="Q13" s="402">
        <v>0.16853932584269662</v>
      </c>
      <c r="R13" s="402">
        <f>$B13/Q13</f>
        <v>0.95157232704402517</v>
      </c>
      <c r="T13" s="402">
        <v>0.24271844660194175</v>
      </c>
      <c r="U13" s="402">
        <f>$B13/T13</f>
        <v>0.66075471698113208</v>
      </c>
      <c r="W13" s="402">
        <v>0.16763005780346821</v>
      </c>
      <c r="X13" s="402">
        <f>$B13/W13</f>
        <v>0.95673389720234214</v>
      </c>
      <c r="Z13" s="402">
        <v>0.2857142857142857</v>
      </c>
      <c r="AA13" s="402">
        <f>$B13/Z13</f>
        <v>0.56132075471698117</v>
      </c>
      <c r="AC13" s="402">
        <v>0.18823529411764706</v>
      </c>
      <c r="AD13" s="402">
        <f>$B13/AC13</f>
        <v>0.852004716981132</v>
      </c>
      <c r="AF13" s="402">
        <v>0.21428571428571427</v>
      </c>
      <c r="AG13" s="402">
        <f>$B13/AF13</f>
        <v>0.7484276729559749</v>
      </c>
    </row>
    <row r="14" spans="1:34" s="411" customFormat="1">
      <c r="A14" s="414" t="s">
        <v>91</v>
      </c>
      <c r="B14" s="234">
        <f>MAX(T14,E14,H14,K14,N14,Q14,W14,Z14,AC14,AF14)</f>
        <v>11.153846153846153</v>
      </c>
      <c r="C14" s="235">
        <f>MIN(T14,E14,H14,K14,N14,Q14,W14,Z14,AC14,AF14)</f>
        <v>6.9</v>
      </c>
      <c r="D14" s="407"/>
      <c r="E14" s="236">
        <v>11.153846153846153</v>
      </c>
      <c r="F14" s="408">
        <f>E14/$B14</f>
        <v>1</v>
      </c>
      <c r="G14" s="409"/>
      <c r="H14" s="410">
        <v>9.4285714285714288</v>
      </c>
      <c r="I14" s="408">
        <f>H14/$B14</f>
        <v>0.84532019704433503</v>
      </c>
      <c r="J14" s="409"/>
      <c r="K14" s="410">
        <v>9.6666666666666661</v>
      </c>
      <c r="L14" s="408">
        <f>K14/$B14</f>
        <v>0.8666666666666667</v>
      </c>
      <c r="M14" s="409"/>
      <c r="N14" s="410">
        <v>9</v>
      </c>
      <c r="O14" s="408">
        <f>N14/$B14</f>
        <v>0.80689655172413799</v>
      </c>
      <c r="P14" s="409"/>
      <c r="Q14" s="410">
        <v>10</v>
      </c>
      <c r="R14" s="408">
        <f>Q14/$B14</f>
        <v>0.89655172413793105</v>
      </c>
      <c r="S14" s="409"/>
      <c r="T14" s="410">
        <v>7.9090909090909092</v>
      </c>
      <c r="U14" s="408">
        <f>T14/$B14</f>
        <v>0.70909090909090911</v>
      </c>
      <c r="V14" s="409"/>
      <c r="W14" s="410">
        <v>6.9</v>
      </c>
      <c r="X14" s="408">
        <f>W14/$B14</f>
        <v>0.61862068965517247</v>
      </c>
      <c r="Y14" s="409"/>
      <c r="Z14" s="410">
        <v>8.4</v>
      </c>
      <c r="AA14" s="408">
        <f>Z14/$B14</f>
        <v>0.75310344827586218</v>
      </c>
      <c r="AB14" s="409"/>
      <c r="AC14" s="410">
        <v>7.7</v>
      </c>
      <c r="AD14" s="408">
        <f>AC14/$B14</f>
        <v>0.69034482758620697</v>
      </c>
      <c r="AE14" s="409"/>
      <c r="AF14" s="410">
        <v>7.6</v>
      </c>
      <c r="AG14" s="408">
        <f>AF14/$B14</f>
        <v>0.68137931034482757</v>
      </c>
      <c r="AH14" s="409"/>
    </row>
    <row r="15" spans="1:34" s="240" customFormat="1" ht="15.75" thickBot="1">
      <c r="A15" s="415" t="s">
        <v>96</v>
      </c>
      <c r="C15" s="241"/>
      <c r="D15" s="242"/>
      <c r="F15" s="243">
        <f>SUM(F2+F3+F4+F5+F7+F11+F13+F14)/8</f>
        <v>0.89016855039932541</v>
      </c>
      <c r="G15" s="242"/>
      <c r="I15" s="243">
        <f>SUM(I2+I3+I4+I5+I7+I11+I13+I14)/8</f>
        <v>0.92973781654913001</v>
      </c>
      <c r="J15" s="242"/>
      <c r="L15" s="243">
        <f>SUM(L2+L3+L4+L5+L7+L11+L13+L14)/8</f>
        <v>0.84910884160984224</v>
      </c>
      <c r="M15" s="242"/>
      <c r="O15" s="243">
        <f>SUM(O2+O3+O4+O5+O7+O11+O13+O14)/8</f>
        <v>0.82228200288906472</v>
      </c>
      <c r="P15" s="242"/>
      <c r="R15" s="243">
        <f>SUM(R2+R3+R4+R5+R7+R11+R13+R14)/8</f>
        <v>0.91899998304924013</v>
      </c>
      <c r="S15" s="242"/>
      <c r="U15" s="243">
        <f>SUM(U2+U3+U4+U5+U7+U11+U13+U14)/8</f>
        <v>0.75874938668346037</v>
      </c>
      <c r="V15" s="242"/>
      <c r="X15" s="243">
        <f>SUM(X2+X3+X4+X5+X7+X11+X13+X14)/8</f>
        <v>0.82704469224787847</v>
      </c>
      <c r="Y15" s="242"/>
      <c r="AA15" s="243">
        <f>SUM(AA2+AA3+AA4+AA5+AA7+AA11+AA13+AA14)/8</f>
        <v>0.70298460699435683</v>
      </c>
      <c r="AB15" s="242"/>
      <c r="AD15" s="243">
        <f>SUM(AD2+AD3+AD4+AD5+AD7+AD11+AD13+AD14)/8</f>
        <v>0.71859238039040041</v>
      </c>
      <c r="AE15" s="242"/>
      <c r="AG15" s="243">
        <f>SUM(AG2+AG3+AG4+AG5+AG7+AG11+AG13+AG14)/8</f>
        <v>0.7453452272659119</v>
      </c>
      <c r="AH15" s="242"/>
    </row>
    <row r="16" spans="1:34" ht="15.75" thickTop="1"/>
  </sheetData>
  <conditionalFormatting sqref="U2:U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1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:O1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:R1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:X1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:AA1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:AD1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:AG1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"/>
  <sheetViews>
    <sheetView zoomScaleNormal="100" workbookViewId="0"/>
  </sheetViews>
  <sheetFormatPr baseColWidth="10" defaultRowHeight="15" outlineLevelRow="1"/>
  <cols>
    <col min="1" max="1" width="35" style="258" bestFit="1" customWidth="1"/>
    <col min="2" max="2" width="4.5703125" style="267" bestFit="1" customWidth="1"/>
    <col min="3" max="3" width="5.140625" style="268" bestFit="1" customWidth="1"/>
    <col min="4" max="4" width="5" bestFit="1" customWidth="1"/>
    <col min="5" max="5" width="4.5703125" style="258" bestFit="1" customWidth="1"/>
    <col min="6" max="6" width="4.5703125" bestFit="1" customWidth="1"/>
    <col min="7" max="7" width="4.5703125" style="258" bestFit="1" customWidth="1"/>
    <col min="8" max="8" width="4.5703125" bestFit="1" customWidth="1"/>
    <col min="9" max="9" width="4.5703125" style="258" bestFit="1" customWidth="1"/>
    <col min="10" max="10" width="4.5703125" bestFit="1" customWidth="1"/>
    <col min="11" max="11" width="5.5703125" style="258" bestFit="1" customWidth="1"/>
    <col min="12" max="12" width="4.5703125" bestFit="1" customWidth="1"/>
    <col min="13" max="13" width="5.5703125" style="258" bestFit="1" customWidth="1"/>
    <col min="14" max="14" width="4.5703125" bestFit="1" customWidth="1"/>
    <col min="15" max="15" width="4.5703125" style="258" bestFit="1" customWidth="1"/>
    <col min="16" max="16" width="4.5703125" bestFit="1" customWidth="1"/>
    <col min="17" max="17" width="4.5703125" style="258" bestFit="1" customWidth="1"/>
    <col min="18" max="18" width="4.5703125" bestFit="1" customWidth="1"/>
    <col min="19" max="19" width="4.5703125" style="258" bestFit="1" customWidth="1"/>
    <col min="20" max="20" width="4.5703125" bestFit="1" customWidth="1"/>
    <col min="21" max="21" width="4.5703125" style="258" bestFit="1" customWidth="1"/>
    <col min="22" max="22" width="4.5703125" bestFit="1" customWidth="1"/>
    <col min="23" max="23" width="4.5703125" style="258" bestFit="1" customWidth="1"/>
    <col min="24" max="24" width="4.5703125" bestFit="1" customWidth="1"/>
    <col min="25" max="25" width="4.5703125" style="258" bestFit="1" customWidth="1"/>
    <col min="26" max="26" width="4.5703125" bestFit="1" customWidth="1"/>
    <col min="27" max="27" width="4.5703125" style="258" bestFit="1" customWidth="1"/>
    <col min="28" max="28" width="4.5703125" bestFit="1" customWidth="1"/>
    <col min="29" max="29" width="4.5703125" style="258" bestFit="1" customWidth="1"/>
    <col min="30" max="30" width="4.5703125" bestFit="1" customWidth="1"/>
    <col min="31" max="31" width="5.5703125" style="258" bestFit="1" customWidth="1"/>
    <col min="32" max="32" width="4.5703125" bestFit="1" customWidth="1"/>
    <col min="33" max="33" width="5.5703125" style="258" bestFit="1" customWidth="1"/>
    <col min="34" max="34" width="4.5703125" bestFit="1" customWidth="1"/>
    <col min="35" max="35" width="5.5703125" style="258" bestFit="1" customWidth="1"/>
    <col min="36" max="36" width="4.5703125" bestFit="1" customWidth="1"/>
    <col min="37" max="37" width="5.5703125" style="258" bestFit="1" customWidth="1"/>
    <col min="38" max="38" width="4.5703125" bestFit="1" customWidth="1"/>
    <col min="39" max="39" width="5.5703125" style="258" bestFit="1" customWidth="1"/>
    <col min="40" max="40" width="4.5703125" bestFit="1" customWidth="1"/>
    <col min="41" max="41" width="4.5703125" style="258" bestFit="1" customWidth="1"/>
    <col min="42" max="42" width="4.5703125" bestFit="1" customWidth="1"/>
    <col min="43" max="43" width="4.5703125" style="258" bestFit="1" customWidth="1"/>
    <col min="44" max="44" width="4.5703125" bestFit="1" customWidth="1"/>
    <col min="45" max="45" width="4.5703125" style="258" bestFit="1" customWidth="1"/>
    <col min="46" max="46" width="4.5703125" bestFit="1" customWidth="1"/>
    <col min="47" max="47" width="4.5703125" style="258" bestFit="1" customWidth="1"/>
    <col min="48" max="48" width="4.5703125" bestFit="1" customWidth="1"/>
    <col min="49" max="49" width="4.5703125" style="258" bestFit="1" customWidth="1"/>
    <col min="50" max="50" width="4.5703125" bestFit="1" customWidth="1"/>
    <col min="51" max="51" width="4.5703125" style="258" bestFit="1" customWidth="1"/>
    <col min="52" max="52" width="4.5703125" bestFit="1" customWidth="1"/>
    <col min="53" max="53" width="4.5703125" style="258" bestFit="1" customWidth="1"/>
    <col min="54" max="54" width="4.5703125" bestFit="1" customWidth="1"/>
    <col min="55" max="55" width="5.5703125" style="258" bestFit="1" customWidth="1"/>
    <col min="56" max="56" width="4.5703125" bestFit="1" customWidth="1"/>
    <col min="57" max="57" width="4.5703125" style="258" bestFit="1" customWidth="1"/>
    <col min="58" max="58" width="4.5703125" bestFit="1" customWidth="1"/>
    <col min="59" max="59" width="4.5703125" style="258" bestFit="1" customWidth="1"/>
    <col min="60" max="60" width="4.5703125" bestFit="1" customWidth="1"/>
    <col min="61" max="61" width="5.5703125" style="258" bestFit="1" customWidth="1"/>
    <col min="62" max="62" width="4.5703125" bestFit="1" customWidth="1"/>
    <col min="63" max="63" width="5.5703125" style="258" bestFit="1" customWidth="1"/>
    <col min="64" max="64" width="4.5703125" bestFit="1" customWidth="1"/>
    <col min="65" max="65" width="4.5703125" style="258" bestFit="1" customWidth="1"/>
    <col min="66" max="66" width="4.5703125" bestFit="1" customWidth="1"/>
    <col min="67" max="67" width="4.5703125" style="258" bestFit="1" customWidth="1"/>
  </cols>
  <sheetData>
    <row r="1" spans="1:67" s="223" customFormat="1" ht="132.75">
      <c r="A1" s="247"/>
      <c r="B1" s="248" t="s">
        <v>92</v>
      </c>
      <c r="C1" s="249" t="s">
        <v>93</v>
      </c>
      <c r="D1" s="223" t="s">
        <v>97</v>
      </c>
      <c r="E1" s="247"/>
      <c r="F1" s="223" t="s">
        <v>98</v>
      </c>
      <c r="G1" s="247"/>
      <c r="H1" s="223" t="s">
        <v>99</v>
      </c>
      <c r="I1" s="247"/>
      <c r="J1" s="223" t="s">
        <v>100</v>
      </c>
      <c r="K1" s="247"/>
      <c r="L1" s="223" t="s">
        <v>101</v>
      </c>
      <c r="M1" s="247"/>
      <c r="N1" s="223" t="s">
        <v>102</v>
      </c>
      <c r="O1" s="247"/>
      <c r="P1" s="223" t="s">
        <v>103</v>
      </c>
      <c r="Q1" s="247"/>
      <c r="R1" s="223" t="s">
        <v>104</v>
      </c>
      <c r="S1" s="247"/>
      <c r="T1" s="223" t="s">
        <v>105</v>
      </c>
      <c r="U1" s="247"/>
      <c r="V1" s="223" t="s">
        <v>106</v>
      </c>
      <c r="W1" s="247"/>
      <c r="X1" s="223" t="s">
        <v>107</v>
      </c>
      <c r="Y1" s="247"/>
      <c r="Z1" s="223" t="s">
        <v>108</v>
      </c>
      <c r="AA1" s="247"/>
      <c r="AB1" s="223" t="s">
        <v>109</v>
      </c>
      <c r="AC1" s="247"/>
      <c r="AD1" s="223" t="s">
        <v>110</v>
      </c>
      <c r="AE1" s="247"/>
      <c r="AF1" s="223" t="s">
        <v>111</v>
      </c>
      <c r="AG1" s="247"/>
      <c r="AH1" s="223" t="s">
        <v>112</v>
      </c>
      <c r="AI1" s="247"/>
      <c r="AJ1" s="223" t="s">
        <v>113</v>
      </c>
      <c r="AK1" s="247"/>
      <c r="AL1" s="223" t="s">
        <v>114</v>
      </c>
      <c r="AM1" s="247"/>
      <c r="AN1" s="223" t="s">
        <v>115</v>
      </c>
      <c r="AO1" s="247"/>
      <c r="AP1" s="223" t="s">
        <v>116</v>
      </c>
      <c r="AQ1" s="247"/>
      <c r="AR1" s="223" t="s">
        <v>117</v>
      </c>
      <c r="AS1" s="247"/>
      <c r="AT1" s="223" t="s">
        <v>118</v>
      </c>
      <c r="AU1" s="247"/>
      <c r="AV1" s="223" t="s">
        <v>119</v>
      </c>
      <c r="AW1" s="247"/>
      <c r="AX1" s="223" t="s">
        <v>120</v>
      </c>
      <c r="AY1" s="247"/>
      <c r="AZ1" s="223" t="s">
        <v>121</v>
      </c>
      <c r="BA1" s="247"/>
      <c r="BB1" s="223" t="s">
        <v>122</v>
      </c>
      <c r="BC1" s="247"/>
      <c r="BD1" s="223" t="s">
        <v>123</v>
      </c>
      <c r="BE1" s="247"/>
      <c r="BF1" s="223" t="s">
        <v>124</v>
      </c>
      <c r="BG1" s="247"/>
      <c r="BH1" s="223" t="s">
        <v>125</v>
      </c>
      <c r="BI1" s="247"/>
      <c r="BJ1" s="223" t="s">
        <v>126</v>
      </c>
      <c r="BK1" s="247"/>
      <c r="BL1" s="223" t="s">
        <v>127</v>
      </c>
      <c r="BM1" s="247"/>
      <c r="BN1" s="223" t="s">
        <v>128</v>
      </c>
      <c r="BO1" s="247"/>
    </row>
    <row r="2" spans="1:67" outlineLevel="1">
      <c r="A2" s="224" t="s">
        <v>59</v>
      </c>
      <c r="B2" s="250">
        <f>MAX(D2:BO2)</f>
        <v>0.33333333333333331</v>
      </c>
      <c r="C2" s="251">
        <f>MIN(D2:BO2)</f>
        <v>0.05</v>
      </c>
      <c r="D2" s="227">
        <v>0.25</v>
      </c>
      <c r="E2" s="252"/>
      <c r="F2" s="227">
        <v>0.25</v>
      </c>
      <c r="G2" s="252"/>
      <c r="H2" s="227">
        <v>0.05</v>
      </c>
      <c r="I2" s="252"/>
      <c r="J2" s="227">
        <v>0.125</v>
      </c>
      <c r="K2" s="252"/>
      <c r="L2" s="227">
        <v>0.29166666666666669</v>
      </c>
      <c r="M2" s="252"/>
      <c r="N2" s="227">
        <v>0.25</v>
      </c>
      <c r="O2" s="252"/>
      <c r="P2" s="227">
        <v>0.24</v>
      </c>
      <c r="Q2" s="252"/>
      <c r="R2" s="227">
        <v>0.2</v>
      </c>
      <c r="S2" s="252"/>
      <c r="T2" s="227">
        <v>0.24</v>
      </c>
      <c r="U2" s="252"/>
      <c r="V2" s="227">
        <v>0.1</v>
      </c>
      <c r="W2" s="252"/>
      <c r="X2" s="227">
        <v>0.125</v>
      </c>
      <c r="Y2" s="252"/>
      <c r="Z2" s="227">
        <v>0.21428571428571427</v>
      </c>
      <c r="AA2" s="252"/>
      <c r="AB2" s="227">
        <v>0.17647058823529413</v>
      </c>
      <c r="AC2" s="252"/>
      <c r="AD2" s="227">
        <v>0.33333333333333331</v>
      </c>
      <c r="AE2" s="252"/>
      <c r="AF2" s="227">
        <v>0.08</v>
      </c>
      <c r="AG2" s="252"/>
      <c r="AH2" s="227">
        <v>0.08</v>
      </c>
      <c r="AI2" s="252"/>
      <c r="AJ2" s="227">
        <v>0.24</v>
      </c>
      <c r="AK2" s="252"/>
      <c r="AL2" s="227">
        <v>0.14285714285714285</v>
      </c>
      <c r="AM2" s="252"/>
      <c r="AN2" s="227">
        <v>0.2857142857142857</v>
      </c>
      <c r="AO2" s="252"/>
      <c r="AP2" s="227">
        <v>0.1</v>
      </c>
      <c r="AQ2" s="252"/>
      <c r="AR2" s="227">
        <v>0.19047619047619047</v>
      </c>
      <c r="AS2" s="252"/>
      <c r="AT2" s="227">
        <v>9.5238095238095233E-2</v>
      </c>
      <c r="AU2" s="252"/>
      <c r="AV2" s="227">
        <v>0.14285714285714285</v>
      </c>
      <c r="AW2" s="252"/>
      <c r="AX2" s="227">
        <v>0.1</v>
      </c>
      <c r="AY2" s="252"/>
      <c r="AZ2" s="227">
        <v>0.1</v>
      </c>
      <c r="BA2" s="252"/>
      <c r="BB2" s="227">
        <v>0.15</v>
      </c>
      <c r="BC2" s="252"/>
      <c r="BD2" s="227">
        <v>0.05</v>
      </c>
      <c r="BE2" s="252"/>
      <c r="BF2" s="227">
        <v>0.15</v>
      </c>
      <c r="BG2" s="252"/>
      <c r="BH2" s="227">
        <v>0.15</v>
      </c>
      <c r="BI2" s="252"/>
      <c r="BJ2" s="227">
        <v>0.05</v>
      </c>
      <c r="BK2" s="252"/>
      <c r="BL2" s="227">
        <v>0.1</v>
      </c>
      <c r="BM2" s="252"/>
      <c r="BN2" s="227">
        <v>0.05</v>
      </c>
      <c r="BO2" s="252"/>
    </row>
    <row r="3" spans="1:67" s="239" customFormat="1" outlineLevel="1">
      <c r="A3" s="233"/>
      <c r="B3" s="253"/>
      <c r="C3" s="254"/>
      <c r="D3" s="237"/>
      <c r="E3" s="255">
        <f>D2/$B2</f>
        <v>0.75</v>
      </c>
      <c r="F3" s="237"/>
      <c r="G3" s="255">
        <f t="shared" ref="G3" si="0">F2/$B2</f>
        <v>0.75</v>
      </c>
      <c r="H3" s="237"/>
      <c r="I3" s="255">
        <f t="shared" ref="I3" si="1">H2/$B2</f>
        <v>0.15000000000000002</v>
      </c>
      <c r="J3" s="237"/>
      <c r="K3" s="255">
        <f t="shared" ref="K3" si="2">J2/$B2</f>
        <v>0.375</v>
      </c>
      <c r="L3" s="237"/>
      <c r="M3" s="255">
        <f t="shared" ref="M3" si="3">L2/$B2</f>
        <v>0.87500000000000011</v>
      </c>
      <c r="N3" s="237"/>
      <c r="O3" s="255">
        <f t="shared" ref="O3" si="4">N2/$B2</f>
        <v>0.75</v>
      </c>
      <c r="P3" s="237"/>
      <c r="Q3" s="255">
        <f t="shared" ref="Q3" si="5">P2/$B2</f>
        <v>0.72</v>
      </c>
      <c r="R3" s="237"/>
      <c r="S3" s="255">
        <f t="shared" ref="S3" si="6">R2/$B2</f>
        <v>0.60000000000000009</v>
      </c>
      <c r="T3" s="237"/>
      <c r="U3" s="255">
        <f t="shared" ref="U3" si="7">T2/$B2</f>
        <v>0.72</v>
      </c>
      <c r="V3" s="237"/>
      <c r="W3" s="255">
        <f t="shared" ref="W3" si="8">V2/$B2</f>
        <v>0.30000000000000004</v>
      </c>
      <c r="X3" s="237"/>
      <c r="Y3" s="255">
        <f t="shared" ref="Y3" si="9">X2/$B2</f>
        <v>0.375</v>
      </c>
      <c r="Z3" s="237"/>
      <c r="AA3" s="255">
        <f t="shared" ref="AA3" si="10">Z2/$B2</f>
        <v>0.6428571428571429</v>
      </c>
      <c r="AB3" s="237"/>
      <c r="AC3" s="255">
        <f t="shared" ref="AC3" si="11">AB2/$B2</f>
        <v>0.52941176470588247</v>
      </c>
      <c r="AD3" s="237"/>
      <c r="AE3" s="255">
        <f t="shared" ref="AE3" si="12">AD2/$B2</f>
        <v>1</v>
      </c>
      <c r="AF3" s="237"/>
      <c r="AG3" s="255">
        <f t="shared" ref="AG3" si="13">AF2/$B2</f>
        <v>0.24000000000000002</v>
      </c>
      <c r="AH3" s="237"/>
      <c r="AI3" s="255">
        <f t="shared" ref="AI3" si="14">AH2/$B2</f>
        <v>0.24000000000000002</v>
      </c>
      <c r="AJ3" s="237"/>
      <c r="AK3" s="255">
        <f t="shared" ref="AK3" si="15">AJ2/$B2</f>
        <v>0.72</v>
      </c>
      <c r="AL3" s="237"/>
      <c r="AM3" s="255">
        <f t="shared" ref="AM3" si="16">AL2/$B2</f>
        <v>0.42857142857142855</v>
      </c>
      <c r="AN3" s="237"/>
      <c r="AO3" s="255">
        <f t="shared" ref="AO3" si="17">AN2/$B2</f>
        <v>0.8571428571428571</v>
      </c>
      <c r="AP3" s="237"/>
      <c r="AQ3" s="255">
        <f t="shared" ref="AQ3" si="18">AP2/$B2</f>
        <v>0.30000000000000004</v>
      </c>
      <c r="AR3" s="237"/>
      <c r="AS3" s="255">
        <f t="shared" ref="AS3" si="19">AR2/$B2</f>
        <v>0.5714285714285714</v>
      </c>
      <c r="AT3" s="237"/>
      <c r="AU3" s="255">
        <f t="shared" ref="AU3" si="20">AT2/$B2</f>
        <v>0.2857142857142857</v>
      </c>
      <c r="AV3" s="237"/>
      <c r="AW3" s="255">
        <f t="shared" ref="AW3" si="21">AV2/$B2</f>
        <v>0.42857142857142855</v>
      </c>
      <c r="AX3" s="237"/>
      <c r="AY3" s="255">
        <f t="shared" ref="AY3" si="22">AX2/$B2</f>
        <v>0.30000000000000004</v>
      </c>
      <c r="AZ3" s="237"/>
      <c r="BA3" s="255">
        <f t="shared" ref="BA3" si="23">AZ2/$B2</f>
        <v>0.30000000000000004</v>
      </c>
      <c r="BB3" s="237"/>
      <c r="BC3" s="255">
        <f t="shared" ref="BC3" si="24">BB2/$B2</f>
        <v>0.45</v>
      </c>
      <c r="BD3" s="237"/>
      <c r="BE3" s="255">
        <f t="shared" ref="BE3" si="25">BD2/$B2</f>
        <v>0.15000000000000002</v>
      </c>
      <c r="BF3" s="237"/>
      <c r="BG3" s="255">
        <f t="shared" ref="BG3" si="26">BF2/$B2</f>
        <v>0.45</v>
      </c>
      <c r="BH3" s="237"/>
      <c r="BI3" s="255">
        <f t="shared" ref="BI3" si="27">BH2/$B2</f>
        <v>0.45</v>
      </c>
      <c r="BJ3" s="237"/>
      <c r="BK3" s="255">
        <f t="shared" ref="BK3" si="28">BJ2/$B2</f>
        <v>0.15000000000000002</v>
      </c>
      <c r="BL3" s="237"/>
      <c r="BM3" s="255">
        <f t="shared" ref="BM3" si="29">BL2/$B2</f>
        <v>0.30000000000000004</v>
      </c>
      <c r="BN3" s="237"/>
      <c r="BO3" s="255">
        <f t="shared" ref="BO3" si="30">BN2/$B2</f>
        <v>0.15000000000000002</v>
      </c>
    </row>
    <row r="4" spans="1:67" outlineLevel="1">
      <c r="A4" s="224" t="s">
        <v>63</v>
      </c>
      <c r="B4" s="256">
        <f>MIN(D4:BO4)</f>
        <v>5.5</v>
      </c>
      <c r="C4" s="257">
        <f>MAX(D4:BO4)</f>
        <v>13</v>
      </c>
      <c r="D4">
        <v>10.8</v>
      </c>
      <c r="F4" s="231">
        <v>10.4</v>
      </c>
      <c r="H4">
        <v>8</v>
      </c>
      <c r="J4" s="231">
        <v>9</v>
      </c>
      <c r="L4">
        <v>8.8571428571428577</v>
      </c>
      <c r="N4" s="231">
        <v>10</v>
      </c>
      <c r="P4">
        <v>7.5</v>
      </c>
      <c r="R4" s="231">
        <v>9.1999999999999993</v>
      </c>
      <c r="T4">
        <v>7.333333333333333</v>
      </c>
      <c r="V4" s="231">
        <v>8</v>
      </c>
      <c r="X4">
        <v>9.5</v>
      </c>
      <c r="Z4" s="231">
        <v>8.3333333333333339</v>
      </c>
      <c r="AB4">
        <v>11</v>
      </c>
      <c r="AD4" s="231">
        <v>10.833333333333334</v>
      </c>
      <c r="AF4">
        <v>8.5</v>
      </c>
      <c r="AH4" s="231">
        <v>5.5</v>
      </c>
      <c r="AJ4">
        <v>8.6666666666666661</v>
      </c>
      <c r="AL4" s="231">
        <v>9</v>
      </c>
      <c r="AN4">
        <v>8.5</v>
      </c>
      <c r="AP4" s="231">
        <v>7</v>
      </c>
      <c r="AR4">
        <v>7.75</v>
      </c>
      <c r="AT4" s="231">
        <v>10.5</v>
      </c>
      <c r="AV4">
        <v>9.6666666666666661</v>
      </c>
      <c r="AX4" s="231">
        <v>8.5</v>
      </c>
      <c r="AZ4">
        <v>9.5</v>
      </c>
      <c r="BB4" s="231">
        <v>12</v>
      </c>
      <c r="BD4">
        <v>10</v>
      </c>
      <c r="BF4" s="231">
        <v>10</v>
      </c>
      <c r="BH4">
        <v>8</v>
      </c>
      <c r="BJ4" s="231">
        <v>13</v>
      </c>
      <c r="BL4">
        <v>7</v>
      </c>
      <c r="BN4" s="231">
        <v>6</v>
      </c>
    </row>
    <row r="5" spans="1:67" s="239" customFormat="1" outlineLevel="1">
      <c r="A5" s="233"/>
      <c r="B5" s="259"/>
      <c r="C5" s="260"/>
      <c r="E5" s="255">
        <f>$B4/D4</f>
        <v>0.50925925925925919</v>
      </c>
      <c r="G5" s="255">
        <f t="shared" ref="G5" si="31">$B4/F4</f>
        <v>0.52884615384615385</v>
      </c>
      <c r="I5" s="255">
        <f t="shared" ref="I5" si="32">$B4/H4</f>
        <v>0.6875</v>
      </c>
      <c r="K5" s="255">
        <f t="shared" ref="K5" si="33">$B4/J4</f>
        <v>0.61111111111111116</v>
      </c>
      <c r="M5" s="255">
        <f t="shared" ref="M5" si="34">$B4/L4</f>
        <v>0.62096774193548387</v>
      </c>
      <c r="O5" s="255">
        <f t="shared" ref="O5" si="35">$B4/N4</f>
        <v>0.55000000000000004</v>
      </c>
      <c r="Q5" s="255">
        <f t="shared" ref="Q5" si="36">$B4/P4</f>
        <v>0.73333333333333328</v>
      </c>
      <c r="S5" s="255">
        <f t="shared" ref="S5" si="37">$B4/R4</f>
        <v>0.59782608695652184</v>
      </c>
      <c r="U5" s="255">
        <f t="shared" ref="U5" si="38">$B4/T4</f>
        <v>0.75</v>
      </c>
      <c r="W5" s="255">
        <f t="shared" ref="W5" si="39">$B4/V4</f>
        <v>0.6875</v>
      </c>
      <c r="Y5" s="255">
        <f t="shared" ref="Y5" si="40">$B4/X4</f>
        <v>0.57894736842105265</v>
      </c>
      <c r="AA5" s="255">
        <f t="shared" ref="AA5" si="41">$B4/Z4</f>
        <v>0.65999999999999992</v>
      </c>
      <c r="AC5" s="255">
        <f t="shared" ref="AC5" si="42">$B4/AB4</f>
        <v>0.5</v>
      </c>
      <c r="AE5" s="255">
        <f t="shared" ref="AE5" si="43">$B4/AD4</f>
        <v>0.50769230769230766</v>
      </c>
      <c r="AG5" s="255">
        <f t="shared" ref="AG5" si="44">$B4/AF4</f>
        <v>0.6470588235294118</v>
      </c>
      <c r="AI5" s="255">
        <f t="shared" ref="AI5" si="45">$B4/AH4</f>
        <v>1</v>
      </c>
      <c r="AK5" s="255">
        <f t="shared" ref="AK5" si="46">$B4/AJ4</f>
        <v>0.63461538461538469</v>
      </c>
      <c r="AM5" s="255">
        <f t="shared" ref="AM5" si="47">$B4/AL4</f>
        <v>0.61111111111111116</v>
      </c>
      <c r="AO5" s="255">
        <f t="shared" ref="AO5" si="48">$B4/AN4</f>
        <v>0.6470588235294118</v>
      </c>
      <c r="AQ5" s="255">
        <f t="shared" ref="AQ5" si="49">$B4/AP4</f>
        <v>0.7857142857142857</v>
      </c>
      <c r="AS5" s="255">
        <f t="shared" ref="AS5" si="50">$B4/AR4</f>
        <v>0.70967741935483875</v>
      </c>
      <c r="AU5" s="255">
        <f t="shared" ref="AU5" si="51">$B4/AT4</f>
        <v>0.52380952380952384</v>
      </c>
      <c r="AW5" s="255">
        <f t="shared" ref="AW5" si="52">$B4/AV4</f>
        <v>0.56896551724137934</v>
      </c>
      <c r="AY5" s="255">
        <f t="shared" ref="AY5" si="53">$B4/AX4</f>
        <v>0.6470588235294118</v>
      </c>
      <c r="BA5" s="255">
        <f t="shared" ref="BA5" si="54">$B4/AZ4</f>
        <v>0.57894736842105265</v>
      </c>
      <c r="BC5" s="255">
        <f t="shared" ref="BC5" si="55">$B4/BB4</f>
        <v>0.45833333333333331</v>
      </c>
      <c r="BE5" s="255">
        <f t="shared" ref="BE5" si="56">$B4/BD4</f>
        <v>0.55000000000000004</v>
      </c>
      <c r="BG5" s="255">
        <f t="shared" ref="BG5" si="57">$B4/BF4</f>
        <v>0.55000000000000004</v>
      </c>
      <c r="BI5" s="255">
        <f t="shared" ref="BI5" si="58">$B4/BH4</f>
        <v>0.6875</v>
      </c>
      <c r="BK5" s="255">
        <f t="shared" ref="BK5" si="59">$B4/BJ4</f>
        <v>0.42307692307692307</v>
      </c>
      <c r="BM5" s="255">
        <f t="shared" ref="BM5" si="60">$B4/BL4</f>
        <v>0.7857142857142857</v>
      </c>
      <c r="BO5" s="255">
        <f t="shared" ref="BO5" si="61">$B4/BN4</f>
        <v>0.91666666666666663</v>
      </c>
    </row>
    <row r="6" spans="1:67" outlineLevel="1">
      <c r="A6" s="224" t="s">
        <v>65</v>
      </c>
      <c r="B6" s="256">
        <f>MAX(D6:BO6)</f>
        <v>21.952380952380953</v>
      </c>
      <c r="C6" s="257">
        <f>MIN(D6:BO6)</f>
        <v>7.8</v>
      </c>
      <c r="D6" s="231">
        <v>12.15</v>
      </c>
      <c r="E6" s="261"/>
      <c r="F6" s="231">
        <v>14.85</v>
      </c>
      <c r="G6" s="261"/>
      <c r="H6" s="231">
        <v>15</v>
      </c>
      <c r="I6" s="261"/>
      <c r="J6" s="231">
        <v>15.833333333333334</v>
      </c>
      <c r="K6" s="261"/>
      <c r="L6" s="231">
        <v>15</v>
      </c>
      <c r="M6" s="261"/>
      <c r="N6" s="231">
        <v>12.166666666666666</v>
      </c>
      <c r="O6" s="261"/>
      <c r="P6" s="231">
        <v>16.559999999999999</v>
      </c>
      <c r="Q6" s="261"/>
      <c r="R6" s="231">
        <v>14.32</v>
      </c>
      <c r="S6" s="261"/>
      <c r="T6" s="231">
        <v>12.76</v>
      </c>
      <c r="U6" s="261"/>
      <c r="V6" s="231">
        <v>12.1</v>
      </c>
      <c r="W6" s="261"/>
      <c r="X6" s="231">
        <v>14.5</v>
      </c>
      <c r="Y6" s="261"/>
      <c r="Z6" s="231">
        <v>14.142857142857142</v>
      </c>
      <c r="AA6" s="261"/>
      <c r="AB6" s="231">
        <v>18</v>
      </c>
      <c r="AC6" s="261"/>
      <c r="AD6" s="231">
        <v>13.555555555555555</v>
      </c>
      <c r="AE6" s="261"/>
      <c r="AF6" s="231">
        <v>15.4</v>
      </c>
      <c r="AG6" s="261"/>
      <c r="AH6" s="231">
        <v>14.16</v>
      </c>
      <c r="AI6" s="261"/>
      <c r="AJ6" s="231">
        <v>11.52</v>
      </c>
      <c r="AK6" s="261"/>
      <c r="AL6" s="231">
        <v>21.952380952380953</v>
      </c>
      <c r="AM6" s="261"/>
      <c r="AN6" s="231">
        <v>13.285714285714286</v>
      </c>
      <c r="AO6" s="261"/>
      <c r="AP6" s="231">
        <v>11.15</v>
      </c>
      <c r="AQ6" s="261"/>
      <c r="AR6" s="231">
        <v>14.238095238095237</v>
      </c>
      <c r="AS6" s="261"/>
      <c r="AT6" s="231">
        <v>16.666666666666668</v>
      </c>
      <c r="AU6" s="261"/>
      <c r="AV6" s="231">
        <v>10.714285714285714</v>
      </c>
      <c r="AW6" s="261"/>
      <c r="AX6" s="231">
        <v>15.85</v>
      </c>
      <c r="AY6" s="261"/>
      <c r="AZ6" s="231">
        <v>7.8</v>
      </c>
      <c r="BA6" s="261"/>
      <c r="BB6" s="231">
        <v>14.8</v>
      </c>
      <c r="BC6" s="261"/>
      <c r="BD6" s="231">
        <v>15.6</v>
      </c>
      <c r="BE6" s="261"/>
      <c r="BF6" s="231">
        <v>12.35</v>
      </c>
      <c r="BG6" s="261"/>
      <c r="BH6" s="231">
        <v>9.1999999999999993</v>
      </c>
      <c r="BI6" s="261"/>
      <c r="BJ6" s="231">
        <v>19</v>
      </c>
      <c r="BK6" s="261"/>
      <c r="BL6" s="231">
        <v>11.25</v>
      </c>
      <c r="BM6" s="261"/>
      <c r="BN6" s="231">
        <v>11.95</v>
      </c>
      <c r="BO6" s="261"/>
    </row>
    <row r="7" spans="1:67" s="239" customFormat="1" outlineLevel="1">
      <c r="A7" s="233"/>
      <c r="B7" s="259"/>
      <c r="C7" s="260"/>
      <c r="D7" s="238"/>
      <c r="E7" s="255">
        <f>D6/$B6</f>
        <v>0.55347071583514096</v>
      </c>
      <c r="F7" s="238"/>
      <c r="G7" s="255">
        <f t="shared" ref="G7" si="62">F6/$B6</f>
        <v>0.67646420824295006</v>
      </c>
      <c r="H7" s="238"/>
      <c r="I7" s="255">
        <f t="shared" ref="I7" si="63">H6/$B6</f>
        <v>0.68329718004338391</v>
      </c>
      <c r="J7" s="238"/>
      <c r="K7" s="255">
        <f t="shared" ref="K7" si="64">J6/$B6</f>
        <v>0.72125813449023868</v>
      </c>
      <c r="L7" s="238"/>
      <c r="M7" s="255">
        <f t="shared" ref="M7" si="65">L6/$B6</f>
        <v>0.68329718004338391</v>
      </c>
      <c r="N7" s="238"/>
      <c r="O7" s="255">
        <f t="shared" ref="O7" si="66">N6/$B6</f>
        <v>0.55422993492407802</v>
      </c>
      <c r="P7" s="238"/>
      <c r="Q7" s="255">
        <f t="shared" ref="Q7" si="67">P6/$B6</f>
        <v>0.75436008676789579</v>
      </c>
      <c r="R7" s="238"/>
      <c r="S7" s="255">
        <f t="shared" ref="S7" si="68">R6/$B6</f>
        <v>0.65232104121475054</v>
      </c>
      <c r="T7" s="238"/>
      <c r="U7" s="255">
        <f t="shared" ref="U7" si="69">T6/$B6</f>
        <v>0.58125813449023855</v>
      </c>
      <c r="V7" s="238"/>
      <c r="W7" s="255">
        <f t="shared" ref="W7" si="70">V6/$B6</f>
        <v>0.55119305856832967</v>
      </c>
      <c r="X7" s="238"/>
      <c r="Y7" s="255">
        <f t="shared" ref="Y7" si="71">X6/$B6</f>
        <v>0.66052060737527118</v>
      </c>
      <c r="Z7" s="238"/>
      <c r="AA7" s="255">
        <f t="shared" ref="AA7" si="72">Z6/$B6</f>
        <v>0.64425162689804771</v>
      </c>
      <c r="AB7" s="238"/>
      <c r="AC7" s="255">
        <f t="shared" ref="AC7" si="73">AB6/$B6</f>
        <v>0.81995661605206072</v>
      </c>
      <c r="AD7" s="238"/>
      <c r="AE7" s="255">
        <f t="shared" ref="AE7" si="74">AD6/$B6</f>
        <v>0.61749819233550252</v>
      </c>
      <c r="AF7" s="238"/>
      <c r="AG7" s="255">
        <f t="shared" ref="AG7" si="75">AF6/$B6</f>
        <v>0.70151843817787418</v>
      </c>
      <c r="AH7" s="238"/>
      <c r="AI7" s="255">
        <f t="shared" ref="AI7" si="76">AH6/$B6</f>
        <v>0.6450325379609545</v>
      </c>
      <c r="AJ7" s="238"/>
      <c r="AK7" s="255">
        <f t="shared" ref="AK7" si="77">AJ6/$B6</f>
        <v>0.52477223427331887</v>
      </c>
      <c r="AL7" s="238"/>
      <c r="AM7" s="255">
        <f t="shared" ref="AM7" si="78">AL6/$B6</f>
        <v>1</v>
      </c>
      <c r="AN7" s="238"/>
      <c r="AO7" s="255">
        <f t="shared" ref="AO7" si="79">AN6/$B6</f>
        <v>0.60520607375271152</v>
      </c>
      <c r="AP7" s="238"/>
      <c r="AQ7" s="255">
        <f t="shared" ref="AQ7" si="80">AP6/$B6</f>
        <v>0.50791757049891539</v>
      </c>
      <c r="AR7" s="238"/>
      <c r="AS7" s="255">
        <f t="shared" ref="AS7" si="81">AR6/$B6</f>
        <v>0.64859002169197388</v>
      </c>
      <c r="AT7" s="238"/>
      <c r="AU7" s="255">
        <f t="shared" ref="AU7" si="82">AT6/$B6</f>
        <v>0.75921908893709333</v>
      </c>
      <c r="AV7" s="238"/>
      <c r="AW7" s="255">
        <f t="shared" ref="AW7" si="83">AV6/$B6</f>
        <v>0.48806941431670275</v>
      </c>
      <c r="AX7" s="238"/>
      <c r="AY7" s="255">
        <f t="shared" ref="AY7" si="84">AX6/$B6</f>
        <v>0.72201735357917574</v>
      </c>
      <c r="AZ7" s="238"/>
      <c r="BA7" s="255">
        <f t="shared" ref="BA7" si="85">AZ6/$B6</f>
        <v>0.35531453362255966</v>
      </c>
      <c r="BB7" s="238"/>
      <c r="BC7" s="255">
        <f t="shared" ref="BC7" si="86">BB6/$B6</f>
        <v>0.67418655097613889</v>
      </c>
      <c r="BD7" s="238"/>
      <c r="BE7" s="255">
        <f t="shared" ref="BE7" si="87">BD6/$B6</f>
        <v>0.71062906724511932</v>
      </c>
      <c r="BF7" s="238"/>
      <c r="BG7" s="255">
        <f t="shared" ref="BG7" si="88">BF6/$B6</f>
        <v>0.56258134490238609</v>
      </c>
      <c r="BH7" s="238"/>
      <c r="BI7" s="255">
        <f t="shared" ref="BI7" si="89">BH6/$B6</f>
        <v>0.41908893709327544</v>
      </c>
      <c r="BJ7" s="238"/>
      <c r="BK7" s="255">
        <f t="shared" ref="BK7" si="90">BJ6/$B6</f>
        <v>0.86550976138828628</v>
      </c>
      <c r="BL7" s="238"/>
      <c r="BM7" s="255">
        <f t="shared" ref="BM7" si="91">BL6/$B6</f>
        <v>0.51247288503253796</v>
      </c>
      <c r="BN7" s="238"/>
      <c r="BO7" s="255">
        <f t="shared" ref="BO7" si="92">BN6/$B6</f>
        <v>0.54436008676789582</v>
      </c>
    </row>
    <row r="8" spans="1:67">
      <c r="A8" s="224" t="s">
        <v>66</v>
      </c>
      <c r="B8" s="256">
        <f>MAX(D8:BO8)</f>
        <v>6.9848484848484844</v>
      </c>
      <c r="C8" s="257">
        <f>MIN(D8:BO8)</f>
        <v>2.6</v>
      </c>
      <c r="D8" s="231">
        <v>3.4714285714285715</v>
      </c>
      <c r="E8" s="261"/>
      <c r="F8" s="231">
        <v>4.367647058823529</v>
      </c>
      <c r="G8" s="261"/>
      <c r="H8" s="231">
        <v>4.4117647058823533</v>
      </c>
      <c r="I8" s="261"/>
      <c r="J8" s="231">
        <v>5.0666666666666664</v>
      </c>
      <c r="K8" s="261"/>
      <c r="L8" s="231">
        <v>5.070422535211268</v>
      </c>
      <c r="M8" s="261"/>
      <c r="N8" s="231">
        <v>4.4242424242424239</v>
      </c>
      <c r="O8" s="261"/>
      <c r="P8" s="231">
        <v>6.0882352941176467</v>
      </c>
      <c r="Q8" s="261"/>
      <c r="R8" s="231">
        <v>5.2647058823529411</v>
      </c>
      <c r="S8" s="261"/>
      <c r="T8" s="231">
        <v>4.6911764705882355</v>
      </c>
      <c r="U8" s="261"/>
      <c r="V8" s="231">
        <v>4.4814814814814818</v>
      </c>
      <c r="W8" s="261"/>
      <c r="X8" s="231">
        <v>4.9361702127659575</v>
      </c>
      <c r="Y8" s="261"/>
      <c r="Z8" s="231">
        <v>4.6046511627906979</v>
      </c>
      <c r="AA8" s="261"/>
      <c r="AB8" s="231">
        <v>5.3684210526315788</v>
      </c>
      <c r="AC8" s="261"/>
      <c r="AD8" s="231">
        <v>4.5185185185185182</v>
      </c>
      <c r="AE8" s="261"/>
      <c r="AF8" s="231">
        <v>5</v>
      </c>
      <c r="AG8" s="261"/>
      <c r="AH8" s="231">
        <v>5.0571428571428569</v>
      </c>
      <c r="AI8" s="261"/>
      <c r="AJ8" s="231">
        <v>4.2352941176470589</v>
      </c>
      <c r="AK8" s="261"/>
      <c r="AL8" s="231">
        <v>6.9848484848484844</v>
      </c>
      <c r="AM8" s="261"/>
      <c r="AN8" s="231">
        <v>4.5737704918032787</v>
      </c>
      <c r="AO8" s="261"/>
      <c r="AP8" s="231">
        <v>4.645833333333333</v>
      </c>
      <c r="AQ8" s="261"/>
      <c r="AR8" s="231">
        <v>5.1551724137931032</v>
      </c>
      <c r="AS8" s="261"/>
      <c r="AT8" s="231">
        <v>5.645161290322581</v>
      </c>
      <c r="AU8" s="261"/>
      <c r="AV8" s="231">
        <v>4.2452830188679247</v>
      </c>
      <c r="AW8" s="261"/>
      <c r="AX8" s="231">
        <v>4.5942028985507246</v>
      </c>
      <c r="AY8" s="261"/>
      <c r="AZ8" s="231">
        <v>2.6</v>
      </c>
      <c r="BA8" s="261"/>
      <c r="BB8" s="231">
        <v>5.5849056603773581</v>
      </c>
      <c r="BC8" s="261"/>
      <c r="BD8" s="231">
        <v>4.9523809523809526</v>
      </c>
      <c r="BE8" s="261"/>
      <c r="BF8" s="231">
        <v>4.1166666666666663</v>
      </c>
      <c r="BG8" s="261"/>
      <c r="BH8" s="231">
        <v>3.9148936170212765</v>
      </c>
      <c r="BI8" s="261"/>
      <c r="BJ8" s="231">
        <v>6.333333333333333</v>
      </c>
      <c r="BK8" s="261"/>
      <c r="BL8" s="231">
        <v>3.9473684210526314</v>
      </c>
      <c r="BM8" s="261"/>
      <c r="BN8" s="231">
        <v>4.6862745098039218</v>
      </c>
      <c r="BO8" s="261"/>
    </row>
    <row r="9" spans="1:67" s="239" customFormat="1">
      <c r="A9" s="233"/>
      <c r="B9" s="259"/>
      <c r="C9" s="260"/>
      <c r="D9" s="238"/>
      <c r="E9" s="255">
        <f>D8/$B8</f>
        <v>0.49699411217849399</v>
      </c>
      <c r="F9" s="238"/>
      <c r="G9" s="255">
        <f t="shared" ref="G9" si="93">F8/$B8</f>
        <v>0.62530304963634042</v>
      </c>
      <c r="H9" s="238"/>
      <c r="I9" s="255">
        <f t="shared" ref="I9" si="94">H8/$B8</f>
        <v>0.63161924205690967</v>
      </c>
      <c r="J9" s="238"/>
      <c r="K9" s="255">
        <f t="shared" ref="K9" si="95">J8/$B8</f>
        <v>0.72537960954446856</v>
      </c>
      <c r="L9" s="238"/>
      <c r="M9" s="255">
        <f t="shared" ref="M9" si="96">L8/$B8</f>
        <v>0.72591732608230741</v>
      </c>
      <c r="N9" s="238"/>
      <c r="O9" s="255">
        <f t="shared" ref="O9" si="97">N8/$B8</f>
        <v>0.63340563991323207</v>
      </c>
      <c r="P9" s="238"/>
      <c r="Q9" s="255">
        <f t="shared" ref="Q9" si="98">P8/$B8</f>
        <v>0.87163455403853518</v>
      </c>
      <c r="R9" s="238"/>
      <c r="S9" s="255">
        <f t="shared" ref="S9" si="99">R8/$B8</f>
        <v>0.75373229552124543</v>
      </c>
      <c r="T9" s="238"/>
      <c r="U9" s="255">
        <f t="shared" ref="U9" si="100">T8/$B8</f>
        <v>0.67162179405384725</v>
      </c>
      <c r="V9" s="238"/>
      <c r="W9" s="255">
        <f t="shared" ref="W9" si="101">V8/$B8</f>
        <v>0.64160038563509292</v>
      </c>
      <c r="X9" s="238"/>
      <c r="Y9" s="255">
        <f t="shared" ref="Y9" si="102">X8/$B8</f>
        <v>0.70669682004892242</v>
      </c>
      <c r="Z9" s="238"/>
      <c r="AA9" s="255">
        <f t="shared" ref="AA9" si="103">Z8/$B8</f>
        <v>0.65923422287242095</v>
      </c>
      <c r="AB9" s="238"/>
      <c r="AC9" s="255">
        <f t="shared" ref="AC9" si="104">AB8/$B8</f>
        <v>0.76858088822924997</v>
      </c>
      <c r="AD9" s="238"/>
      <c r="AE9" s="255">
        <f t="shared" ref="AE9" si="105">AD8/$B8</f>
        <v>0.64690286816100262</v>
      </c>
      <c r="AF9" s="238"/>
      <c r="AG9" s="255">
        <f t="shared" ref="AG9" si="106">AF8/$B8</f>
        <v>0.71583514099783085</v>
      </c>
      <c r="AH9" s="238"/>
      <c r="AI9" s="255">
        <f t="shared" ref="AI9" si="107">AH8/$B8</f>
        <v>0.72401611403780608</v>
      </c>
      <c r="AJ9" s="238"/>
      <c r="AK9" s="255">
        <f t="shared" ref="AK9" si="108">AJ8/$B8</f>
        <v>0.60635447237463325</v>
      </c>
      <c r="AL9" s="238"/>
      <c r="AM9" s="255">
        <f t="shared" ref="AM9" si="109">AL8/$B8</f>
        <v>1</v>
      </c>
      <c r="AN9" s="238"/>
      <c r="AO9" s="255">
        <f t="shared" ref="AO9" si="110">AN8/$B8</f>
        <v>0.65481312897834365</v>
      </c>
      <c r="AP9" s="238"/>
      <c r="AQ9" s="255">
        <f t="shared" ref="AQ9" si="111">AP8/$B8</f>
        <v>0.66513015184381774</v>
      </c>
      <c r="AR9" s="238"/>
      <c r="AS9" s="255">
        <f t="shared" ref="AS9" si="112">AR8/$B8</f>
        <v>0.73805071433914282</v>
      </c>
      <c r="AT9" s="238"/>
      <c r="AU9" s="255">
        <f t="shared" ref="AU9" si="113">AT8/$B8</f>
        <v>0.80820096564271227</v>
      </c>
      <c r="AV9" s="238"/>
      <c r="AW9" s="255">
        <f t="shared" ref="AW9" si="114">AV8/$B8</f>
        <v>0.60778455367740358</v>
      </c>
      <c r="AX9" s="238"/>
      <c r="AY9" s="255">
        <f t="shared" ref="AY9" si="115">AX8/$B8</f>
        <v>0.65773837593134021</v>
      </c>
      <c r="AZ9" s="238"/>
      <c r="BA9" s="255">
        <f t="shared" ref="BA9" si="116">AZ8/$B8</f>
        <v>0.37223427331887204</v>
      </c>
      <c r="BB9" s="238"/>
      <c r="BC9" s="255">
        <f t="shared" ref="BC9" si="117">BB8/$B8</f>
        <v>0.79957434617116196</v>
      </c>
      <c r="BD9" s="238"/>
      <c r="BE9" s="255">
        <f t="shared" ref="BE9" si="118">BD8/$B8</f>
        <v>0.70901766346451822</v>
      </c>
      <c r="BF9" s="238"/>
      <c r="BG9" s="255">
        <f t="shared" ref="BG9" si="119">BF8/$B8</f>
        <v>0.58937093275488062</v>
      </c>
      <c r="BH9" s="238"/>
      <c r="BI9" s="255">
        <f t="shared" ref="BI9" si="120">BH8/$B8</f>
        <v>0.56048368486638667</v>
      </c>
      <c r="BJ9" s="238"/>
      <c r="BK9" s="255">
        <f t="shared" ref="BK9" si="121">BJ8/$B8</f>
        <v>0.90672451193058567</v>
      </c>
      <c r="BL9" s="238"/>
      <c r="BM9" s="255">
        <f t="shared" ref="BM9" si="122">BL8/$B8</f>
        <v>0.5651330060509191</v>
      </c>
      <c r="BN9" s="238"/>
      <c r="BO9" s="255">
        <f t="shared" ref="BO9" si="123">BN8/$B8</f>
        <v>0.67091999489600618</v>
      </c>
    </row>
    <row r="10" spans="1:67" hidden="1" outlineLevel="1">
      <c r="A10" s="224" t="s">
        <v>67</v>
      </c>
      <c r="B10" s="256">
        <f>MAX(D10:BO10)</f>
        <v>7.9482758620689653</v>
      </c>
      <c r="C10" s="257">
        <f>MIN(D10:BO10)</f>
        <v>3.9</v>
      </c>
      <c r="D10" s="231">
        <v>4.418181818181818</v>
      </c>
      <c r="E10" s="261"/>
      <c r="F10" s="231">
        <v>5.6037735849056602</v>
      </c>
      <c r="G10" s="261"/>
      <c r="H10" s="231">
        <v>6.25</v>
      </c>
      <c r="I10" s="261"/>
      <c r="J10" s="231">
        <v>5.6716417910447765</v>
      </c>
      <c r="K10" s="261"/>
      <c r="L10" s="231">
        <v>6.101694915254237</v>
      </c>
      <c r="M10" s="261"/>
      <c r="N10" s="231">
        <v>5.615384615384615</v>
      </c>
      <c r="O10" s="261"/>
      <c r="P10" s="231">
        <v>7.2631578947368425</v>
      </c>
      <c r="Q10" s="261"/>
      <c r="R10" s="231">
        <v>6.7547169811320753</v>
      </c>
      <c r="S10" s="261"/>
      <c r="T10" s="231">
        <v>5.8</v>
      </c>
      <c r="U10" s="261"/>
      <c r="V10" s="231">
        <v>5.5</v>
      </c>
      <c r="W10" s="261"/>
      <c r="X10" s="231">
        <v>5.9487179487179489</v>
      </c>
      <c r="Y10" s="261"/>
      <c r="Z10" s="231">
        <v>5.6571428571428575</v>
      </c>
      <c r="AA10" s="261"/>
      <c r="AB10" s="231">
        <v>6.5106382978723403</v>
      </c>
      <c r="AC10" s="261"/>
      <c r="AD10" s="231">
        <v>5.6744186046511631</v>
      </c>
      <c r="AE10" s="261"/>
      <c r="AF10" s="231">
        <v>6.875</v>
      </c>
      <c r="AG10" s="261"/>
      <c r="AH10" s="231">
        <v>6.6792452830188678</v>
      </c>
      <c r="AI10" s="261"/>
      <c r="AJ10" s="231">
        <v>5.6470588235294121</v>
      </c>
      <c r="AK10" s="261"/>
      <c r="AL10" s="231">
        <v>7.9482758620689653</v>
      </c>
      <c r="AM10" s="261"/>
      <c r="AN10" s="231">
        <v>5.8125</v>
      </c>
      <c r="AO10" s="261"/>
      <c r="AP10" s="231">
        <v>5.5750000000000002</v>
      </c>
      <c r="AQ10" s="261"/>
      <c r="AR10" s="231">
        <v>5.98</v>
      </c>
      <c r="AS10" s="261"/>
      <c r="AT10" s="231">
        <v>6.8627450980392153</v>
      </c>
      <c r="AU10" s="261"/>
      <c r="AV10" s="231">
        <v>5.2325581395348841</v>
      </c>
      <c r="AW10" s="261"/>
      <c r="AX10" s="231">
        <v>6.7446808510638299</v>
      </c>
      <c r="AY10" s="261"/>
      <c r="AZ10" s="231">
        <v>3.9</v>
      </c>
      <c r="BA10" s="261"/>
      <c r="BB10" s="231">
        <v>6.8837209302325579</v>
      </c>
      <c r="BC10" s="261"/>
      <c r="BD10" s="231">
        <v>5.8867924528301883</v>
      </c>
      <c r="BE10" s="261"/>
      <c r="BF10" s="231">
        <v>5.7441860465116283</v>
      </c>
      <c r="BG10" s="261"/>
      <c r="BH10" s="231">
        <v>4.3809523809523814</v>
      </c>
      <c r="BI10" s="261"/>
      <c r="BJ10" s="231">
        <v>7.1698113207547172</v>
      </c>
      <c r="BK10" s="261"/>
      <c r="BL10" s="231">
        <v>5.2325581395348841</v>
      </c>
      <c r="BM10" s="261"/>
      <c r="BN10" s="231">
        <v>6.6388888888888893</v>
      </c>
      <c r="BO10" s="261"/>
    </row>
    <row r="11" spans="1:67" s="239" customFormat="1" hidden="1" outlineLevel="1">
      <c r="A11" s="233"/>
      <c r="B11" s="259"/>
      <c r="C11" s="260"/>
      <c r="D11" s="238"/>
      <c r="E11" s="255">
        <f>D10/$B10</f>
        <v>0.55586669295996849</v>
      </c>
      <c r="F11" s="238"/>
      <c r="G11" s="255">
        <f t="shared" ref="G11" si="124">F10/$B10</f>
        <v>0.70503008226578812</v>
      </c>
      <c r="H11" s="238"/>
      <c r="I11" s="255">
        <f t="shared" ref="I11" si="125">H10/$B10</f>
        <v>0.78633405639913234</v>
      </c>
      <c r="J11" s="238"/>
      <c r="K11" s="255">
        <f t="shared" ref="K11" si="126">J10/$B10</f>
        <v>0.71356881535921268</v>
      </c>
      <c r="L11" s="238"/>
      <c r="M11" s="255">
        <f t="shared" ref="M11" si="127">L10/$B10</f>
        <v>0.76767528217949188</v>
      </c>
      <c r="N11" s="238"/>
      <c r="O11" s="255">
        <f t="shared" ref="O11" si="128">N10/$B10</f>
        <v>0.70649090605706655</v>
      </c>
      <c r="P11" s="238"/>
      <c r="Q11" s="255">
        <f t="shared" ref="Q11" si="129">P10/$B10</f>
        <v>0.91380294554172858</v>
      </c>
      <c r="R11" s="238"/>
      <c r="S11" s="255">
        <f t="shared" ref="S11" si="130">R10/$B10</f>
        <v>0.84983424057626977</v>
      </c>
      <c r="T11" s="238"/>
      <c r="U11" s="255">
        <f t="shared" ref="U11" si="131">T10/$B10</f>
        <v>0.72971800433839484</v>
      </c>
      <c r="V11" s="238"/>
      <c r="W11" s="255">
        <f t="shared" ref="W11" si="132">V10/$B10</f>
        <v>0.69197396963123647</v>
      </c>
      <c r="X11" s="238"/>
      <c r="Y11" s="255">
        <f t="shared" ref="Y11" si="133">X10/$B10</f>
        <v>0.74842872239835367</v>
      </c>
      <c r="Z11" s="238"/>
      <c r="AA11" s="255">
        <f t="shared" ref="AA11" si="134">Z10/$B10</f>
        <v>0.7117446544778433</v>
      </c>
      <c r="AB11" s="238"/>
      <c r="AC11" s="255">
        <f t="shared" ref="AC11" si="135">AB10/$B10</f>
        <v>0.81912585960216</v>
      </c>
      <c r="AD11" s="238"/>
      <c r="AE11" s="255">
        <f t="shared" ref="AE11" si="136">AD10/$B10</f>
        <v>0.71391817585632855</v>
      </c>
      <c r="AF11" s="238"/>
      <c r="AG11" s="255">
        <f t="shared" ref="AG11" si="137">AF10/$B10</f>
        <v>0.86496746203904562</v>
      </c>
      <c r="AH11" s="238"/>
      <c r="AI11" s="255">
        <f t="shared" ref="AI11" si="138">AH10/$B10</f>
        <v>0.84033888593295958</v>
      </c>
      <c r="AJ11" s="238"/>
      <c r="AK11" s="255">
        <f t="shared" ref="AK11" si="139">AJ10/$B10</f>
        <v>0.71047594742886311</v>
      </c>
      <c r="AL11" s="238"/>
      <c r="AM11" s="255">
        <f t="shared" ref="AM11" si="140">AL10/$B10</f>
        <v>1</v>
      </c>
      <c r="AN11" s="238"/>
      <c r="AO11" s="255">
        <f t="shared" ref="AO11" si="141">AN10/$B10</f>
        <v>0.73129067245119306</v>
      </c>
      <c r="AP11" s="238"/>
      <c r="AQ11" s="255">
        <f t="shared" ref="AQ11" si="142">AP10/$B10</f>
        <v>0.70140997830802609</v>
      </c>
      <c r="AR11" s="238"/>
      <c r="AS11" s="255">
        <f t="shared" ref="AS11" si="143">AR10/$B10</f>
        <v>0.75236442516268986</v>
      </c>
      <c r="AT11" s="238"/>
      <c r="AU11" s="255">
        <f t="shared" ref="AU11" si="144">AT10/$B10</f>
        <v>0.86342563055590993</v>
      </c>
      <c r="AV11" s="238"/>
      <c r="AW11" s="255">
        <f t="shared" ref="AW11" si="145">AV10/$B10</f>
        <v>0.658326186752762</v>
      </c>
      <c r="AX11" s="238"/>
      <c r="AY11" s="255">
        <f t="shared" ref="AY11" si="146">AX10/$B10</f>
        <v>0.84857156043753179</v>
      </c>
      <c r="AZ11" s="238"/>
      <c r="BA11" s="255">
        <f t="shared" ref="BA11" si="147">AZ10/$B10</f>
        <v>0.49067245119305858</v>
      </c>
      <c r="BB11" s="238"/>
      <c r="BC11" s="255">
        <f t="shared" ref="BC11" si="148">BB10/$B10</f>
        <v>0.86606467235030016</v>
      </c>
      <c r="BD11" s="238"/>
      <c r="BE11" s="255">
        <f t="shared" ref="BE11" si="149">BD10/$B10</f>
        <v>0.74063766217820159</v>
      </c>
      <c r="BF11" s="238"/>
      <c r="BG11" s="255">
        <f t="shared" ref="BG11" si="150">BF10/$B10</f>
        <v>0.72269585834636541</v>
      </c>
      <c r="BH11" s="238"/>
      <c r="BI11" s="255">
        <f t="shared" ref="BI11" si="151">BH10/$B10</f>
        <v>0.55118272905691568</v>
      </c>
      <c r="BJ11" s="238"/>
      <c r="BK11" s="255">
        <f t="shared" ref="BK11" si="152">BJ10/$B10</f>
        <v>0.90205869111447634</v>
      </c>
      <c r="BL11" s="238"/>
      <c r="BM11" s="255">
        <f t="shared" ref="BM11" si="153">BL10/$B10</f>
        <v>0.658326186752762</v>
      </c>
      <c r="BN11" s="238"/>
      <c r="BO11" s="255">
        <f t="shared" ref="BO11" si="154">BN10/$B10</f>
        <v>0.83526150879730066</v>
      </c>
    </row>
    <row r="12" spans="1:67" collapsed="1">
      <c r="A12" s="224" t="s">
        <v>72</v>
      </c>
      <c r="B12" s="250">
        <f>MAX(D12:BO12)</f>
        <v>0.6</v>
      </c>
      <c r="C12" s="251">
        <f>MIN(D12:BO12)</f>
        <v>9.0909090909090912E-2</v>
      </c>
      <c r="D12" s="227">
        <v>0.35714285714285715</v>
      </c>
      <c r="E12" s="252"/>
      <c r="F12" s="227">
        <v>0.41666666666666669</v>
      </c>
      <c r="G12" s="252"/>
      <c r="H12" s="227">
        <v>9.0909090909090912E-2</v>
      </c>
      <c r="I12" s="252"/>
      <c r="J12" s="227">
        <v>0.15789473684210525</v>
      </c>
      <c r="K12" s="252"/>
      <c r="L12" s="227">
        <v>0.35</v>
      </c>
      <c r="M12" s="252"/>
      <c r="N12" s="227">
        <v>0.27272727272727271</v>
      </c>
      <c r="O12" s="252"/>
      <c r="P12" s="227">
        <v>0.5</v>
      </c>
      <c r="Q12" s="252"/>
      <c r="R12" s="227">
        <v>0.38461538461538464</v>
      </c>
      <c r="S12" s="252"/>
      <c r="T12" s="227">
        <v>0.42857142857142855</v>
      </c>
      <c r="U12" s="252"/>
      <c r="V12" s="227">
        <v>0.33333333333333331</v>
      </c>
      <c r="W12" s="252"/>
      <c r="X12" s="227">
        <v>0.4</v>
      </c>
      <c r="Y12" s="252"/>
      <c r="Z12" s="227">
        <v>0.27272727272727271</v>
      </c>
      <c r="AA12" s="252"/>
      <c r="AB12" s="227">
        <v>0.33333333333333331</v>
      </c>
      <c r="AC12" s="252"/>
      <c r="AD12" s="227">
        <v>0.5</v>
      </c>
      <c r="AE12" s="252"/>
      <c r="AF12" s="227">
        <v>0.25</v>
      </c>
      <c r="AG12" s="252"/>
      <c r="AH12" s="227">
        <v>0.25</v>
      </c>
      <c r="AI12" s="252"/>
      <c r="AJ12" s="227">
        <v>0.6</v>
      </c>
      <c r="AK12" s="252"/>
      <c r="AL12" s="227">
        <v>0.27272727272727271</v>
      </c>
      <c r="AM12" s="252"/>
      <c r="AN12" s="227">
        <v>0.42857142857142855</v>
      </c>
      <c r="AO12" s="252"/>
      <c r="AP12" s="227">
        <v>0.4</v>
      </c>
      <c r="AQ12" s="252"/>
      <c r="AR12" s="227">
        <v>0.44444444444444442</v>
      </c>
      <c r="AS12" s="252"/>
      <c r="AT12" s="227">
        <v>0.33333333333333331</v>
      </c>
      <c r="AU12" s="252"/>
      <c r="AV12" s="227">
        <v>0.33333333333333331</v>
      </c>
      <c r="AW12" s="252"/>
      <c r="AX12" s="227">
        <v>0.22222222222222221</v>
      </c>
      <c r="AY12" s="252"/>
      <c r="AZ12" s="227">
        <v>0.22222222222222221</v>
      </c>
      <c r="BA12" s="252"/>
      <c r="BB12" s="227">
        <v>0.42857142857142855</v>
      </c>
      <c r="BC12" s="252"/>
      <c r="BD12" s="227">
        <v>9.0909090909090912E-2</v>
      </c>
      <c r="BE12" s="252"/>
      <c r="BF12" s="227">
        <v>0.23076923076923078</v>
      </c>
      <c r="BG12" s="252"/>
      <c r="BH12" s="227">
        <v>0.3</v>
      </c>
      <c r="BI12" s="252"/>
      <c r="BJ12" s="227">
        <v>0.2</v>
      </c>
      <c r="BK12" s="252"/>
      <c r="BL12" s="227">
        <v>0.25</v>
      </c>
      <c r="BM12" s="252"/>
      <c r="BN12" s="227">
        <v>0.125</v>
      </c>
      <c r="BO12" s="252"/>
    </row>
    <row r="13" spans="1:67" s="239" customFormat="1">
      <c r="A13" s="233"/>
      <c r="B13" s="253"/>
      <c r="C13" s="254"/>
      <c r="D13" s="237"/>
      <c r="E13" s="255">
        <f>D12/$B12</f>
        <v>0.59523809523809523</v>
      </c>
      <c r="F13" s="237"/>
      <c r="G13" s="255">
        <f t="shared" ref="G13" si="155">F12/$B12</f>
        <v>0.69444444444444453</v>
      </c>
      <c r="H13" s="237"/>
      <c r="I13" s="255">
        <f t="shared" ref="I13" si="156">H12/$B12</f>
        <v>0.15151515151515152</v>
      </c>
      <c r="J13" s="237"/>
      <c r="K13" s="255">
        <f t="shared" ref="K13" si="157">J12/$B12</f>
        <v>0.26315789473684209</v>
      </c>
      <c r="L13" s="237"/>
      <c r="M13" s="255">
        <f t="shared" ref="M13" si="158">L12/$B12</f>
        <v>0.58333333333333337</v>
      </c>
      <c r="N13" s="237"/>
      <c r="O13" s="255">
        <f t="shared" ref="O13" si="159">N12/$B12</f>
        <v>0.45454545454545453</v>
      </c>
      <c r="P13" s="237"/>
      <c r="Q13" s="255">
        <f t="shared" ref="Q13" si="160">P12/$B12</f>
        <v>0.83333333333333337</v>
      </c>
      <c r="R13" s="237"/>
      <c r="S13" s="255">
        <f t="shared" ref="S13" si="161">R12/$B12</f>
        <v>0.64102564102564108</v>
      </c>
      <c r="T13" s="237"/>
      <c r="U13" s="255">
        <f t="shared" ref="U13" si="162">T12/$B12</f>
        <v>0.7142857142857143</v>
      </c>
      <c r="V13" s="237"/>
      <c r="W13" s="255">
        <f t="shared" ref="W13" si="163">V12/$B12</f>
        <v>0.55555555555555558</v>
      </c>
      <c r="X13" s="237"/>
      <c r="Y13" s="255">
        <f t="shared" ref="Y13" si="164">X12/$B12</f>
        <v>0.66666666666666674</v>
      </c>
      <c r="Z13" s="237"/>
      <c r="AA13" s="255">
        <f t="shared" ref="AA13" si="165">Z12/$B12</f>
        <v>0.45454545454545453</v>
      </c>
      <c r="AB13" s="237"/>
      <c r="AC13" s="255">
        <f t="shared" ref="AC13" si="166">AB12/$B12</f>
        <v>0.55555555555555558</v>
      </c>
      <c r="AD13" s="237"/>
      <c r="AE13" s="255">
        <f t="shared" ref="AE13" si="167">AD12/$B12</f>
        <v>0.83333333333333337</v>
      </c>
      <c r="AF13" s="237"/>
      <c r="AG13" s="255">
        <f t="shared" ref="AG13" si="168">AF12/$B12</f>
        <v>0.41666666666666669</v>
      </c>
      <c r="AH13" s="237"/>
      <c r="AI13" s="255">
        <f t="shared" ref="AI13" si="169">AH12/$B12</f>
        <v>0.41666666666666669</v>
      </c>
      <c r="AJ13" s="237"/>
      <c r="AK13" s="255">
        <f t="shared" ref="AK13" si="170">AJ12/$B12</f>
        <v>1</v>
      </c>
      <c r="AL13" s="237"/>
      <c r="AM13" s="255">
        <f t="shared" ref="AM13" si="171">AL12/$B12</f>
        <v>0.45454545454545453</v>
      </c>
      <c r="AN13" s="237"/>
      <c r="AO13" s="255">
        <f t="shared" ref="AO13" si="172">AN12/$B12</f>
        <v>0.7142857142857143</v>
      </c>
      <c r="AP13" s="237"/>
      <c r="AQ13" s="255">
        <f t="shared" ref="AQ13" si="173">AP12/$B12</f>
        <v>0.66666666666666674</v>
      </c>
      <c r="AR13" s="237"/>
      <c r="AS13" s="255">
        <f t="shared" ref="AS13" si="174">AR12/$B12</f>
        <v>0.7407407407407407</v>
      </c>
      <c r="AT13" s="237"/>
      <c r="AU13" s="255">
        <f t="shared" ref="AU13" si="175">AT12/$B12</f>
        <v>0.55555555555555558</v>
      </c>
      <c r="AV13" s="237"/>
      <c r="AW13" s="255">
        <f t="shared" ref="AW13" si="176">AV12/$B12</f>
        <v>0.55555555555555558</v>
      </c>
      <c r="AX13" s="237"/>
      <c r="AY13" s="255">
        <f t="shared" ref="AY13" si="177">AX12/$B12</f>
        <v>0.37037037037037035</v>
      </c>
      <c r="AZ13" s="237"/>
      <c r="BA13" s="255">
        <f t="shared" ref="BA13" si="178">AZ12/$B12</f>
        <v>0.37037037037037035</v>
      </c>
      <c r="BB13" s="237"/>
      <c r="BC13" s="255">
        <f t="shared" ref="BC13" si="179">BB12/$B12</f>
        <v>0.7142857142857143</v>
      </c>
      <c r="BD13" s="237"/>
      <c r="BE13" s="255">
        <f t="shared" ref="BE13" si="180">BD12/$B12</f>
        <v>0.15151515151515152</v>
      </c>
      <c r="BF13" s="237"/>
      <c r="BG13" s="255">
        <f t="shared" ref="BG13" si="181">BF12/$B12</f>
        <v>0.38461538461538464</v>
      </c>
      <c r="BH13" s="237"/>
      <c r="BI13" s="255">
        <f t="shared" ref="BI13" si="182">BH12/$B12</f>
        <v>0.5</v>
      </c>
      <c r="BJ13" s="237"/>
      <c r="BK13" s="255">
        <f t="shared" ref="BK13" si="183">BJ12/$B12</f>
        <v>0.33333333333333337</v>
      </c>
      <c r="BL13" s="237"/>
      <c r="BM13" s="255">
        <f t="shared" ref="BM13" si="184">BL12/$B12</f>
        <v>0.41666666666666669</v>
      </c>
      <c r="BN13" s="237"/>
      <c r="BO13" s="255">
        <f t="shared" ref="BO13" si="185">BN12/$B12</f>
        <v>0.20833333333333334</v>
      </c>
    </row>
    <row r="14" spans="1:67" hidden="1" outlineLevel="1">
      <c r="A14" s="224" t="s">
        <v>84</v>
      </c>
      <c r="B14" s="250">
        <f>MAX(D14:BO14)</f>
        <v>0.13207547169811321</v>
      </c>
      <c r="C14" s="251">
        <f>MIN(D14:BO14)</f>
        <v>0</v>
      </c>
      <c r="D14" s="227">
        <v>4.2857142857142858E-2</v>
      </c>
      <c r="E14" s="252"/>
      <c r="F14" s="227">
        <v>0.11764705882352941</v>
      </c>
      <c r="G14" s="252"/>
      <c r="H14" s="227">
        <v>4.4117647058823532E-2</v>
      </c>
      <c r="I14" s="252"/>
      <c r="J14" s="227">
        <v>9.3333333333333338E-2</v>
      </c>
      <c r="K14" s="252"/>
      <c r="L14" s="227">
        <v>7.0422535211267609E-2</v>
      </c>
      <c r="M14" s="252"/>
      <c r="N14" s="227">
        <v>0</v>
      </c>
      <c r="O14" s="252"/>
      <c r="P14" s="227">
        <v>5.8823529411764705E-2</v>
      </c>
      <c r="Q14" s="252"/>
      <c r="R14" s="227">
        <v>4.4117647058823532E-2</v>
      </c>
      <c r="S14" s="252"/>
      <c r="T14" s="227">
        <v>4.4117647058823532E-2</v>
      </c>
      <c r="U14" s="252"/>
      <c r="V14" s="227">
        <v>7.407407407407407E-2</v>
      </c>
      <c r="W14" s="252"/>
      <c r="X14" s="227">
        <v>4.2553191489361701E-2</v>
      </c>
      <c r="Y14" s="252"/>
      <c r="Z14" s="227">
        <v>2.3255813953488372E-2</v>
      </c>
      <c r="AA14" s="252"/>
      <c r="AB14" s="227">
        <v>8.771929824561403E-2</v>
      </c>
      <c r="AC14" s="252"/>
      <c r="AD14" s="227">
        <v>1.8518518518518517E-2</v>
      </c>
      <c r="AE14" s="252"/>
      <c r="AF14" s="227">
        <v>0.11688311688311688</v>
      </c>
      <c r="AG14" s="252"/>
      <c r="AH14" s="227">
        <v>7.1428571428571425E-2</v>
      </c>
      <c r="AI14" s="252"/>
      <c r="AJ14" s="227">
        <v>7.3529411764705885E-2</v>
      </c>
      <c r="AK14" s="252"/>
      <c r="AL14" s="227">
        <v>0.12121212121212122</v>
      </c>
      <c r="AM14" s="252"/>
      <c r="AN14" s="227">
        <v>3.2786885245901641E-2</v>
      </c>
      <c r="AO14" s="252"/>
      <c r="AP14" s="227">
        <v>6.25E-2</v>
      </c>
      <c r="AQ14" s="252"/>
      <c r="AR14" s="227">
        <v>6.8965517241379309E-2</v>
      </c>
      <c r="AS14" s="252"/>
      <c r="AT14" s="227">
        <v>4.8387096774193547E-2</v>
      </c>
      <c r="AU14" s="252"/>
      <c r="AV14" s="227">
        <v>3.7735849056603772E-2</v>
      </c>
      <c r="AW14" s="252"/>
      <c r="AX14" s="227">
        <v>5.7971014492753624E-2</v>
      </c>
      <c r="AY14" s="252"/>
      <c r="AZ14" s="227">
        <v>0</v>
      </c>
      <c r="BA14" s="252"/>
      <c r="BB14" s="227">
        <v>0.13207547169811321</v>
      </c>
      <c r="BC14" s="252"/>
      <c r="BD14" s="227">
        <v>4.7619047619047616E-2</v>
      </c>
      <c r="BE14" s="252"/>
      <c r="BF14" s="227">
        <v>1.6666666666666666E-2</v>
      </c>
      <c r="BG14" s="252"/>
      <c r="BH14" s="227">
        <v>2.1276595744680851E-2</v>
      </c>
      <c r="BI14" s="252"/>
      <c r="BJ14" s="227">
        <v>3.3333333333333333E-2</v>
      </c>
      <c r="BK14" s="252"/>
      <c r="BL14" s="227">
        <v>0</v>
      </c>
      <c r="BM14" s="252"/>
      <c r="BN14" s="227">
        <v>5.8823529411764705E-2</v>
      </c>
      <c r="BO14" s="252"/>
    </row>
    <row r="15" spans="1:67" s="239" customFormat="1" hidden="1" outlineLevel="1">
      <c r="A15" s="233"/>
      <c r="B15" s="253"/>
      <c r="C15" s="254"/>
      <c r="D15" s="237"/>
      <c r="E15" s="255">
        <f>D14/$B14</f>
        <v>0.32448979591836735</v>
      </c>
      <c r="F15" s="237"/>
      <c r="G15" s="255">
        <f t="shared" ref="G15" si="186">F14/$B14</f>
        <v>0.89075630252100835</v>
      </c>
      <c r="H15" s="237"/>
      <c r="I15" s="255">
        <f t="shared" ref="I15" si="187">H14/$B14</f>
        <v>0.33403361344537819</v>
      </c>
      <c r="J15" s="237"/>
      <c r="K15" s="255">
        <f t="shared" ref="K15" si="188">J14/$B14</f>
        <v>0.70666666666666667</v>
      </c>
      <c r="L15" s="237"/>
      <c r="M15" s="255">
        <f t="shared" ref="M15" si="189">L14/$B14</f>
        <v>0.53319919517102621</v>
      </c>
      <c r="N15" s="237"/>
      <c r="O15" s="255">
        <f t="shared" ref="O15" si="190">N14/$B14</f>
        <v>0</v>
      </c>
      <c r="P15" s="237"/>
      <c r="Q15" s="255">
        <f t="shared" ref="Q15" si="191">P14/$B14</f>
        <v>0.44537815126050417</v>
      </c>
      <c r="R15" s="237"/>
      <c r="S15" s="255">
        <f t="shared" ref="S15" si="192">R14/$B14</f>
        <v>0.33403361344537819</v>
      </c>
      <c r="T15" s="237"/>
      <c r="U15" s="255">
        <f t="shared" ref="U15" si="193">T14/$B14</f>
        <v>0.33403361344537819</v>
      </c>
      <c r="V15" s="237"/>
      <c r="W15" s="255">
        <f t="shared" ref="W15" si="194">V14/$B14</f>
        <v>0.56084656084656082</v>
      </c>
      <c r="X15" s="237"/>
      <c r="Y15" s="255">
        <f t="shared" ref="Y15" si="195">X14/$B14</f>
        <v>0.32218844984802431</v>
      </c>
      <c r="Z15" s="237"/>
      <c r="AA15" s="255">
        <f t="shared" ref="AA15" si="196">Z14/$B14</f>
        <v>0.17607973421926909</v>
      </c>
      <c r="AB15" s="237"/>
      <c r="AC15" s="255">
        <f t="shared" ref="AC15" si="197">AB14/$B14</f>
        <v>0.66416040100250628</v>
      </c>
      <c r="AD15" s="237"/>
      <c r="AE15" s="255">
        <f t="shared" ref="AE15" si="198">AD14/$B14</f>
        <v>0.1402116402116402</v>
      </c>
      <c r="AF15" s="237"/>
      <c r="AG15" s="255">
        <f t="shared" ref="AG15" si="199">AF14/$B14</f>
        <v>0.88497217068645639</v>
      </c>
      <c r="AH15" s="237"/>
      <c r="AI15" s="255">
        <f t="shared" ref="AI15" si="200">AH14/$B14</f>
        <v>0.54081632653061218</v>
      </c>
      <c r="AJ15" s="237"/>
      <c r="AK15" s="255">
        <f t="shared" ref="AK15" si="201">AJ14/$B14</f>
        <v>0.55672268907563027</v>
      </c>
      <c r="AL15" s="237"/>
      <c r="AM15" s="255">
        <f t="shared" ref="AM15" si="202">AL14/$B14</f>
        <v>0.91774891774891776</v>
      </c>
      <c r="AN15" s="237"/>
      <c r="AO15" s="255">
        <f t="shared" ref="AO15" si="203">AN14/$B14</f>
        <v>0.24824355971896958</v>
      </c>
      <c r="AP15" s="237"/>
      <c r="AQ15" s="255">
        <f t="shared" ref="AQ15" si="204">AP14/$B14</f>
        <v>0.4732142857142857</v>
      </c>
      <c r="AR15" s="237"/>
      <c r="AS15" s="255">
        <f t="shared" ref="AS15" si="205">AR14/$B14</f>
        <v>0.52216748768472909</v>
      </c>
      <c r="AT15" s="237"/>
      <c r="AU15" s="255">
        <f t="shared" ref="AU15" si="206">AT14/$B14</f>
        <v>0.36635944700460826</v>
      </c>
      <c r="AV15" s="237"/>
      <c r="AW15" s="255">
        <f t="shared" ref="AW15" si="207">AV14/$B14</f>
        <v>0.2857142857142857</v>
      </c>
      <c r="AX15" s="237"/>
      <c r="AY15" s="255">
        <f t="shared" ref="AY15" si="208">AX14/$B14</f>
        <v>0.43892339544513459</v>
      </c>
      <c r="AZ15" s="237"/>
      <c r="BA15" s="255">
        <f t="shared" ref="BA15" si="209">AZ14/$B14</f>
        <v>0</v>
      </c>
      <c r="BB15" s="237"/>
      <c r="BC15" s="255">
        <f t="shared" ref="BC15" si="210">BB14/$B14</f>
        <v>1</v>
      </c>
      <c r="BD15" s="237"/>
      <c r="BE15" s="255">
        <f t="shared" ref="BE15" si="211">BD14/$B14</f>
        <v>0.36054421768707484</v>
      </c>
      <c r="BF15" s="237"/>
      <c r="BG15" s="255">
        <f t="shared" ref="BG15" si="212">BF14/$B14</f>
        <v>0.12619047619047619</v>
      </c>
      <c r="BH15" s="237"/>
      <c r="BI15" s="255">
        <f t="shared" ref="BI15" si="213">BH14/$B14</f>
        <v>0.16109422492401215</v>
      </c>
      <c r="BJ15" s="237"/>
      <c r="BK15" s="255">
        <f t="shared" ref="BK15" si="214">BJ14/$B14</f>
        <v>0.25238095238095237</v>
      </c>
      <c r="BL15" s="237"/>
      <c r="BM15" s="255">
        <f t="shared" ref="BM15" si="215">BL14/$B14</f>
        <v>0</v>
      </c>
      <c r="BN15" s="237"/>
      <c r="BO15" s="255">
        <f t="shared" ref="BO15" si="216">BN14/$B14</f>
        <v>0.44537815126050417</v>
      </c>
    </row>
    <row r="16" spans="1:67" hidden="1" outlineLevel="1">
      <c r="A16" s="224" t="s">
        <v>86</v>
      </c>
      <c r="B16" s="250">
        <f>MAX(D16:BO16)</f>
        <v>0.16666666666666666</v>
      </c>
      <c r="C16" s="251">
        <f>MIN(D16:BO16)</f>
        <v>0</v>
      </c>
      <c r="D16" s="227">
        <v>1.4285714285714285E-2</v>
      </c>
      <c r="E16" s="252"/>
      <c r="F16" s="227">
        <v>4.4117647058823532E-2</v>
      </c>
      <c r="G16" s="252"/>
      <c r="H16" s="227">
        <v>2.9411764705882353E-2</v>
      </c>
      <c r="I16" s="252"/>
      <c r="J16" s="227">
        <v>0.12</v>
      </c>
      <c r="K16" s="252"/>
      <c r="L16" s="227">
        <v>1.4084507042253521E-2</v>
      </c>
      <c r="M16" s="252"/>
      <c r="N16" s="227">
        <v>4.5454545454545456E-2</v>
      </c>
      <c r="O16" s="252"/>
      <c r="P16" s="227">
        <v>0.10294117647058823</v>
      </c>
      <c r="Q16" s="252"/>
      <c r="R16" s="227">
        <v>7.3529411764705885E-2</v>
      </c>
      <c r="S16" s="252"/>
      <c r="T16" s="227">
        <v>7.3529411764705885E-2</v>
      </c>
      <c r="U16" s="252"/>
      <c r="V16" s="227">
        <v>0</v>
      </c>
      <c r="W16" s="252"/>
      <c r="X16" s="227">
        <v>2.1276595744680851E-2</v>
      </c>
      <c r="Y16" s="252"/>
      <c r="Z16" s="227">
        <v>6.9767441860465115E-2</v>
      </c>
      <c r="AA16" s="252"/>
      <c r="AB16" s="227">
        <v>8.771929824561403E-2</v>
      </c>
      <c r="AC16" s="252"/>
      <c r="AD16" s="227">
        <v>3.7037037037037035E-2</v>
      </c>
      <c r="AE16" s="252"/>
      <c r="AF16" s="227">
        <v>6.4935064935064929E-2</v>
      </c>
      <c r="AG16" s="252"/>
      <c r="AH16" s="227">
        <v>5.7142857142857141E-2</v>
      </c>
      <c r="AI16" s="252"/>
      <c r="AJ16" s="227">
        <v>1.4705882352941176E-2</v>
      </c>
      <c r="AK16" s="252"/>
      <c r="AL16" s="227">
        <v>0.12121212121212122</v>
      </c>
      <c r="AM16" s="252"/>
      <c r="AN16" s="227">
        <v>3.2786885245901641E-2</v>
      </c>
      <c r="AO16" s="252"/>
      <c r="AP16" s="227">
        <v>4.1666666666666664E-2</v>
      </c>
      <c r="AQ16" s="252"/>
      <c r="AR16" s="227">
        <v>5.1724137931034482E-2</v>
      </c>
      <c r="AS16" s="252"/>
      <c r="AT16" s="227">
        <v>0.11290322580645161</v>
      </c>
      <c r="AU16" s="252"/>
      <c r="AV16" s="227">
        <v>5.6603773584905662E-2</v>
      </c>
      <c r="AW16" s="252"/>
      <c r="AX16" s="227">
        <v>0.10144927536231885</v>
      </c>
      <c r="AY16" s="252"/>
      <c r="AZ16" s="227">
        <v>3.3333333333333333E-2</v>
      </c>
      <c r="BA16" s="252"/>
      <c r="BB16" s="227">
        <v>7.5471698113207544E-2</v>
      </c>
      <c r="BC16" s="252"/>
      <c r="BD16" s="227">
        <v>4.7619047619047616E-2</v>
      </c>
      <c r="BE16" s="252"/>
      <c r="BF16" s="227">
        <v>6.6666666666666666E-2</v>
      </c>
      <c r="BG16" s="252"/>
      <c r="BH16" s="227">
        <v>0</v>
      </c>
      <c r="BI16" s="252"/>
      <c r="BJ16" s="227">
        <v>0.16666666666666666</v>
      </c>
      <c r="BK16" s="252"/>
      <c r="BL16" s="227">
        <v>7.0175438596491224E-2</v>
      </c>
      <c r="BM16" s="252"/>
      <c r="BN16" s="227">
        <v>5.8823529411764705E-2</v>
      </c>
      <c r="BO16" s="252"/>
    </row>
    <row r="17" spans="1:67" s="239" customFormat="1" hidden="1" outlineLevel="1">
      <c r="A17" s="233"/>
      <c r="B17" s="253"/>
      <c r="C17" s="254"/>
      <c r="D17" s="237"/>
      <c r="E17" s="255">
        <f>D16/$B16</f>
        <v>8.5714285714285715E-2</v>
      </c>
      <c r="F17" s="237"/>
      <c r="G17" s="255">
        <f t="shared" ref="G17" si="217">F16/$B16</f>
        <v>0.26470588235294124</v>
      </c>
      <c r="H17" s="237"/>
      <c r="I17" s="255">
        <f t="shared" ref="I17" si="218">H16/$B16</f>
        <v>0.17647058823529413</v>
      </c>
      <c r="J17" s="237"/>
      <c r="K17" s="255">
        <f t="shared" ref="K17" si="219">J16/$B16</f>
        <v>0.72</v>
      </c>
      <c r="L17" s="237"/>
      <c r="M17" s="255">
        <f t="shared" ref="M17" si="220">L16/$B16</f>
        <v>8.4507042253521139E-2</v>
      </c>
      <c r="N17" s="237"/>
      <c r="O17" s="255">
        <f t="shared" ref="O17" si="221">N16/$B16</f>
        <v>0.27272727272727276</v>
      </c>
      <c r="P17" s="237"/>
      <c r="Q17" s="255">
        <f t="shared" ref="Q17" si="222">P16/$B16</f>
        <v>0.61764705882352944</v>
      </c>
      <c r="R17" s="237"/>
      <c r="S17" s="255">
        <f t="shared" ref="S17" si="223">R16/$B16</f>
        <v>0.44117647058823534</v>
      </c>
      <c r="T17" s="237"/>
      <c r="U17" s="255">
        <f t="shared" ref="U17" si="224">T16/$B16</f>
        <v>0.44117647058823534</v>
      </c>
      <c r="V17" s="237"/>
      <c r="W17" s="255">
        <f t="shared" ref="W17" si="225">V16/$B16</f>
        <v>0</v>
      </c>
      <c r="X17" s="237"/>
      <c r="Y17" s="255">
        <f t="shared" ref="Y17" si="226">X16/$B16</f>
        <v>0.12765957446808512</v>
      </c>
      <c r="Z17" s="237"/>
      <c r="AA17" s="255">
        <f t="shared" ref="AA17" si="227">Z16/$B16</f>
        <v>0.41860465116279072</v>
      </c>
      <c r="AB17" s="237"/>
      <c r="AC17" s="255">
        <f t="shared" ref="AC17" si="228">AB16/$B16</f>
        <v>0.52631578947368418</v>
      </c>
      <c r="AD17" s="237"/>
      <c r="AE17" s="255">
        <f t="shared" ref="AE17" si="229">AD16/$B16</f>
        <v>0.22222222222222221</v>
      </c>
      <c r="AF17" s="237"/>
      <c r="AG17" s="255">
        <f t="shared" ref="AG17" si="230">AF16/$B16</f>
        <v>0.38961038961038957</v>
      </c>
      <c r="AH17" s="237"/>
      <c r="AI17" s="255">
        <f t="shared" ref="AI17" si="231">AH16/$B16</f>
        <v>0.34285714285714286</v>
      </c>
      <c r="AJ17" s="237"/>
      <c r="AK17" s="255">
        <f t="shared" ref="AK17" si="232">AJ16/$B16</f>
        <v>8.8235294117647065E-2</v>
      </c>
      <c r="AL17" s="237"/>
      <c r="AM17" s="255">
        <f t="shared" ref="AM17" si="233">AL16/$B16</f>
        <v>0.72727272727272729</v>
      </c>
      <c r="AN17" s="237"/>
      <c r="AO17" s="255">
        <f t="shared" ref="AO17" si="234">AN16/$B16</f>
        <v>0.19672131147540986</v>
      </c>
      <c r="AP17" s="237"/>
      <c r="AQ17" s="255">
        <f t="shared" ref="AQ17" si="235">AP16/$B16</f>
        <v>0.25</v>
      </c>
      <c r="AR17" s="237"/>
      <c r="AS17" s="255">
        <f t="shared" ref="AS17" si="236">AR16/$B16</f>
        <v>0.31034482758620691</v>
      </c>
      <c r="AT17" s="237"/>
      <c r="AU17" s="255">
        <f t="shared" ref="AU17" si="237">AT16/$B16</f>
        <v>0.67741935483870974</v>
      </c>
      <c r="AV17" s="237"/>
      <c r="AW17" s="255">
        <f t="shared" ref="AW17" si="238">AV16/$B16</f>
        <v>0.339622641509434</v>
      </c>
      <c r="AX17" s="237"/>
      <c r="AY17" s="255">
        <f t="shared" ref="AY17" si="239">AX16/$B16</f>
        <v>0.60869565217391308</v>
      </c>
      <c r="AZ17" s="237"/>
      <c r="BA17" s="255">
        <f t="shared" ref="BA17" si="240">AZ16/$B16</f>
        <v>0.2</v>
      </c>
      <c r="BB17" s="237"/>
      <c r="BC17" s="255">
        <f t="shared" ref="BC17" si="241">BB16/$B16</f>
        <v>0.45283018867924529</v>
      </c>
      <c r="BD17" s="237"/>
      <c r="BE17" s="255">
        <f t="shared" ref="BE17" si="242">BD16/$B16</f>
        <v>0.2857142857142857</v>
      </c>
      <c r="BF17" s="237"/>
      <c r="BG17" s="255">
        <f t="shared" ref="BG17" si="243">BF16/$B16</f>
        <v>0.4</v>
      </c>
      <c r="BH17" s="237"/>
      <c r="BI17" s="255">
        <f t="shared" ref="BI17" si="244">BH16/$B16</f>
        <v>0</v>
      </c>
      <c r="BJ17" s="237"/>
      <c r="BK17" s="255">
        <f t="shared" ref="BK17" si="245">BJ16/$B16</f>
        <v>1</v>
      </c>
      <c r="BL17" s="237"/>
      <c r="BM17" s="255">
        <f t="shared" ref="BM17" si="246">BL16/$B16</f>
        <v>0.42105263157894735</v>
      </c>
      <c r="BN17" s="237"/>
      <c r="BO17" s="255">
        <f t="shared" ref="BO17" si="247">BN16/$B16</f>
        <v>0.35294117647058826</v>
      </c>
    </row>
    <row r="18" spans="1:67" hidden="1" outlineLevel="1">
      <c r="A18" s="224" t="s">
        <v>88</v>
      </c>
      <c r="B18" s="250">
        <f>MAX(D18:BO18)</f>
        <v>0.13333333333333333</v>
      </c>
      <c r="C18" s="251">
        <f>MIN(D18:BO18)</f>
        <v>0</v>
      </c>
      <c r="D18" s="227">
        <v>5.7142857142857141E-2</v>
      </c>
      <c r="E18" s="252"/>
      <c r="F18" s="227">
        <v>1.4705882352941176E-2</v>
      </c>
      <c r="G18" s="252"/>
      <c r="H18" s="227">
        <v>5.8823529411764705E-2</v>
      </c>
      <c r="I18" s="252"/>
      <c r="J18" s="227">
        <v>5.3333333333333337E-2</v>
      </c>
      <c r="K18" s="252"/>
      <c r="L18" s="227">
        <v>0.11267605633802817</v>
      </c>
      <c r="M18" s="252"/>
      <c r="N18" s="227">
        <v>3.0303030303030304E-2</v>
      </c>
      <c r="O18" s="252"/>
      <c r="P18" s="227">
        <v>4.4117647058823532E-2</v>
      </c>
      <c r="Q18" s="252"/>
      <c r="R18" s="227">
        <v>7.3529411764705885E-2</v>
      </c>
      <c r="S18" s="252"/>
      <c r="T18" s="227">
        <v>1.4705882352941176E-2</v>
      </c>
      <c r="U18" s="252"/>
      <c r="V18" s="227">
        <v>3.7037037037037035E-2</v>
      </c>
      <c r="W18" s="252"/>
      <c r="X18" s="227">
        <v>2.1276595744680851E-2</v>
      </c>
      <c r="Y18" s="252"/>
      <c r="Z18" s="227">
        <v>2.3255813953488372E-2</v>
      </c>
      <c r="AA18" s="252"/>
      <c r="AB18" s="227">
        <v>5.2631578947368418E-2</v>
      </c>
      <c r="AC18" s="252"/>
      <c r="AD18" s="227">
        <v>9.2592592592592587E-2</v>
      </c>
      <c r="AE18" s="252"/>
      <c r="AF18" s="227">
        <v>5.1948051948051951E-2</v>
      </c>
      <c r="AG18" s="252"/>
      <c r="AH18" s="227">
        <v>4.2857142857142858E-2</v>
      </c>
      <c r="AI18" s="252"/>
      <c r="AJ18" s="227">
        <v>8.8235294117647065E-2</v>
      </c>
      <c r="AK18" s="252"/>
      <c r="AL18" s="227">
        <v>0.10606060606060606</v>
      </c>
      <c r="AM18" s="252"/>
      <c r="AN18" s="227">
        <v>4.9180327868852458E-2</v>
      </c>
      <c r="AO18" s="252"/>
      <c r="AP18" s="227">
        <v>4.1666666666666664E-2</v>
      </c>
      <c r="AQ18" s="252"/>
      <c r="AR18" s="227">
        <v>6.8965517241379309E-2</v>
      </c>
      <c r="AS18" s="252"/>
      <c r="AT18" s="227">
        <v>3.2258064516129031E-2</v>
      </c>
      <c r="AU18" s="252"/>
      <c r="AV18" s="227">
        <v>5.6603773584905662E-2</v>
      </c>
      <c r="AW18" s="252"/>
      <c r="AX18" s="227">
        <v>4.3478260869565216E-2</v>
      </c>
      <c r="AY18" s="252"/>
      <c r="AZ18" s="227">
        <v>3.3333333333333333E-2</v>
      </c>
      <c r="BA18" s="252"/>
      <c r="BB18" s="227">
        <v>1.8867924528301886E-2</v>
      </c>
      <c r="BC18" s="252"/>
      <c r="BD18" s="227">
        <v>0.12698412698412698</v>
      </c>
      <c r="BE18" s="252"/>
      <c r="BF18" s="227">
        <v>0.11666666666666667</v>
      </c>
      <c r="BG18" s="252"/>
      <c r="BH18" s="227">
        <v>0</v>
      </c>
      <c r="BI18" s="252"/>
      <c r="BJ18" s="227">
        <v>0.13333333333333333</v>
      </c>
      <c r="BK18" s="252"/>
      <c r="BL18" s="227">
        <v>7.0175438596491224E-2</v>
      </c>
      <c r="BM18" s="252"/>
      <c r="BN18" s="227">
        <v>3.9215686274509803E-2</v>
      </c>
      <c r="BO18" s="252"/>
    </row>
    <row r="19" spans="1:67" s="239" customFormat="1" hidden="1" outlineLevel="1">
      <c r="A19" s="233"/>
      <c r="B19" s="253"/>
      <c r="C19" s="254"/>
      <c r="D19" s="237"/>
      <c r="E19" s="255">
        <f>D18/$B18</f>
        <v>0.42857142857142855</v>
      </c>
      <c r="F19" s="237"/>
      <c r="G19" s="255">
        <f t="shared" ref="G19" si="248">F18/$B18</f>
        <v>0.11029411764705882</v>
      </c>
      <c r="H19" s="237"/>
      <c r="I19" s="255">
        <f t="shared" ref="I19" si="249">H18/$B18</f>
        <v>0.44117647058823528</v>
      </c>
      <c r="J19" s="237"/>
      <c r="K19" s="255">
        <f t="shared" ref="K19" si="250">J18/$B18</f>
        <v>0.4</v>
      </c>
      <c r="L19" s="237"/>
      <c r="M19" s="255">
        <f t="shared" ref="M19" si="251">L18/$B18</f>
        <v>0.84507042253521125</v>
      </c>
      <c r="N19" s="237"/>
      <c r="O19" s="255">
        <f t="shared" ref="O19" si="252">N18/$B18</f>
        <v>0.22727272727272729</v>
      </c>
      <c r="P19" s="237"/>
      <c r="Q19" s="255">
        <f t="shared" ref="Q19" si="253">P18/$B18</f>
        <v>0.33088235294117652</v>
      </c>
      <c r="R19" s="237"/>
      <c r="S19" s="255">
        <f t="shared" ref="S19" si="254">R18/$B18</f>
        <v>0.55147058823529416</v>
      </c>
      <c r="T19" s="237"/>
      <c r="U19" s="255">
        <f t="shared" ref="U19" si="255">T18/$B18</f>
        <v>0.11029411764705882</v>
      </c>
      <c r="V19" s="237"/>
      <c r="W19" s="255">
        <f t="shared" ref="W19" si="256">V18/$B18</f>
        <v>0.27777777777777779</v>
      </c>
      <c r="X19" s="237"/>
      <c r="Y19" s="255">
        <f t="shared" ref="Y19" si="257">X18/$B18</f>
        <v>0.15957446808510639</v>
      </c>
      <c r="Z19" s="237"/>
      <c r="AA19" s="255">
        <f t="shared" ref="AA19" si="258">Z18/$B18</f>
        <v>0.1744186046511628</v>
      </c>
      <c r="AB19" s="237"/>
      <c r="AC19" s="255">
        <f t="shared" ref="AC19" si="259">AB18/$B18</f>
        <v>0.39473684210526316</v>
      </c>
      <c r="AD19" s="237"/>
      <c r="AE19" s="255">
        <f t="shared" ref="AE19" si="260">AD18/$B18</f>
        <v>0.69444444444444442</v>
      </c>
      <c r="AF19" s="237"/>
      <c r="AG19" s="255">
        <f t="shared" ref="AG19" si="261">AF18/$B18</f>
        <v>0.38961038961038963</v>
      </c>
      <c r="AH19" s="237"/>
      <c r="AI19" s="255">
        <f t="shared" ref="AI19" si="262">AH18/$B18</f>
        <v>0.32142857142857145</v>
      </c>
      <c r="AJ19" s="237"/>
      <c r="AK19" s="255">
        <f t="shared" ref="AK19" si="263">AJ18/$B18</f>
        <v>0.66176470588235303</v>
      </c>
      <c r="AL19" s="237"/>
      <c r="AM19" s="255">
        <f t="shared" ref="AM19" si="264">AL18/$B18</f>
        <v>0.79545454545454553</v>
      </c>
      <c r="AN19" s="237"/>
      <c r="AO19" s="255">
        <f t="shared" ref="AO19" si="265">AN18/$B18</f>
        <v>0.36885245901639346</v>
      </c>
      <c r="AP19" s="237"/>
      <c r="AQ19" s="255">
        <f t="shared" ref="AQ19" si="266">AP18/$B18</f>
        <v>0.3125</v>
      </c>
      <c r="AR19" s="237"/>
      <c r="AS19" s="255">
        <f t="shared" ref="AS19" si="267">AR18/$B18</f>
        <v>0.51724137931034486</v>
      </c>
      <c r="AT19" s="237"/>
      <c r="AU19" s="255">
        <f t="shared" ref="AU19" si="268">AT18/$B18</f>
        <v>0.24193548387096775</v>
      </c>
      <c r="AV19" s="237"/>
      <c r="AW19" s="255">
        <f t="shared" ref="AW19" si="269">AV18/$B18</f>
        <v>0.42452830188679247</v>
      </c>
      <c r="AX19" s="237"/>
      <c r="AY19" s="255">
        <f t="shared" ref="AY19" si="270">AX18/$B18</f>
        <v>0.32608695652173914</v>
      </c>
      <c r="AZ19" s="237"/>
      <c r="BA19" s="255">
        <f t="shared" ref="BA19" si="271">AZ18/$B18</f>
        <v>0.25</v>
      </c>
      <c r="BB19" s="237"/>
      <c r="BC19" s="255">
        <f t="shared" ref="BC19" si="272">BB18/$B18</f>
        <v>0.14150943396226415</v>
      </c>
      <c r="BD19" s="237"/>
      <c r="BE19" s="255">
        <f t="shared" ref="BE19" si="273">BD18/$B18</f>
        <v>0.95238095238095233</v>
      </c>
      <c r="BF19" s="237"/>
      <c r="BG19" s="255">
        <f t="shared" ref="BG19" si="274">BF18/$B18</f>
        <v>0.875</v>
      </c>
      <c r="BH19" s="237"/>
      <c r="BI19" s="255">
        <f t="shared" ref="BI19" si="275">BH18/$B18</f>
        <v>0</v>
      </c>
      <c r="BJ19" s="237"/>
      <c r="BK19" s="255">
        <f t="shared" ref="BK19" si="276">BJ18/$B18</f>
        <v>1</v>
      </c>
      <c r="BL19" s="237"/>
      <c r="BM19" s="255">
        <f t="shared" ref="BM19" si="277">BL18/$B18</f>
        <v>0.52631578947368418</v>
      </c>
      <c r="BN19" s="237"/>
      <c r="BO19" s="255">
        <f t="shared" ref="BO19" si="278">BN18/$B18</f>
        <v>0.29411764705882354</v>
      </c>
    </row>
    <row r="20" spans="1:67" collapsed="1">
      <c r="A20" s="224" t="s">
        <v>94</v>
      </c>
      <c r="B20" s="250">
        <f>MAX(D20:BO20)</f>
        <v>0.34848484848484851</v>
      </c>
      <c r="C20" s="251">
        <f>MIN(D20:BO20)</f>
        <v>2.1276595744680851E-2</v>
      </c>
      <c r="D20" s="227">
        <v>0.11428571428571428</v>
      </c>
      <c r="E20" s="252"/>
      <c r="F20" s="227">
        <v>0.17647058823529413</v>
      </c>
      <c r="G20" s="252"/>
      <c r="H20" s="227">
        <v>0.13235294117647059</v>
      </c>
      <c r="I20" s="252"/>
      <c r="J20" s="227">
        <v>0.26666666666666666</v>
      </c>
      <c r="K20" s="252"/>
      <c r="L20" s="227">
        <v>0.19718309859154931</v>
      </c>
      <c r="M20" s="252"/>
      <c r="N20" s="227">
        <v>7.575757575757576E-2</v>
      </c>
      <c r="O20" s="252"/>
      <c r="P20" s="227">
        <v>0.20588235294117646</v>
      </c>
      <c r="Q20" s="252"/>
      <c r="R20" s="227">
        <v>0.19117647058823528</v>
      </c>
      <c r="S20" s="252"/>
      <c r="T20" s="227">
        <v>0.13235294117647059</v>
      </c>
      <c r="U20" s="252"/>
      <c r="V20" s="227">
        <v>0.1111111111111111</v>
      </c>
      <c r="W20" s="252"/>
      <c r="X20" s="227">
        <v>8.5106382978723402E-2</v>
      </c>
      <c r="Y20" s="252"/>
      <c r="Z20" s="227">
        <v>0.11627906976744186</v>
      </c>
      <c r="AA20" s="252"/>
      <c r="AB20" s="227">
        <v>0.22807017543859648</v>
      </c>
      <c r="AC20" s="252"/>
      <c r="AD20" s="227">
        <v>0.14814814814814814</v>
      </c>
      <c r="AE20" s="252"/>
      <c r="AF20" s="227">
        <v>0.23376623376623379</v>
      </c>
      <c r="AG20" s="252"/>
      <c r="AH20" s="227">
        <v>0.17142857142857143</v>
      </c>
      <c r="AI20" s="252"/>
      <c r="AJ20" s="227">
        <v>0.17647058823529413</v>
      </c>
      <c r="AK20" s="252"/>
      <c r="AL20" s="227">
        <v>0.34848484848484851</v>
      </c>
      <c r="AM20" s="252"/>
      <c r="AN20" s="227">
        <v>0.11475409836065574</v>
      </c>
      <c r="AO20" s="252"/>
      <c r="AP20" s="227">
        <v>0.14583333333333331</v>
      </c>
      <c r="AQ20" s="252"/>
      <c r="AR20" s="227">
        <v>0.18965517241379309</v>
      </c>
      <c r="AS20" s="252"/>
      <c r="AT20" s="227">
        <v>0.19354838709677419</v>
      </c>
      <c r="AU20" s="252"/>
      <c r="AV20" s="227">
        <v>0.15094339622641512</v>
      </c>
      <c r="AW20" s="252"/>
      <c r="AX20" s="227">
        <v>0.20289855072463769</v>
      </c>
      <c r="AY20" s="252"/>
      <c r="AZ20" s="227">
        <v>6.6666666666666666E-2</v>
      </c>
      <c r="BA20" s="252"/>
      <c r="BB20" s="227">
        <v>0.22641509433962265</v>
      </c>
      <c r="BC20" s="252"/>
      <c r="BD20" s="227">
        <v>0.22222222222222221</v>
      </c>
      <c r="BE20" s="252"/>
      <c r="BF20" s="227">
        <v>0.2</v>
      </c>
      <c r="BG20" s="252"/>
      <c r="BH20" s="227">
        <v>2.1276595744680851E-2</v>
      </c>
      <c r="BI20" s="252"/>
      <c r="BJ20" s="227">
        <v>0.33333333333333331</v>
      </c>
      <c r="BK20" s="252"/>
      <c r="BL20" s="227">
        <v>0.14035087719298245</v>
      </c>
      <c r="BM20" s="252"/>
      <c r="BN20" s="227">
        <v>0.15686274509803921</v>
      </c>
      <c r="BO20" s="252"/>
    </row>
    <row r="21" spans="1:67" s="239" customFormat="1">
      <c r="A21" s="233"/>
      <c r="B21" s="253"/>
      <c r="C21" s="254"/>
      <c r="D21" s="237"/>
      <c r="E21" s="255">
        <f>D20/$B20</f>
        <v>0.3279503105590062</v>
      </c>
      <c r="F21" s="237"/>
      <c r="G21" s="255">
        <f t="shared" ref="G21" si="279">F20/$B20</f>
        <v>0.50639386189258306</v>
      </c>
      <c r="H21" s="237"/>
      <c r="I21" s="255">
        <f t="shared" ref="I21" si="280">H20/$B20</f>
        <v>0.37979539641943733</v>
      </c>
      <c r="J21" s="237"/>
      <c r="K21" s="255">
        <f t="shared" ref="K21" si="281">J20/$B20</f>
        <v>0.76521739130434774</v>
      </c>
      <c r="L21" s="237"/>
      <c r="M21" s="255">
        <f t="shared" ref="M21" si="282">L20/$B20</f>
        <v>0.56582976117575012</v>
      </c>
      <c r="N21" s="237"/>
      <c r="O21" s="255">
        <f t="shared" ref="O21" si="283">N20/$B20</f>
        <v>0.21739130434782608</v>
      </c>
      <c r="P21" s="237"/>
      <c r="Q21" s="255">
        <f t="shared" ref="Q21" si="284">P20/$B20</f>
        <v>0.59079283887468026</v>
      </c>
      <c r="R21" s="237"/>
      <c r="S21" s="255">
        <f t="shared" ref="S21" si="285">R20/$B20</f>
        <v>0.54859335038363166</v>
      </c>
      <c r="T21" s="237"/>
      <c r="U21" s="255">
        <f t="shared" ref="U21" si="286">T20/$B20</f>
        <v>0.37979539641943733</v>
      </c>
      <c r="V21" s="237"/>
      <c r="W21" s="255">
        <f t="shared" ref="W21" si="287">V20/$B20</f>
        <v>0.3188405797101449</v>
      </c>
      <c r="X21" s="237"/>
      <c r="Y21" s="255">
        <f t="shared" ref="Y21" si="288">X20/$B20</f>
        <v>0.24421831637372801</v>
      </c>
      <c r="Z21" s="237"/>
      <c r="AA21" s="255">
        <f t="shared" ref="AA21" si="289">Z20/$B20</f>
        <v>0.3336703741152679</v>
      </c>
      <c r="AB21" s="237"/>
      <c r="AC21" s="255">
        <f t="shared" ref="AC21" si="290">AB20/$B20</f>
        <v>0.65446224256292895</v>
      </c>
      <c r="AD21" s="237"/>
      <c r="AE21" s="255">
        <f t="shared" ref="AE21" si="291">AD20/$B20</f>
        <v>0.42512077294685985</v>
      </c>
      <c r="AF21" s="237"/>
      <c r="AG21" s="255">
        <f t="shared" ref="AG21" si="292">AF20/$B20</f>
        <v>0.67080745341614911</v>
      </c>
      <c r="AH21" s="237"/>
      <c r="AI21" s="255">
        <f t="shared" ref="AI21" si="293">AH20/$B20</f>
        <v>0.49192546583850927</v>
      </c>
      <c r="AJ21" s="237"/>
      <c r="AK21" s="255">
        <f t="shared" ref="AK21" si="294">AJ20/$B20</f>
        <v>0.50639386189258306</v>
      </c>
      <c r="AL21" s="237"/>
      <c r="AM21" s="255">
        <f t="shared" ref="AM21" si="295">AL20/$B20</f>
        <v>1</v>
      </c>
      <c r="AN21" s="237"/>
      <c r="AO21" s="255">
        <f t="shared" ref="AO21" si="296">AN20/$B20</f>
        <v>0.3292943692088382</v>
      </c>
      <c r="AP21" s="237"/>
      <c r="AQ21" s="255">
        <f t="shared" ref="AQ21" si="297">AP20/$B20</f>
        <v>0.41847826086956513</v>
      </c>
      <c r="AR21" s="237"/>
      <c r="AS21" s="255">
        <f t="shared" ref="AS21" si="298">AR20/$B20</f>
        <v>0.54422788605697148</v>
      </c>
      <c r="AT21" s="237"/>
      <c r="AU21" s="255">
        <f t="shared" ref="AU21" si="299">AT20/$B20</f>
        <v>0.55539971949509115</v>
      </c>
      <c r="AV21" s="237"/>
      <c r="AW21" s="255">
        <f t="shared" ref="AW21" si="300">AV20/$B20</f>
        <v>0.43314191960623466</v>
      </c>
      <c r="AX21" s="237"/>
      <c r="AY21" s="255">
        <f t="shared" ref="AY21" si="301">AX20/$B20</f>
        <v>0.58223062381852553</v>
      </c>
      <c r="AZ21" s="237"/>
      <c r="BA21" s="255">
        <f t="shared" ref="BA21" si="302">AZ20/$B20</f>
        <v>0.19130434782608693</v>
      </c>
      <c r="BB21" s="237"/>
      <c r="BC21" s="255">
        <f t="shared" ref="BC21" si="303">BB20/$B20</f>
        <v>0.64971287940935185</v>
      </c>
      <c r="BD21" s="237"/>
      <c r="BE21" s="255">
        <f t="shared" ref="BE21" si="304">BD20/$B20</f>
        <v>0.6376811594202898</v>
      </c>
      <c r="BF21" s="237"/>
      <c r="BG21" s="255">
        <f t="shared" ref="BG21" si="305">BF20/$B20</f>
        <v>0.57391304347826089</v>
      </c>
      <c r="BH21" s="237"/>
      <c r="BI21" s="255">
        <f t="shared" ref="BI21" si="306">BH20/$B20</f>
        <v>6.1054579093432003E-2</v>
      </c>
      <c r="BJ21" s="237"/>
      <c r="BK21" s="255">
        <f t="shared" ref="BK21" si="307">BJ20/$B20</f>
        <v>0.9565217391304347</v>
      </c>
      <c r="BL21" s="237"/>
      <c r="BM21" s="255">
        <f t="shared" ref="BM21" si="308">BL20/$B20</f>
        <v>0.40274599542334089</v>
      </c>
      <c r="BN21" s="237"/>
      <c r="BO21" s="255">
        <f t="shared" ref="BO21" si="309">BN20/$B20</f>
        <v>0.45012787723785164</v>
      </c>
    </row>
    <row r="22" spans="1:67" hidden="1" outlineLevel="1">
      <c r="A22" s="224" t="s">
        <v>95</v>
      </c>
      <c r="B22" s="262">
        <f>MAX(D22:BO22)</f>
        <v>77</v>
      </c>
      <c r="C22" s="263">
        <f>MIN(D22:BO22)</f>
        <v>27</v>
      </c>
      <c r="D22">
        <v>70</v>
      </c>
      <c r="F22">
        <v>68</v>
      </c>
      <c r="H22">
        <v>68</v>
      </c>
      <c r="J22">
        <v>75</v>
      </c>
      <c r="L22">
        <v>71</v>
      </c>
      <c r="N22">
        <v>66</v>
      </c>
      <c r="P22">
        <v>68</v>
      </c>
      <c r="R22">
        <v>68</v>
      </c>
      <c r="T22">
        <v>68</v>
      </c>
      <c r="V22">
        <v>27</v>
      </c>
      <c r="X22">
        <v>47</v>
      </c>
      <c r="Z22">
        <v>43</v>
      </c>
      <c r="AB22">
        <v>57</v>
      </c>
      <c r="AD22">
        <v>54</v>
      </c>
      <c r="AF22">
        <v>77</v>
      </c>
      <c r="AH22">
        <v>70</v>
      </c>
      <c r="AJ22">
        <v>68</v>
      </c>
      <c r="AL22">
        <v>66</v>
      </c>
      <c r="AN22">
        <v>61</v>
      </c>
      <c r="AP22">
        <v>48</v>
      </c>
      <c r="AR22">
        <v>58</v>
      </c>
      <c r="AT22">
        <v>62</v>
      </c>
      <c r="AV22">
        <v>53</v>
      </c>
      <c r="AX22">
        <v>69</v>
      </c>
      <c r="AZ22">
        <v>60</v>
      </c>
      <c r="BB22">
        <v>53</v>
      </c>
      <c r="BD22">
        <v>63</v>
      </c>
      <c r="BF22">
        <v>60</v>
      </c>
      <c r="BH22">
        <v>47</v>
      </c>
      <c r="BJ22">
        <v>60</v>
      </c>
      <c r="BL22">
        <v>57</v>
      </c>
      <c r="BN22">
        <v>51</v>
      </c>
    </row>
    <row r="23" spans="1:67" s="239" customFormat="1" hidden="1" outlineLevel="1">
      <c r="A23" s="233"/>
      <c r="B23" s="253"/>
      <c r="C23" s="254"/>
      <c r="E23" s="255">
        <f>D22/$B22</f>
        <v>0.90909090909090906</v>
      </c>
      <c r="G23" s="255">
        <f t="shared" ref="G23" si="310">F22/$B22</f>
        <v>0.88311688311688308</v>
      </c>
      <c r="I23" s="255">
        <f t="shared" ref="I23" si="311">H22/$B22</f>
        <v>0.88311688311688308</v>
      </c>
      <c r="K23" s="255">
        <f t="shared" ref="K23" si="312">J22/$B22</f>
        <v>0.97402597402597402</v>
      </c>
      <c r="M23" s="255">
        <f t="shared" ref="M23" si="313">L22/$B22</f>
        <v>0.92207792207792205</v>
      </c>
      <c r="O23" s="255">
        <f t="shared" ref="O23" si="314">N22/$B22</f>
        <v>0.8571428571428571</v>
      </c>
      <c r="Q23" s="255">
        <f t="shared" ref="Q23" si="315">P22/$B22</f>
        <v>0.88311688311688308</v>
      </c>
      <c r="S23" s="255">
        <f t="shared" ref="S23" si="316">R22/$B22</f>
        <v>0.88311688311688308</v>
      </c>
      <c r="U23" s="255">
        <f t="shared" ref="U23" si="317">T22/$B22</f>
        <v>0.88311688311688308</v>
      </c>
      <c r="W23" s="255">
        <f t="shared" ref="W23" si="318">V22/$B22</f>
        <v>0.35064935064935066</v>
      </c>
      <c r="Y23" s="255">
        <f t="shared" ref="Y23" si="319">X22/$B22</f>
        <v>0.61038961038961037</v>
      </c>
      <c r="AA23" s="255">
        <f t="shared" ref="AA23" si="320">Z22/$B22</f>
        <v>0.55844155844155841</v>
      </c>
      <c r="AC23" s="255">
        <f t="shared" ref="AC23" si="321">AB22/$B22</f>
        <v>0.74025974025974028</v>
      </c>
      <c r="AE23" s="255">
        <f t="shared" ref="AE23" si="322">AD22/$B22</f>
        <v>0.70129870129870131</v>
      </c>
      <c r="AG23" s="255">
        <f t="shared" ref="AG23" si="323">AF22/$B22</f>
        <v>1</v>
      </c>
      <c r="AI23" s="255">
        <f t="shared" ref="AI23" si="324">AH22/$B22</f>
        <v>0.90909090909090906</v>
      </c>
      <c r="AK23" s="255">
        <f t="shared" ref="AK23" si="325">AJ22/$B22</f>
        <v>0.88311688311688308</v>
      </c>
      <c r="AM23" s="255">
        <f t="shared" ref="AM23" si="326">AL22/$B22</f>
        <v>0.8571428571428571</v>
      </c>
      <c r="AO23" s="255">
        <f t="shared" ref="AO23" si="327">AN22/$B22</f>
        <v>0.79220779220779225</v>
      </c>
      <c r="AQ23" s="255">
        <f t="shared" ref="AQ23" si="328">AP22/$B22</f>
        <v>0.62337662337662336</v>
      </c>
      <c r="AS23" s="255">
        <f t="shared" ref="AS23" si="329">AR22/$B22</f>
        <v>0.75324675324675328</v>
      </c>
      <c r="AU23" s="255">
        <f t="shared" ref="AU23" si="330">AT22/$B22</f>
        <v>0.80519480519480524</v>
      </c>
      <c r="AW23" s="255">
        <f t="shared" ref="AW23" si="331">AV22/$B22</f>
        <v>0.68831168831168832</v>
      </c>
      <c r="AY23" s="255">
        <f t="shared" ref="AY23" si="332">AX22/$B22</f>
        <v>0.89610389610389607</v>
      </c>
      <c r="BA23" s="255">
        <f t="shared" ref="BA23" si="333">AZ22/$B22</f>
        <v>0.77922077922077926</v>
      </c>
      <c r="BC23" s="255">
        <f t="shared" ref="BC23" si="334">BB22/$B22</f>
        <v>0.68831168831168832</v>
      </c>
      <c r="BE23" s="255">
        <f t="shared" ref="BE23" si="335">BD22/$B22</f>
        <v>0.81818181818181823</v>
      </c>
      <c r="BG23" s="255">
        <f t="shared" ref="BG23" si="336">BF22/$B22</f>
        <v>0.77922077922077926</v>
      </c>
      <c r="BI23" s="255">
        <f t="shared" ref="BI23" si="337">BH22/$B22</f>
        <v>0.61038961038961037</v>
      </c>
      <c r="BK23" s="255">
        <f t="shared" ref="BK23" si="338">BJ22/$B22</f>
        <v>0.77922077922077926</v>
      </c>
      <c r="BM23" s="255">
        <f t="shared" ref="BM23" si="339">BL22/$B22</f>
        <v>0.74025974025974028</v>
      </c>
      <c r="BO23" s="255">
        <f t="shared" ref="BO23" si="340">BN22/$B22</f>
        <v>0.66233766233766234</v>
      </c>
    </row>
    <row r="24" spans="1:67" collapsed="1">
      <c r="A24" s="224" t="s">
        <v>77</v>
      </c>
      <c r="B24" s="250">
        <f>MIN(D24:BO24)</f>
        <v>0.10638297872340426</v>
      </c>
      <c r="C24" s="251">
        <f>MAX(D24:BO24)</f>
        <v>0.33333333333333331</v>
      </c>
      <c r="D24" s="227">
        <v>0.21428571428571427</v>
      </c>
      <c r="E24" s="252"/>
      <c r="F24" s="227">
        <v>0.22058823529411764</v>
      </c>
      <c r="G24" s="252"/>
      <c r="H24" s="227">
        <v>0.29411764705882354</v>
      </c>
      <c r="I24" s="252"/>
      <c r="J24" s="227">
        <v>0.10666666666666667</v>
      </c>
      <c r="K24" s="252"/>
      <c r="L24" s="227">
        <v>0.16901408450704225</v>
      </c>
      <c r="M24" s="252"/>
      <c r="N24" s="227">
        <v>0.21212121212121213</v>
      </c>
      <c r="O24" s="252"/>
      <c r="P24" s="227">
        <v>0.16176470588235295</v>
      </c>
      <c r="Q24" s="252"/>
      <c r="R24" s="227">
        <v>0.22058823529411764</v>
      </c>
      <c r="S24" s="252"/>
      <c r="T24" s="227">
        <v>0.19117647058823528</v>
      </c>
      <c r="U24" s="252"/>
      <c r="V24" s="227">
        <v>0.18518518518518517</v>
      </c>
      <c r="W24" s="252"/>
      <c r="X24" s="227">
        <v>0.1702127659574468</v>
      </c>
      <c r="Y24" s="252"/>
      <c r="Z24" s="227">
        <v>0.18604651162790697</v>
      </c>
      <c r="AA24" s="252"/>
      <c r="AB24" s="227">
        <v>0.17543859649122806</v>
      </c>
      <c r="AC24" s="252"/>
      <c r="AD24" s="227">
        <v>0.20370370370370369</v>
      </c>
      <c r="AE24" s="252"/>
      <c r="AF24" s="227">
        <v>0.27272727272727271</v>
      </c>
      <c r="AG24" s="252"/>
      <c r="AH24" s="227">
        <v>0.24285714285714285</v>
      </c>
      <c r="AI24" s="252"/>
      <c r="AJ24" s="227">
        <v>0.25</v>
      </c>
      <c r="AK24" s="252"/>
      <c r="AL24" s="227">
        <v>0.12121212121212122</v>
      </c>
      <c r="AM24" s="252"/>
      <c r="AN24" s="227">
        <v>0.21311475409836064</v>
      </c>
      <c r="AO24" s="252"/>
      <c r="AP24" s="227">
        <v>0.16666666666666666</v>
      </c>
      <c r="AQ24" s="252"/>
      <c r="AR24" s="227">
        <v>0.13793103448275862</v>
      </c>
      <c r="AS24" s="252"/>
      <c r="AT24" s="227">
        <v>0.17741935483870969</v>
      </c>
      <c r="AU24" s="252"/>
      <c r="AV24" s="227">
        <v>0.18867924528301888</v>
      </c>
      <c r="AW24" s="252"/>
      <c r="AX24" s="227">
        <v>0.3188405797101449</v>
      </c>
      <c r="AY24" s="252"/>
      <c r="AZ24" s="227">
        <v>0.33333333333333331</v>
      </c>
      <c r="BA24" s="252"/>
      <c r="BB24" s="227">
        <v>0.18867924528301888</v>
      </c>
      <c r="BC24" s="252"/>
      <c r="BD24" s="227">
        <v>0.15873015873015872</v>
      </c>
      <c r="BE24" s="252"/>
      <c r="BF24" s="227">
        <v>0.28333333333333333</v>
      </c>
      <c r="BG24" s="252"/>
      <c r="BH24" s="227">
        <v>0.10638297872340426</v>
      </c>
      <c r="BI24" s="252"/>
      <c r="BJ24" s="227">
        <v>0.11666666666666667</v>
      </c>
      <c r="BK24" s="252"/>
      <c r="BL24" s="227">
        <v>0.24561403508771928</v>
      </c>
      <c r="BM24" s="252"/>
      <c r="BN24" s="227">
        <v>0.29411764705882354</v>
      </c>
      <c r="BO24" s="252"/>
    </row>
    <row r="25" spans="1:67" s="239" customFormat="1">
      <c r="A25" s="233"/>
      <c r="B25" s="253"/>
      <c r="C25" s="254"/>
      <c r="D25" s="237"/>
      <c r="E25" s="255">
        <f>$B24/D24</f>
        <v>0.49645390070921991</v>
      </c>
      <c r="F25" s="237"/>
      <c r="G25" s="255">
        <f t="shared" ref="G25" si="341">$B24/F24</f>
        <v>0.48226950354609932</v>
      </c>
      <c r="H25" s="237"/>
      <c r="I25" s="255">
        <f t="shared" ref="I25" si="342">$B24/H24</f>
        <v>0.36170212765957444</v>
      </c>
      <c r="J25" s="237"/>
      <c r="K25" s="255">
        <f t="shared" ref="K25" si="343">$B24/J24</f>
        <v>0.99734042553191482</v>
      </c>
      <c r="L25" s="237"/>
      <c r="M25" s="255">
        <f t="shared" ref="M25" si="344">$B24/L24</f>
        <v>0.62943262411347523</v>
      </c>
      <c r="N25" s="237"/>
      <c r="O25" s="255">
        <f t="shared" ref="O25" si="345">$B24/N24</f>
        <v>0.50151975683890582</v>
      </c>
      <c r="P25" s="237"/>
      <c r="Q25" s="255">
        <f t="shared" ref="Q25" si="346">$B24/P24</f>
        <v>0.65764023210831724</v>
      </c>
      <c r="R25" s="237"/>
      <c r="S25" s="255">
        <f t="shared" ref="S25" si="347">$B24/R24</f>
        <v>0.48226950354609932</v>
      </c>
      <c r="T25" s="237"/>
      <c r="U25" s="255">
        <f t="shared" ref="U25" si="348">$B24/T24</f>
        <v>0.55646481178396079</v>
      </c>
      <c r="V25" s="237"/>
      <c r="W25" s="255">
        <f t="shared" ref="W25" si="349">$B24/V24</f>
        <v>0.57446808510638303</v>
      </c>
      <c r="X25" s="237"/>
      <c r="Y25" s="255">
        <f t="shared" ref="Y25" si="350">$B24/X24</f>
        <v>0.625</v>
      </c>
      <c r="Z25" s="237"/>
      <c r="AA25" s="255">
        <f t="shared" ref="AA25" si="351">$B24/Z24</f>
        <v>0.57180851063829785</v>
      </c>
      <c r="AB25" s="237"/>
      <c r="AC25" s="255">
        <f t="shared" ref="AC25" si="352">$B24/AB24</f>
        <v>0.6063829787234043</v>
      </c>
      <c r="AD25" s="237"/>
      <c r="AE25" s="255">
        <f t="shared" ref="AE25" si="353">$B24/AD24</f>
        <v>0.52224371373307543</v>
      </c>
      <c r="AF25" s="237"/>
      <c r="AG25" s="255">
        <f t="shared" ref="AG25" si="354">$B24/AF24</f>
        <v>0.39007092198581561</v>
      </c>
      <c r="AH25" s="237"/>
      <c r="AI25" s="255">
        <f t="shared" ref="AI25" si="355">$B24/AH24</f>
        <v>0.43804755944931167</v>
      </c>
      <c r="AJ25" s="237"/>
      <c r="AK25" s="255">
        <f t="shared" ref="AK25" si="356">$B24/AJ24</f>
        <v>0.42553191489361702</v>
      </c>
      <c r="AL25" s="237"/>
      <c r="AM25" s="255">
        <f t="shared" ref="AM25" si="357">$B24/AL24</f>
        <v>0.87765957446808507</v>
      </c>
      <c r="AN25" s="237"/>
      <c r="AO25" s="255">
        <f t="shared" ref="AO25" si="358">$B24/AN24</f>
        <v>0.49918166939443537</v>
      </c>
      <c r="AP25" s="237"/>
      <c r="AQ25" s="255">
        <f t="shared" ref="AQ25" si="359">$B24/AP24</f>
        <v>0.63829787234042556</v>
      </c>
      <c r="AR25" s="237"/>
      <c r="AS25" s="255">
        <f t="shared" ref="AS25" si="360">$B24/AR24</f>
        <v>0.77127659574468088</v>
      </c>
      <c r="AT25" s="237"/>
      <c r="AU25" s="255">
        <f t="shared" ref="AU25" si="361">$B24/AT24</f>
        <v>0.59961315280464211</v>
      </c>
      <c r="AV25" s="237"/>
      <c r="AW25" s="255">
        <f t="shared" ref="AW25" si="362">$B24/AV24</f>
        <v>0.56382978723404253</v>
      </c>
      <c r="AX25" s="237"/>
      <c r="AY25" s="255">
        <f t="shared" ref="AY25" si="363">$B24/AX24</f>
        <v>0.33365570599613154</v>
      </c>
      <c r="AZ25" s="237"/>
      <c r="BA25" s="255">
        <f t="shared" ref="BA25" si="364">$B24/AZ24</f>
        <v>0.31914893617021278</v>
      </c>
      <c r="BB25" s="237"/>
      <c r="BC25" s="255">
        <f t="shared" ref="BC25" si="365">$B24/BB24</f>
        <v>0.56382978723404253</v>
      </c>
      <c r="BD25" s="237"/>
      <c r="BE25" s="255">
        <f t="shared" ref="BE25" si="366">$B24/BD24</f>
        <v>0.67021276595744683</v>
      </c>
      <c r="BF25" s="237"/>
      <c r="BG25" s="255">
        <f t="shared" ref="BG25" si="367">$B24/BF24</f>
        <v>0.37546933667083854</v>
      </c>
      <c r="BH25" s="237"/>
      <c r="BI25" s="255">
        <f t="shared" ref="BI25" si="368">$B24/BH24</f>
        <v>1</v>
      </c>
      <c r="BJ25" s="237"/>
      <c r="BK25" s="255">
        <f t="shared" ref="BK25" si="369">$B24/BJ24</f>
        <v>0.91185410334346506</v>
      </c>
      <c r="BL25" s="237"/>
      <c r="BM25" s="255">
        <f t="shared" ref="BM25" si="370">$B24/BL24</f>
        <v>0.43313069908814594</v>
      </c>
      <c r="BN25" s="237"/>
      <c r="BO25" s="255">
        <f t="shared" ref="BO25" si="371">$B24/BN24</f>
        <v>0.36170212765957444</v>
      </c>
    </row>
    <row r="26" spans="1:67">
      <c r="A26" s="224" t="s">
        <v>91</v>
      </c>
      <c r="B26" s="256">
        <f>MAX(D26:BO26)</f>
        <v>12</v>
      </c>
      <c r="C26" s="257">
        <f>MIN(D26:BO26)</f>
        <v>5.833333333333333</v>
      </c>
      <c r="D26" s="231">
        <v>8.3333333333333339</v>
      </c>
      <c r="E26" s="261"/>
      <c r="F26" s="231">
        <v>9.6666666666666661</v>
      </c>
      <c r="G26" s="261"/>
      <c r="H26" s="231">
        <v>6.6</v>
      </c>
      <c r="I26" s="261"/>
      <c r="J26" s="231">
        <v>11</v>
      </c>
      <c r="K26" s="261"/>
      <c r="L26" s="231">
        <v>12</v>
      </c>
      <c r="M26" s="261"/>
      <c r="N26" s="231" t="s">
        <v>61</v>
      </c>
      <c r="O26" s="261"/>
      <c r="P26" s="231">
        <v>10.8</v>
      </c>
      <c r="Q26" s="261"/>
      <c r="R26" s="231">
        <v>11</v>
      </c>
      <c r="S26" s="261"/>
      <c r="T26" s="231">
        <v>7.5</v>
      </c>
      <c r="U26" s="261"/>
      <c r="V26" s="231" t="s">
        <v>61</v>
      </c>
      <c r="W26" s="261"/>
      <c r="X26" s="231">
        <v>9</v>
      </c>
      <c r="Y26" s="261"/>
      <c r="Z26" s="231">
        <v>8.3333333333333339</v>
      </c>
      <c r="AA26" s="261"/>
      <c r="AB26" s="231">
        <v>10.090909090909092</v>
      </c>
      <c r="AC26" s="261"/>
      <c r="AD26" s="231" t="s">
        <v>61</v>
      </c>
      <c r="AE26" s="261"/>
      <c r="AF26" s="231">
        <v>8.7272727272727266</v>
      </c>
      <c r="AG26" s="261"/>
      <c r="AH26" s="231">
        <v>6</v>
      </c>
      <c r="AI26" s="261"/>
      <c r="AJ26" s="231">
        <v>12</v>
      </c>
      <c r="AK26" s="261"/>
      <c r="AL26" s="231">
        <v>10</v>
      </c>
      <c r="AM26" s="261"/>
      <c r="AN26" s="231" t="s">
        <v>61</v>
      </c>
      <c r="AO26" s="261"/>
      <c r="AP26" s="231" t="s">
        <v>61</v>
      </c>
      <c r="AQ26" s="261"/>
      <c r="AR26" s="231">
        <v>5.833333333333333</v>
      </c>
      <c r="AS26" s="261"/>
      <c r="AT26" s="231">
        <v>8.5</v>
      </c>
      <c r="AU26" s="261"/>
      <c r="AV26" s="231" t="s">
        <v>61</v>
      </c>
      <c r="AW26" s="261"/>
      <c r="AX26" s="231">
        <v>8.4</v>
      </c>
      <c r="AY26" s="261"/>
      <c r="AZ26" s="231" t="s">
        <v>61</v>
      </c>
      <c r="BA26" s="261"/>
      <c r="BB26" s="231" t="s">
        <v>61</v>
      </c>
      <c r="BC26" s="261"/>
      <c r="BD26" s="231">
        <v>7.7</v>
      </c>
      <c r="BE26" s="261"/>
      <c r="BF26" s="231" t="s">
        <v>61</v>
      </c>
      <c r="BG26" s="261"/>
      <c r="BH26" s="231" t="s">
        <v>61</v>
      </c>
      <c r="BI26" s="261"/>
      <c r="BJ26" s="231">
        <v>8.4444444444444446</v>
      </c>
      <c r="BK26" s="261"/>
      <c r="BL26" s="231" t="s">
        <v>61</v>
      </c>
      <c r="BM26" s="261"/>
      <c r="BN26" s="231" t="s">
        <v>61</v>
      </c>
      <c r="BO26" s="261"/>
    </row>
    <row r="27" spans="1:67">
      <c r="A27" s="224"/>
      <c r="B27" s="250"/>
      <c r="C27" s="251"/>
      <c r="E27" s="252">
        <f>D26/$B26</f>
        <v>0.69444444444444453</v>
      </c>
      <c r="G27" s="252">
        <f t="shared" ref="G27" si="372">F26/$B26</f>
        <v>0.80555555555555547</v>
      </c>
      <c r="I27" s="252">
        <f t="shared" ref="I27" si="373">H26/$B26</f>
        <v>0.54999999999999993</v>
      </c>
      <c r="K27" s="252">
        <f t="shared" ref="K27" si="374">J26/$B26</f>
        <v>0.91666666666666663</v>
      </c>
      <c r="M27" s="252">
        <f t="shared" ref="M27" si="375">L26/$B26</f>
        <v>1</v>
      </c>
      <c r="O27" s="252" t="s">
        <v>61</v>
      </c>
      <c r="Q27" s="252">
        <f t="shared" ref="Q27" si="376">P26/$B26</f>
        <v>0.9</v>
      </c>
      <c r="S27" s="252">
        <f t="shared" ref="S27" si="377">R26/$B26</f>
        <v>0.91666666666666663</v>
      </c>
      <c r="U27" s="252">
        <f t="shared" ref="U27" si="378">T26/$B26</f>
        <v>0.625</v>
      </c>
      <c r="W27" s="252" t="s">
        <v>61</v>
      </c>
      <c r="Y27" s="252">
        <f t="shared" ref="Y27" si="379">X26/$B26</f>
        <v>0.75</v>
      </c>
      <c r="AA27" s="252">
        <f t="shared" ref="AA27" si="380">Z26/$B26</f>
        <v>0.69444444444444453</v>
      </c>
      <c r="AC27" s="252">
        <f t="shared" ref="AC27" si="381">AB26/$B26</f>
        <v>0.84090909090909094</v>
      </c>
      <c r="AE27" s="252" t="s">
        <v>61</v>
      </c>
      <c r="AG27" s="252">
        <f t="shared" ref="AG27" si="382">AF26/$B26</f>
        <v>0.72727272727272718</v>
      </c>
      <c r="AI27" s="252">
        <f t="shared" ref="AI27" si="383">AH26/$B26</f>
        <v>0.5</v>
      </c>
      <c r="AK27" s="252">
        <f t="shared" ref="AK27" si="384">AJ26/$B26</f>
        <v>1</v>
      </c>
      <c r="AM27" s="252">
        <f t="shared" ref="AM27" si="385">AL26/$B26</f>
        <v>0.83333333333333337</v>
      </c>
      <c r="AO27" s="252" t="s">
        <v>61</v>
      </c>
      <c r="AQ27" s="252" t="s">
        <v>61</v>
      </c>
      <c r="AS27" s="252">
        <f t="shared" ref="AS27" si="386">AR26/$B26</f>
        <v>0.4861111111111111</v>
      </c>
      <c r="AU27" s="252">
        <f t="shared" ref="AU27" si="387">AT26/$B26</f>
        <v>0.70833333333333337</v>
      </c>
      <c r="AW27" s="252" t="s">
        <v>61</v>
      </c>
      <c r="AY27" s="252">
        <f t="shared" ref="AY27" si="388">AX26/$B26</f>
        <v>0.70000000000000007</v>
      </c>
      <c r="BA27" s="252" t="s">
        <v>61</v>
      </c>
      <c r="BC27" s="252" t="s">
        <v>61</v>
      </c>
      <c r="BE27" s="252">
        <f t="shared" ref="BE27" si="389">BD26/$B26</f>
        <v>0.64166666666666672</v>
      </c>
      <c r="BG27" s="252" t="s">
        <v>61</v>
      </c>
      <c r="BI27" s="252" t="s">
        <v>61</v>
      </c>
      <c r="BK27" s="252">
        <f t="shared" ref="BK27" si="390">BJ26/$B26</f>
        <v>0.70370370370370372</v>
      </c>
      <c r="BM27" s="252" t="s">
        <v>61</v>
      </c>
      <c r="BO27" s="252" t="s">
        <v>61</v>
      </c>
    </row>
    <row r="28" spans="1:67" s="240" customFormat="1" ht="15.75" thickBot="1">
      <c r="A28" s="264" t="s">
        <v>96</v>
      </c>
      <c r="B28" s="242"/>
      <c r="C28" s="265"/>
      <c r="E28" s="266">
        <f>SUM(E9+E13+E21+E25+E27)/5</f>
        <v>0.52221617262585196</v>
      </c>
      <c r="G28" s="266">
        <f t="shared" ref="G28" si="391">SUM(G9+G13+G21+G25+G27)/5</f>
        <v>0.62279328301500458</v>
      </c>
      <c r="I28" s="266">
        <f t="shared" ref="I28" si="392">SUM(I9+I13+I21+I25+I27)/5</f>
        <v>0.4149263835302146</v>
      </c>
      <c r="K28" s="266">
        <f t="shared" ref="K28" si="393">SUM(K9+K13+K21+K25+K27)/5</f>
        <v>0.73355239755684798</v>
      </c>
      <c r="M28" s="266">
        <f t="shared" ref="M28" si="394">SUM(M9+M13+M21+M25+M27)/5</f>
        <v>0.70090260894097323</v>
      </c>
      <c r="O28" s="266">
        <f>SUM(O9+O13+O21+O25)/4</f>
        <v>0.45171553891135463</v>
      </c>
      <c r="Q28" s="266">
        <f t="shared" ref="Q28" si="395">SUM(Q9+Q13+Q21+Q25+Q27)/5</f>
        <v>0.77068019167097312</v>
      </c>
      <c r="S28" s="266">
        <f t="shared" ref="S28" si="396">SUM(S9+S13+S21+S25+S27)/5</f>
        <v>0.66845749142865685</v>
      </c>
      <c r="U28" s="266">
        <f t="shared" ref="U28" si="397">SUM(U9+U13+U21+U25+U27)/5</f>
        <v>0.58943354330859188</v>
      </c>
      <c r="W28" s="266">
        <f>SUM(W9+W13+W21+W25)/4</f>
        <v>0.52261615150179419</v>
      </c>
      <c r="Y28" s="266">
        <f t="shared" ref="Y28" si="398">SUM(Y9+Y13+Y21+Y25+Y27)/5</f>
        <v>0.5985163606178634</v>
      </c>
      <c r="AA28" s="266">
        <f t="shared" ref="AA28" si="399">SUM(AA9+AA13+AA21+AA25+AA27)/5</f>
        <v>0.54274060132317714</v>
      </c>
      <c r="AC28" s="266">
        <f t="shared" ref="AC28" si="400">SUM(AC9+AC13+AC21+AC25+AC27)/5</f>
        <v>0.68517815119604586</v>
      </c>
      <c r="AE28" s="266">
        <f>SUM(AE9+AE13+AE21+AE25)/4</f>
        <v>0.60690017204356783</v>
      </c>
      <c r="AG28" s="266">
        <f t="shared" ref="AG28" si="401">SUM(AG9+AG13+AG21+AG25+AG27)/5</f>
        <v>0.58413058206783774</v>
      </c>
      <c r="AI28" s="266">
        <f t="shared" ref="AI28" si="402">SUM(AI9+AI13+AI21+AI25+AI27)/5</f>
        <v>0.5141311611984587</v>
      </c>
      <c r="AK28" s="266">
        <f t="shared" ref="AK28" si="403">SUM(AK9+AK13+AK21+AK25+AK27)/5</f>
        <v>0.70765604983216668</v>
      </c>
      <c r="AM28" s="266">
        <f t="shared" ref="AM28" si="404">SUM(AM9+AM13+AM21+AM25+AM27)/5</f>
        <v>0.83310767246937467</v>
      </c>
      <c r="AO28" s="266">
        <f>SUM(AO9+AO13+AO21+AO25)/4</f>
        <v>0.54939372046683288</v>
      </c>
      <c r="AQ28" s="266">
        <f>SUM(AQ9+AQ13+AQ21+AQ25)/4</f>
        <v>0.59714323793011881</v>
      </c>
      <c r="AS28" s="266">
        <f t="shared" ref="AS28" si="405">SUM(AS9+AS13+AS21+AS25+AS27)/5</f>
        <v>0.65608140959852945</v>
      </c>
      <c r="AU28" s="266">
        <f t="shared" ref="AU28" si="406">SUM(AU9+AU13+AU21+AU25+AU27)/5</f>
        <v>0.64542054536626692</v>
      </c>
      <c r="AW28" s="266">
        <f>SUM(AW9+AW13+AW21+AW25)/4</f>
        <v>0.54007795401830916</v>
      </c>
      <c r="AY28" s="266">
        <f t="shared" ref="AY28" si="407">SUM(AY9+AY13+AY21+AY25+AY27)/5</f>
        <v>0.52879901522327355</v>
      </c>
      <c r="BA28" s="266">
        <f>SUM(BA9+BA13+BA21+BA25)/4</f>
        <v>0.31326448192138556</v>
      </c>
      <c r="BC28" s="266">
        <f>SUM(BC9+BC13+BC21+BC25)/4</f>
        <v>0.68185068177506758</v>
      </c>
      <c r="BE28" s="266">
        <f t="shared" ref="BE28" si="408">SUM(BE9+BE13+BE21+BE25+BE27)/5</f>
        <v>0.5620186814048147</v>
      </c>
      <c r="BG28" s="266">
        <f>SUM(BG9+BG13+BG21+BG25)/4</f>
        <v>0.48084217437984117</v>
      </c>
      <c r="BI28" s="266">
        <f>SUM(BI9+BI13+BI21+BI25)/4</f>
        <v>0.53038456598995465</v>
      </c>
      <c r="BK28" s="266">
        <f t="shared" ref="BK28" si="409">SUM(BK9+BK13+BK21+BK25+BK27)/5</f>
        <v>0.76242747828830448</v>
      </c>
      <c r="BM28" s="266">
        <f>SUM(BM9+BM13+BM21+BM25)/4</f>
        <v>0.45441909180726814</v>
      </c>
      <c r="BO28" s="266">
        <f>SUM(BO9+BO13+BO21+BO25)/4</f>
        <v>0.4227708332816914</v>
      </c>
    </row>
    <row r="29" spans="1:67" ht="15.75" thickTop="1"/>
  </sheetData>
  <conditionalFormatting sqref="E3:E2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2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27 M3:M27 Q3:Q27 U3:U27 Y3:Y27 AC3:AC27 AG3:AG27 AK3:AK27 AO3:AO27 AS3:AS27 AW3:AW27 BA3:BA27 BE3:BE27 BI3:BI27 BM3:BM2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27 O3:O27 S3:S27 W3:W27 AA3:AA27 AE3:AE27 AI3:AI27 AM3:AM27 AQ3:AQ27 AU3:AU27 AY3:AY27 BC3:BC27 BG3:BG27 BK3:BK27 BO3:BO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Vorrunde</vt:lpstr>
      <vt:lpstr>Playout</vt:lpstr>
      <vt:lpstr>Viertelfinal</vt:lpstr>
      <vt:lpstr>Halbfinal</vt:lpstr>
      <vt:lpstr>Final</vt:lpstr>
      <vt:lpstr>Auswertung</vt:lpstr>
      <vt:lpstr>Mölkkingsprofile</vt:lpstr>
      <vt:lpstr>Teams</vt:lpstr>
      <vt:lpstr>Einzelspieler</vt:lpstr>
      <vt:lpstr>Performance (8)</vt:lpstr>
      <vt:lpstr>Performance (5)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Leuenberger</dc:creator>
  <cp:lastModifiedBy>Georg Leuenberger</cp:lastModifiedBy>
  <cp:lastPrinted>2014-05-10T20:49:57Z</cp:lastPrinted>
  <dcterms:created xsi:type="dcterms:W3CDTF">2013-08-18T20:53:06Z</dcterms:created>
  <dcterms:modified xsi:type="dcterms:W3CDTF">2014-06-11T21:59:21Z</dcterms:modified>
</cp:coreProperties>
</file>